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6CD984D7-D90D-439E-B4DF-EC9DC79BC455}" xr6:coauthVersionLast="47" xr6:coauthVersionMax="47" xr10:uidLastSave="{00000000-0000-0000-0000-000000000000}"/>
  <bookViews>
    <workbookView xWindow="-110" yWindow="-110" windowWidth="19420" windowHeight="11500" tabRatio="888" activeTab="6" xr2:uid="{00000000-000D-0000-FFFF-FFFF00000000}"/>
  </bookViews>
  <sheets>
    <sheet name="Project Details" sheetId="54" r:id="rId1"/>
    <sheet name="800kV HVDC TA-602" sheetId="57" r:id="rId2"/>
    <sheet name="PPT-Erection Part" sheetId="73" state="hidden" r:id="rId3"/>
    <sheet name="PPT _Statutory" sheetId="74" state="hidden" r:id="rId4"/>
    <sheet name="PPT Supply" sheetId="75" state="hidden" r:id="rId5"/>
    <sheet name="Supply Status" sheetId="76" state="hidden" r:id="rId6"/>
    <sheet name="DPR Sheet" sheetId="7" r:id="rId7"/>
    <sheet name="FDN" sheetId="30" r:id="rId8"/>
    <sheet name="FDN Completed" sheetId="67" state="hidden" r:id="rId9"/>
    <sheet name="PGCIL - KEC" sheetId="6" r:id="rId10"/>
    <sheet name="Survey details 11-06-2026" sheetId="77" r:id="rId11"/>
    <sheet name="Erection " sheetId="63" r:id="rId12"/>
    <sheet name="Erection Completed " sheetId="59" state="hidden" r:id="rId13"/>
    <sheet name="Erection Compiled" sheetId="70" state="hidden" r:id="rId14"/>
    <sheet name="Stringing" sheetId="46" state="hidden" r:id="rId15"/>
    <sheet name="Stringing Completed" sheetId="68" state="hidden" r:id="rId16"/>
    <sheet name="Stringing Compiled" sheetId="69" state="hidden" r:id="rId17"/>
    <sheet name="TA-602Visual Chart " sheetId="72" state="hidden" r:id="rId18"/>
    <sheet name="Visual chart" sheetId="71" state="hidden" r:id="rId19"/>
    <sheet name="Pile Fdn" sheetId="66" state="hidden" r:id="rId20"/>
    <sheet name="Crossing" sheetId="64" state="hidden" r:id="rId21"/>
    <sheet name="Survey" sheetId="19" state="hidden" r:id="rId22"/>
    <sheet name="Soil Inv." sheetId="3" state="hidden" r:id="rId23"/>
    <sheet name="Survey Anx" sheetId="65" state="hidden" r:id="rId24"/>
  </sheets>
  <definedNames>
    <definedName name="\0">#REF!</definedName>
    <definedName name="\A" localSheetId="1">#REF!</definedName>
    <definedName name="\A" localSheetId="16">#REF!</definedName>
    <definedName name="\A">#REF!</definedName>
    <definedName name="\A_1">"#REF!"</definedName>
    <definedName name="\aa" localSheetId="1">#REF!</definedName>
    <definedName name="\aa" localSheetId="16">#REF!</definedName>
    <definedName name="\aa">#REF!</definedName>
    <definedName name="\B" localSheetId="1">#REF!</definedName>
    <definedName name="\B" localSheetId="16">#REF!</definedName>
    <definedName name="\B">#REF!</definedName>
    <definedName name="\C" localSheetId="1">#REF!</definedName>
    <definedName name="\C" localSheetId="16">#REF!</definedName>
    <definedName name="\C">#REF!</definedName>
    <definedName name="\c1">#REF!</definedName>
    <definedName name="\D">#REF!</definedName>
    <definedName name="\DFC" localSheetId="1">#REF!</definedName>
    <definedName name="\DFC" localSheetId="16">#REF!</definedName>
    <definedName name="\DFC">#REF!</definedName>
    <definedName name="\E" localSheetId="1">#REF!</definedName>
    <definedName name="\E" localSheetId="16">#REF!</definedName>
    <definedName name="\E">#REF!</definedName>
    <definedName name="\g">#REF!</definedName>
    <definedName name="\H" localSheetId="1">#REF!</definedName>
    <definedName name="\H" localSheetId="16">#REF!</definedName>
    <definedName name="\H">#REF!</definedName>
    <definedName name="\i">#REF!</definedName>
    <definedName name="\jmns" localSheetId="1">#REF!</definedName>
    <definedName name="\jmns" localSheetId="16">#REF!</definedName>
    <definedName name="\jmns">#REF!</definedName>
    <definedName name="\L" localSheetId="1">#REF!</definedName>
    <definedName name="\L" localSheetId="16">#REF!</definedName>
    <definedName name="\L">#REF!</definedName>
    <definedName name="\LK" localSheetId="1">#REF!</definedName>
    <definedName name="\LK" localSheetId="16">#REF!</definedName>
    <definedName name="\LK">#REF!</definedName>
    <definedName name="\LKM" localSheetId="1">#REF!</definedName>
    <definedName name="\LKM" localSheetId="16">#REF!</definedName>
    <definedName name="\LKM">#REF!</definedName>
    <definedName name="\M" localSheetId="1">#REF!</definedName>
    <definedName name="\M" localSheetId="16">#REF!</definedName>
    <definedName name="\M">#REF!</definedName>
    <definedName name="\N" localSheetId="1">#REF!</definedName>
    <definedName name="\N" localSheetId="16">#REF!</definedName>
    <definedName name="\N">#REF!</definedName>
    <definedName name="\P" localSheetId="1">#REF!</definedName>
    <definedName name="\P" localSheetId="16">#REF!</definedName>
    <definedName name="\P">#REF!</definedName>
    <definedName name="\Q" localSheetId="1">#REF!</definedName>
    <definedName name="\Q" localSheetId="16">#REF!</definedName>
    <definedName name="\Q">#REF!</definedName>
    <definedName name="\R" localSheetId="1">#REF!</definedName>
    <definedName name="\R" localSheetId="16">#REF!</definedName>
    <definedName name="\R">#REF!</definedName>
    <definedName name="\S" localSheetId="1">#REF!</definedName>
    <definedName name="\S" localSheetId="16">#REF!</definedName>
    <definedName name="\S">#REF!</definedName>
    <definedName name="\Sv" localSheetId="1">#REF!</definedName>
    <definedName name="\Sv" localSheetId="16">#REF!</definedName>
    <definedName name="\Sv">#REF!</definedName>
    <definedName name="\U" localSheetId="1">#REF!</definedName>
    <definedName name="\U" localSheetId="16">#REF!</definedName>
    <definedName name="\U">#REF!</definedName>
    <definedName name="\V" localSheetId="1">#REF!</definedName>
    <definedName name="\V" localSheetId="16">#REF!</definedName>
    <definedName name="\V">#REF!</definedName>
    <definedName name="\x" localSheetId="1">#REF!</definedName>
    <definedName name="\x" localSheetId="16">#REF!</definedName>
    <definedName name="\x">#REF!</definedName>
    <definedName name="\z" localSheetId="1">#REF!</definedName>
    <definedName name="\z" localSheetId="16">#REF!</definedName>
    <definedName name="\z">#REF!</definedName>
    <definedName name="_" localSheetId="1">#REF!</definedName>
    <definedName name="_" localSheetId="16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10" hidden="1">{"form-D1",#N/A,FALSE,"FORM-D1";"form-D1_amt",#N/A,FALSE,"FORM-D1"}</definedName>
    <definedName name="_______s41" localSheetId="17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1">(#REF!,#REF!)</definedName>
    <definedName name="_______xlnm.Print_Titles_3" localSheetId="16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10" hidden="1">{"form-D1",#N/A,FALSE,"FORM-D1";"form-D1_amt",#N/A,FALSE,"FORM-D1"}</definedName>
    <definedName name="______s41" localSheetId="17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1">(#REF!,#REF!)</definedName>
    <definedName name="______xlnm.Print_Titles_3" localSheetId="16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10" hidden="1">{"form-D1",#N/A,FALSE,"FORM-D1";"form-D1_amt",#N/A,FALSE,"FORM-D1"}</definedName>
    <definedName name="_____s41" localSheetId="17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1">(#REF!,#REF!)</definedName>
    <definedName name="_____xlnm.Print_Titles_3" localSheetId="16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1">#REF!</definedName>
    <definedName name="____a1" localSheetId="16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10" hidden="1">{"'PROFITABILITY'!$A$1:$F$45"}</definedName>
    <definedName name="____f1" localSheetId="17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1">#REF!</definedName>
    <definedName name="____Ki1" localSheetId="16">#REF!</definedName>
    <definedName name="____Ki1">#REF!</definedName>
    <definedName name="____Ki2" localSheetId="1">#REF!</definedName>
    <definedName name="____Ki2" localSheetId="16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10" hidden="1">{"'PROFITABILITY'!$A$1:$F$45"}</definedName>
    <definedName name="____Nov2007" localSheetId="17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1">#REF!</definedName>
    <definedName name="____Re1" localSheetId="16">#REF!</definedName>
    <definedName name="____Re1">#REF!</definedName>
    <definedName name="____Rl1">#REF!</definedName>
    <definedName name="____Rs1" localSheetId="1">#REF!</definedName>
    <definedName name="____Rs1" localSheetId="16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0" hidden="1">{"form-D1",#N/A,FALSE,"FORM-D1";"form-D1_amt",#N/A,FALSE,"FORM-D1"}</definedName>
    <definedName name="____s41" localSheetId="17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1">(#REF!,#REF!)</definedName>
    <definedName name="____xlnm.Print_Titles_3" localSheetId="16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1">#REF!</definedName>
    <definedName name="___a1" localSheetId="16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1">#REF!</definedName>
    <definedName name="___aba2" localSheetId="16">#REF!</definedName>
    <definedName name="___aba2">#REF!</definedName>
    <definedName name="___acs1">#REF!</definedName>
    <definedName name="___acs2">#REF!</definedName>
    <definedName name="___adj1" localSheetId="1">#REF!</definedName>
    <definedName name="___adj1" localSheetId="16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1">#REF!</definedName>
    <definedName name="___bom1" localSheetId="16">#REF!</definedName>
    <definedName name="___bom1">#REF!</definedName>
    <definedName name="___cdd2">#REF!</definedName>
    <definedName name="___CFB1" localSheetId="1">#REF!</definedName>
    <definedName name="___CFB1" localSheetId="16">#REF!</definedName>
    <definedName name="___CFB1">#REF!</definedName>
    <definedName name="___CFB2" localSheetId="1">#REF!</definedName>
    <definedName name="___CFB2" localSheetId="16">#REF!</definedName>
    <definedName name="___CFB2">#REF!</definedName>
    <definedName name="___CFB3" localSheetId="1">#REF!</definedName>
    <definedName name="___CFB3" localSheetId="16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1">#REF!</definedName>
    <definedName name="___DAT1" localSheetId="16">#REF!</definedName>
    <definedName name="___DAT1">#REF!</definedName>
    <definedName name="___DAT10" localSheetId="1">#REF!</definedName>
    <definedName name="___DAT10" localSheetId="16">#REF!</definedName>
    <definedName name="___DAT10">#REF!</definedName>
    <definedName name="___DAT11" localSheetId="1">#REF!</definedName>
    <definedName name="___DAT11" localSheetId="16">#REF!</definedName>
    <definedName name="___DAT11">#REF!</definedName>
    <definedName name="___DAT12" localSheetId="1">#REF!</definedName>
    <definedName name="___DAT12" localSheetId="16">#REF!</definedName>
    <definedName name="___DAT12">#REF!</definedName>
    <definedName name="___DAT13" localSheetId="1">#REF!</definedName>
    <definedName name="___DAT13" localSheetId="16">#REF!</definedName>
    <definedName name="___DAT13">#REF!</definedName>
    <definedName name="___DAT14" localSheetId="1">#REF!</definedName>
    <definedName name="___DAT14" localSheetId="16">#REF!</definedName>
    <definedName name="___DAT14">#REF!</definedName>
    <definedName name="___DAT15" localSheetId="1">#REF!</definedName>
    <definedName name="___DAT15" localSheetId="16">#REF!</definedName>
    <definedName name="___DAT15">#REF!</definedName>
    <definedName name="___DAT16" localSheetId="1">#REF!</definedName>
    <definedName name="___DAT16" localSheetId="16">#REF!</definedName>
    <definedName name="___DAT16">#REF!</definedName>
    <definedName name="___DAT17" localSheetId="13">#REF!</definedName>
    <definedName name="___DAT17" localSheetId="12">#REF!</definedName>
    <definedName name="___DAT17" localSheetId="16">#REF!</definedName>
    <definedName name="___DAT17">#REF!</definedName>
    <definedName name="___DAT18" localSheetId="13">#REF!</definedName>
    <definedName name="___DAT18" localSheetId="12">#REF!</definedName>
    <definedName name="___DAT18" localSheetId="16">#REF!</definedName>
    <definedName name="___DAT18">#REF!</definedName>
    <definedName name="___DAT2" localSheetId="1">#REF!</definedName>
    <definedName name="___DAT2" localSheetId="16">#REF!</definedName>
    <definedName name="___DAT2">#REF!</definedName>
    <definedName name="___DAT3" localSheetId="1">#REF!</definedName>
    <definedName name="___DAT3" localSheetId="16">#REF!</definedName>
    <definedName name="___DAT3">#REF!</definedName>
    <definedName name="___DAT4" localSheetId="1">#REF!</definedName>
    <definedName name="___DAT4" localSheetId="16">#REF!</definedName>
    <definedName name="___DAT4">#REF!</definedName>
    <definedName name="___DAT5" localSheetId="1">#REF!</definedName>
    <definedName name="___DAT5" localSheetId="16">#REF!</definedName>
    <definedName name="___DAT5">#REF!</definedName>
    <definedName name="___DAT6" localSheetId="1">#REF!</definedName>
    <definedName name="___DAT6" localSheetId="16">#REF!</definedName>
    <definedName name="___DAT6">#REF!</definedName>
    <definedName name="___DAT7" localSheetId="1">#REF!</definedName>
    <definedName name="___DAT7" localSheetId="16">#REF!</definedName>
    <definedName name="___DAT7">#REF!</definedName>
    <definedName name="___DAT8" localSheetId="1">#REF!</definedName>
    <definedName name="___DAT8" localSheetId="16">#REF!</definedName>
    <definedName name="___DAT8">#REF!</definedName>
    <definedName name="___DAT9" localSheetId="1">#REF!</definedName>
    <definedName name="___DAT9" localSheetId="16">#REF!</definedName>
    <definedName name="___DAT9">#REF!</definedName>
    <definedName name="___del1">#REF!</definedName>
    <definedName name="___DET1" localSheetId="1">#REF!</definedName>
    <definedName name="___DET1" localSheetId="16">#REF!</definedName>
    <definedName name="___DET1">#REF!</definedName>
    <definedName name="___DET2" localSheetId="1">#REF!</definedName>
    <definedName name="___DET2" localSheetId="16">#REF!</definedName>
    <definedName name="___DET2">#REF!</definedName>
    <definedName name="___DET3" localSheetId="1">#REF!</definedName>
    <definedName name="___DET3" localSheetId="16">#REF!</definedName>
    <definedName name="___DET3">#REF!</definedName>
    <definedName name="___DET4" localSheetId="1">#REF!</definedName>
    <definedName name="___DET4" localSheetId="16">#REF!</definedName>
    <definedName name="___DET4">#REF!</definedName>
    <definedName name="___DET5" localSheetId="1">#REF!</definedName>
    <definedName name="___DET5" localSheetId="16">#REF!</definedName>
    <definedName name="___DET5">#REF!</definedName>
    <definedName name="___DET6" localSheetId="1">#REF!</definedName>
    <definedName name="___DET6" localSheetId="16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1">#REF!</definedName>
    <definedName name="___drg1" localSheetId="16">#REF!</definedName>
    <definedName name="___drg1">#REF!</definedName>
    <definedName name="___drg2" localSheetId="1">#REF!</definedName>
    <definedName name="___drg2" localSheetId="16">#REF!</definedName>
    <definedName name="___drg2">#REF!</definedName>
    <definedName name="___eth2">#REF!</definedName>
    <definedName name="___f1" localSheetId="10" hidden="1">{"'PROFITABILITY'!$A$1:$F$45"}</definedName>
    <definedName name="___f1" localSheetId="17" hidden="1">{"'PROFITABILITY'!$A$1:$F$45"}</definedName>
    <definedName name="___f1" hidden="1">{"'PROFITABILITY'!$A$1:$F$45"}</definedName>
    <definedName name="___fac1" localSheetId="1">#REF!</definedName>
    <definedName name="___fac1" localSheetId="16">#REF!</definedName>
    <definedName name="___fac1">#REF!</definedName>
    <definedName name="___fac2" localSheetId="1">#REF!</definedName>
    <definedName name="___fac2" localSheetId="16">#REF!</definedName>
    <definedName name="___fac2">#REF!</definedName>
    <definedName name="___fac3" localSheetId="1">#REF!</definedName>
    <definedName name="___fac3" localSheetId="16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1">#REF!</definedName>
    <definedName name="___Ki1" localSheetId="16">#REF!</definedName>
    <definedName name="___Ki1">#REF!</definedName>
    <definedName name="___Ki2" localSheetId="1">#REF!</definedName>
    <definedName name="___Ki2" localSheetId="16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10" hidden="1">{"'PROFITABILITY'!$A$1:$F$45"}</definedName>
    <definedName name="___Nov2007" localSheetId="17" hidden="1">{"'PROFITABILITY'!$A$1:$F$45"}</definedName>
    <definedName name="___Nov2007" hidden="1">{"'PROFITABILITY'!$A$1:$F$45"}</definedName>
    <definedName name="___out2" localSheetId="1">#REF!</definedName>
    <definedName name="___out2" localSheetId="16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1">#REF!</definedName>
    <definedName name="___pep99" localSheetId="16">#REF!</definedName>
    <definedName name="___pep99">#REF!</definedName>
    <definedName name="___pfi1">#REF!</definedName>
    <definedName name="___pp1">#REF!</definedName>
    <definedName name="___pp2">#REF!</definedName>
    <definedName name="___ps1" localSheetId="1">#REF!</definedName>
    <definedName name="___ps1" localSheetId="16">#REF!</definedName>
    <definedName name="___ps1">#REF!</definedName>
    <definedName name="___rcu2">#REF!</definedName>
    <definedName name="___Re1" localSheetId="1">#REF!</definedName>
    <definedName name="___Re1" localSheetId="16">#REF!</definedName>
    <definedName name="___Re1">#REF!</definedName>
    <definedName name="___Rl1">#REF!</definedName>
    <definedName name="___row1">#REF!</definedName>
    <definedName name="___Rs1" localSheetId="1">#REF!</definedName>
    <definedName name="___Rs1" localSheetId="16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0" hidden="1">{"form-D1",#N/A,FALSE,"FORM-D1";"form-D1_amt",#N/A,FALSE,"FORM-D1"}</definedName>
    <definedName name="___s41" localSheetId="17" hidden="1">{"form-D1",#N/A,FALSE,"FORM-D1";"form-D1_amt",#N/A,FALSE,"FORM-D1"}</definedName>
    <definedName name="___s41" hidden="1">{"form-D1",#N/A,FALSE,"FORM-D1";"form-D1_amt",#N/A,FALSE,"FORM-D1"}</definedName>
    <definedName name="___SAP1" localSheetId="1">#REF!</definedName>
    <definedName name="___SAP1" localSheetId="16">#REF!</definedName>
    <definedName name="___SAP1">#REF!</definedName>
    <definedName name="___SAP10" localSheetId="1">#REF!</definedName>
    <definedName name="___SAP10" localSheetId="16">#REF!</definedName>
    <definedName name="___SAP10">#REF!</definedName>
    <definedName name="___SAP11" localSheetId="1">#REF!</definedName>
    <definedName name="___SAP11" localSheetId="16">#REF!</definedName>
    <definedName name="___SAP11">#REF!</definedName>
    <definedName name="___SAP2" localSheetId="1">#REF!</definedName>
    <definedName name="___SAP2" localSheetId="16">#REF!</definedName>
    <definedName name="___SAP2">#REF!</definedName>
    <definedName name="___SAP3" localSheetId="1">#REF!</definedName>
    <definedName name="___SAP3" localSheetId="16">#REF!</definedName>
    <definedName name="___SAP3">#REF!</definedName>
    <definedName name="___SAP4" localSheetId="1">#REF!</definedName>
    <definedName name="___SAP4" localSheetId="16">#REF!</definedName>
    <definedName name="___SAP4">#REF!</definedName>
    <definedName name="___SAP5" localSheetId="1">#REF!</definedName>
    <definedName name="___SAP5" localSheetId="16">#REF!</definedName>
    <definedName name="___SAP5">#REF!</definedName>
    <definedName name="___SAP6" localSheetId="1">#REF!</definedName>
    <definedName name="___SAP6" localSheetId="16">#REF!</definedName>
    <definedName name="___SAP6">#REF!</definedName>
    <definedName name="___SAP7" localSheetId="1">#REF!</definedName>
    <definedName name="___SAP7" localSheetId="16">#REF!</definedName>
    <definedName name="___SAP7">#REF!</definedName>
    <definedName name="___SAP8" localSheetId="1">#REF!</definedName>
    <definedName name="___SAP8" localSheetId="16">#REF!</definedName>
    <definedName name="___SAP8">#REF!</definedName>
    <definedName name="___SAP9" localSheetId="1">#REF!</definedName>
    <definedName name="___SAP9" localSheetId="16">#REF!</definedName>
    <definedName name="___SAP9">#REF!</definedName>
    <definedName name="___sch2" localSheetId="1">#REF!</definedName>
    <definedName name="___sch2" localSheetId="16">#REF!</definedName>
    <definedName name="___sch2">#REF!</definedName>
    <definedName name="___sch9" localSheetId="1">#REF!</definedName>
    <definedName name="___sch9" localSheetId="16">#REF!</definedName>
    <definedName name="___sch9">#REF!</definedName>
    <definedName name="__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1">#REF!</definedName>
    <definedName name="___SS402" localSheetId="16">#REF!</definedName>
    <definedName name="___SS402">#REF!</definedName>
    <definedName name="___SS403" localSheetId="1">#REF!</definedName>
    <definedName name="___SS403" localSheetId="16">#REF!</definedName>
    <definedName name="___SS403">#REF!</definedName>
    <definedName name="___SS404" localSheetId="1">#REF!</definedName>
    <definedName name="___SS404" localSheetId="16">#REF!</definedName>
    <definedName name="___SS404">#REF!</definedName>
    <definedName name="___SS405" localSheetId="1">#REF!</definedName>
    <definedName name="___SS405" localSheetId="16">#REF!</definedName>
    <definedName name="___SS405">#REF!</definedName>
    <definedName name="___SS406" localSheetId="1">#REF!</definedName>
    <definedName name="___SS406" localSheetId="16">#REF!</definedName>
    <definedName name="___SS406">#REF!</definedName>
    <definedName name="___SS407" localSheetId="1">#REF!</definedName>
    <definedName name="___SS407" localSheetId="16">#REF!</definedName>
    <definedName name="___SS407">#REF!</definedName>
    <definedName name="___SS408" localSheetId="1">#REF!</definedName>
    <definedName name="___SS408" localSheetId="16">#REF!</definedName>
    <definedName name="___SS408">#REF!</definedName>
    <definedName name="___SS409" localSheetId="1">#REF!</definedName>
    <definedName name="___SS409" localSheetId="16">#REF!</definedName>
    <definedName name="___SS409">#REF!</definedName>
    <definedName name="___SS423" localSheetId="1">#REF!</definedName>
    <definedName name="___SS423" localSheetId="16">#REF!</definedName>
    <definedName name="___SS423">#REF!</definedName>
    <definedName name="___SS424" localSheetId="1">#REF!</definedName>
    <definedName name="___SS424" localSheetId="16">#REF!</definedName>
    <definedName name="___SS424">#REF!</definedName>
    <definedName name="___TAB1">#REF!</definedName>
    <definedName name="___thinkcellREMAAAAAAAAAAAAAvHkPvCRC7kWH6_CDEWVaQA" localSheetId="1" hidden="1">#REF!</definedName>
    <definedName name="___thinkcellREMAAAAAAAAAAAAAvHkPvCRC7kWH6_CDEWVaQA" localSheetId="16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1">(#REF!,#REF!)</definedName>
    <definedName name="___xlnm.Print_Titles_3" localSheetId="16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1" hidden="1">#REF!</definedName>
    <definedName name="__123Graph_B" localSheetId="13" hidden="1">#REF!</definedName>
    <definedName name="__123Graph_B" localSheetId="12" hidden="1">#REF!</definedName>
    <definedName name="__123Graph_B" localSheetId="16" hidden="1">#REF!</definedName>
    <definedName name="__123Graph_B" hidden="1">#REF!</definedName>
    <definedName name="__123Graph_C" localSheetId="1" hidden="1">#REF!</definedName>
    <definedName name="__123Graph_C" localSheetId="16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1" hidden="1">#REF!</definedName>
    <definedName name="__123Graph_X" localSheetId="16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1">#REF!</definedName>
    <definedName name="__a1" localSheetId="16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10" hidden="1">{"'PROFITABILITY'!$A$1:$F$45"}</definedName>
    <definedName name="__aa1" localSheetId="17" hidden="1">{"'PROFITABILITY'!$A$1:$F$45"}</definedName>
    <definedName name="__aa1" hidden="1">{"'PROFITABILITY'!$A$1:$F$45"}</definedName>
    <definedName name="__aba2" localSheetId="1">#REF!</definedName>
    <definedName name="__aba2" localSheetId="16">#REF!</definedName>
    <definedName name="__aba2">#REF!</definedName>
    <definedName name="__acs1">#REF!</definedName>
    <definedName name="__acs2">#REF!</definedName>
    <definedName name="__adj1" localSheetId="1">#REF!</definedName>
    <definedName name="__adj1" localSheetId="16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1">#REF!</definedName>
    <definedName name="__bom1" localSheetId="16">#REF!</definedName>
    <definedName name="__bom1">#REF!</definedName>
    <definedName name="__buh11">#REF!</definedName>
    <definedName name="__CCT220">#REF!</definedName>
    <definedName name="__cdd2">#REF!</definedName>
    <definedName name="__CFB1" localSheetId="1">#REF!</definedName>
    <definedName name="__CFB1" localSheetId="16">#REF!</definedName>
    <definedName name="__CFB1">#REF!</definedName>
    <definedName name="__CFB2" localSheetId="1">#REF!</definedName>
    <definedName name="__CFB2" localSheetId="16">#REF!</definedName>
    <definedName name="__CFB2">#REF!</definedName>
    <definedName name="__CFB3" localSheetId="1">#REF!</definedName>
    <definedName name="__CFB3" localSheetId="16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1">#REF!</definedName>
    <definedName name="__DAT1" localSheetId="16">#REF!</definedName>
    <definedName name="__DAT1">#REF!</definedName>
    <definedName name="__DAT10" localSheetId="1">#REF!</definedName>
    <definedName name="__DAT10" localSheetId="16">#REF!</definedName>
    <definedName name="__DAT10">#REF!</definedName>
    <definedName name="__DAT11" localSheetId="1">#REF!</definedName>
    <definedName name="__DAT11" localSheetId="16">#REF!</definedName>
    <definedName name="__DAT11">#REF!</definedName>
    <definedName name="__DAT12" localSheetId="1">#REF!</definedName>
    <definedName name="__DAT12" localSheetId="16">#REF!</definedName>
    <definedName name="__DAT12">#REF!</definedName>
    <definedName name="__DAT13" localSheetId="1">#REF!</definedName>
    <definedName name="__DAT13" localSheetId="16">#REF!</definedName>
    <definedName name="__DAT13">#REF!</definedName>
    <definedName name="__DAT14" localSheetId="1">#REF!</definedName>
    <definedName name="__DAT14" localSheetId="16">#REF!</definedName>
    <definedName name="__DAT14">#REF!</definedName>
    <definedName name="__DAT15" localSheetId="1">#REF!</definedName>
    <definedName name="__DAT15" localSheetId="16">#REF!</definedName>
    <definedName name="__DAT15">#REF!</definedName>
    <definedName name="__DAT16" localSheetId="1">#REF!</definedName>
    <definedName name="__DAT16" localSheetId="16">#REF!</definedName>
    <definedName name="__DAT16">#REF!</definedName>
    <definedName name="__DAT17" localSheetId="13">#REF!</definedName>
    <definedName name="__DAT17" localSheetId="12">#REF!</definedName>
    <definedName name="__DAT17" localSheetId="16">#REF!</definedName>
    <definedName name="__DAT17">#REF!</definedName>
    <definedName name="__DAT18" localSheetId="13">#REF!</definedName>
    <definedName name="__DAT18" localSheetId="12">#REF!</definedName>
    <definedName name="__DAT18" localSheetId="16">#REF!</definedName>
    <definedName name="__DAT18">#REF!</definedName>
    <definedName name="__DAT2" localSheetId="1">#REF!</definedName>
    <definedName name="__DAT2" localSheetId="16">#REF!</definedName>
    <definedName name="__DAT2">#REF!</definedName>
    <definedName name="__DAT3" localSheetId="1">#REF!</definedName>
    <definedName name="__DAT3" localSheetId="16">#REF!</definedName>
    <definedName name="__DAT3">#REF!</definedName>
    <definedName name="__DAT4" localSheetId="1">#REF!</definedName>
    <definedName name="__DAT4" localSheetId="16">#REF!</definedName>
    <definedName name="__DAT4">#REF!</definedName>
    <definedName name="__DAT5" localSheetId="1">#REF!</definedName>
    <definedName name="__DAT5" localSheetId="16">#REF!</definedName>
    <definedName name="__DAT5">#REF!</definedName>
    <definedName name="__DAT6" localSheetId="1">#REF!</definedName>
    <definedName name="__DAT6" localSheetId="16">#REF!</definedName>
    <definedName name="__DAT6">#REF!</definedName>
    <definedName name="__DAT7" localSheetId="1">#REF!</definedName>
    <definedName name="__DAT7" localSheetId="16">#REF!</definedName>
    <definedName name="__DAT7">#REF!</definedName>
    <definedName name="__DAT8" localSheetId="1">#REF!</definedName>
    <definedName name="__DAT8" localSheetId="16">#REF!</definedName>
    <definedName name="__DAT8">#REF!</definedName>
    <definedName name="__DAT9" localSheetId="1">#REF!</definedName>
    <definedName name="__DAT9" localSheetId="16">#REF!</definedName>
    <definedName name="__DAT9">#REF!</definedName>
    <definedName name="__dec05" localSheetId="10" hidden="1">{"'Sheet1'!$A$4386:$N$4591"}</definedName>
    <definedName name="__dec05" localSheetId="17" hidden="1">{"'Sheet1'!$A$4386:$N$4591"}</definedName>
    <definedName name="__dec05" hidden="1">{"'Sheet1'!$A$4386:$N$4591"}</definedName>
    <definedName name="__del1">#REF!</definedName>
    <definedName name="__DET1" localSheetId="1">#REF!</definedName>
    <definedName name="__DET1" localSheetId="16">#REF!</definedName>
    <definedName name="__DET1">#REF!</definedName>
    <definedName name="__DET2" localSheetId="1">#REF!</definedName>
    <definedName name="__DET2" localSheetId="16">#REF!</definedName>
    <definedName name="__DET2">#REF!</definedName>
    <definedName name="__DET3" localSheetId="1">#REF!</definedName>
    <definedName name="__DET3" localSheetId="16">#REF!</definedName>
    <definedName name="__DET3">#REF!</definedName>
    <definedName name="__DET4" localSheetId="1">#REF!</definedName>
    <definedName name="__DET4" localSheetId="16">#REF!</definedName>
    <definedName name="__DET4">#REF!</definedName>
    <definedName name="__DET5" localSheetId="1">#REF!</definedName>
    <definedName name="__DET5" localSheetId="16">#REF!</definedName>
    <definedName name="__DET5">#REF!</definedName>
    <definedName name="__DET6" localSheetId="1">#REF!</definedName>
    <definedName name="__DET6" localSheetId="16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1">#REF!</definedName>
    <definedName name="__drg1" localSheetId="16">#REF!</definedName>
    <definedName name="__drg1">#REF!</definedName>
    <definedName name="__drg2" localSheetId="1">#REF!</definedName>
    <definedName name="__drg2" localSheetId="16">#REF!</definedName>
    <definedName name="__drg2">#REF!</definedName>
    <definedName name="__EdFJsKAA" localSheetId="13">#REF!</definedName>
    <definedName name="__EdFJsKAA" localSheetId="8">#REF!</definedName>
    <definedName name="__EdFJsKAA" localSheetId="16">#REF!</definedName>
    <definedName name="__EdFJsKAA" localSheetId="15">#REF!</definedName>
    <definedName name="__EdFJsKAA" localSheetId="5">#REF!</definedName>
    <definedName name="__EdFJsKAA" localSheetId="17">#REF!</definedName>
    <definedName name="__EdFJsKAA">#REF!</definedName>
    <definedName name="__eth2">#REF!</definedName>
    <definedName name="__f1" localSheetId="10" hidden="1">{"'PROFITABILITY'!$A$1:$F$45"}</definedName>
    <definedName name="__f1" localSheetId="17" hidden="1">{"'PROFITABILITY'!$A$1:$F$45"}</definedName>
    <definedName name="__f1" hidden="1">{"'PROFITABILITY'!$A$1:$F$45"}</definedName>
    <definedName name="__fac1" localSheetId="1">#REF!</definedName>
    <definedName name="__fac1" localSheetId="16">#REF!</definedName>
    <definedName name="__fac1">#REF!</definedName>
    <definedName name="__fac2" localSheetId="1">#REF!</definedName>
    <definedName name="__fac2" localSheetId="16">#REF!</definedName>
    <definedName name="__fac2">#REF!</definedName>
    <definedName name="__fac3" localSheetId="1">#REF!</definedName>
    <definedName name="__fac3" localSheetId="16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1">#REF!</definedName>
    <definedName name="__Ki1" localSheetId="16">#REF!</definedName>
    <definedName name="__Ki1">#REF!</definedName>
    <definedName name="__Ki2" localSheetId="1">#REF!</definedName>
    <definedName name="__Ki2" localSheetId="16">#REF!</definedName>
    <definedName name="__Ki2">#REF!</definedName>
    <definedName name="__kvs1" localSheetId="10" hidden="1">{#N/A,#N/A,FALSE,"COVER1.XLS ";#N/A,#N/A,FALSE,"RACT1.XLS";#N/A,#N/A,FALSE,"RACT2.XLS";#N/A,#N/A,FALSE,"ECCMP";#N/A,#N/A,FALSE,"WELDER.XLS"}</definedName>
    <definedName name="__kvs1" localSheetId="17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10" hidden="1">{"'PROFITABILITY'!$A$1:$F$45"}</definedName>
    <definedName name="__Nov2007" localSheetId="17" hidden="1">{"'PROFITABILITY'!$A$1:$F$45"}</definedName>
    <definedName name="__Nov2007" hidden="1">{"'PROFITABILITY'!$A$1:$F$45"}</definedName>
    <definedName name="__ns1" localSheetId="10" hidden="1">{#N/A,#N/A,FALSE,"COVER1.XLS ";#N/A,#N/A,FALSE,"RACT1.XLS";#N/A,#N/A,FALSE,"RACT2.XLS";#N/A,#N/A,FALSE,"ECCMP";#N/A,#N/A,FALSE,"WELDER.XLS"}</definedName>
    <definedName name="__ns1" localSheetId="17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1">#REF!</definedName>
    <definedName name="__out2" localSheetId="16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1">#REF!</definedName>
    <definedName name="__pep99" localSheetId="16">#REF!</definedName>
    <definedName name="__pep99">#REF!</definedName>
    <definedName name="__pfi1">#REF!</definedName>
    <definedName name="__pp1">#REF!</definedName>
    <definedName name="__pp2">#REF!</definedName>
    <definedName name="__ps1" localSheetId="1">#REF!</definedName>
    <definedName name="__ps1" localSheetId="16">#REF!</definedName>
    <definedName name="__ps1">#REF!</definedName>
    <definedName name="__rcu2">#REF!</definedName>
    <definedName name="__Re1" localSheetId="1">#REF!</definedName>
    <definedName name="__Re1" localSheetId="16">#REF!</definedName>
    <definedName name="__Re1">#REF!</definedName>
    <definedName name="__Rl1">#REF!</definedName>
    <definedName name="__row1">#REF!</definedName>
    <definedName name="__Rs1" localSheetId="1">#REF!</definedName>
    <definedName name="__Rs1" localSheetId="16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0" hidden="1">{"form-D1",#N/A,FALSE,"FORM-D1";"form-D1_amt",#N/A,FALSE,"FORM-D1"}</definedName>
    <definedName name="__s41" localSheetId="17" hidden="1">{"form-D1",#N/A,FALSE,"FORM-D1";"form-D1_amt",#N/A,FALSE,"FORM-D1"}</definedName>
    <definedName name="__s41" hidden="1">{"form-D1",#N/A,FALSE,"FORM-D1";"form-D1_amt",#N/A,FALSE,"FORM-D1"}</definedName>
    <definedName name="__SAP1" localSheetId="1">#REF!</definedName>
    <definedName name="__SAP1" localSheetId="16">#REF!</definedName>
    <definedName name="__SAP1">#REF!</definedName>
    <definedName name="__SAP10" localSheetId="1">#REF!</definedName>
    <definedName name="__SAP10" localSheetId="16">#REF!</definedName>
    <definedName name="__SAP10">#REF!</definedName>
    <definedName name="__SAP11" localSheetId="1">#REF!</definedName>
    <definedName name="__SAP11" localSheetId="16">#REF!</definedName>
    <definedName name="__SAP11">#REF!</definedName>
    <definedName name="__SAP2" localSheetId="1">#REF!</definedName>
    <definedName name="__SAP2" localSheetId="16">#REF!</definedName>
    <definedName name="__SAP2">#REF!</definedName>
    <definedName name="__SAP3" localSheetId="1">#REF!</definedName>
    <definedName name="__SAP3" localSheetId="16">#REF!</definedName>
    <definedName name="__SAP3">#REF!</definedName>
    <definedName name="__SAP4" localSheetId="1">#REF!</definedName>
    <definedName name="__SAP4" localSheetId="16">#REF!</definedName>
    <definedName name="__SAP4">#REF!</definedName>
    <definedName name="__SAP5" localSheetId="1">#REF!</definedName>
    <definedName name="__SAP5" localSheetId="16">#REF!</definedName>
    <definedName name="__SAP5">#REF!</definedName>
    <definedName name="__SAP6" localSheetId="1">#REF!</definedName>
    <definedName name="__SAP6" localSheetId="16">#REF!</definedName>
    <definedName name="__SAP6">#REF!</definedName>
    <definedName name="__SAP7" localSheetId="1">#REF!</definedName>
    <definedName name="__SAP7" localSheetId="16">#REF!</definedName>
    <definedName name="__SAP7">#REF!</definedName>
    <definedName name="__SAP8" localSheetId="1">#REF!</definedName>
    <definedName name="__SAP8" localSheetId="16">#REF!</definedName>
    <definedName name="__SAP8">#REF!</definedName>
    <definedName name="__SAP9" localSheetId="1">#REF!</definedName>
    <definedName name="__SAP9" localSheetId="16">#REF!</definedName>
    <definedName name="__SAP9">#REF!</definedName>
    <definedName name="__sch2" localSheetId="1">#REF!</definedName>
    <definedName name="__sch2" localSheetId="16">#REF!</definedName>
    <definedName name="__sch2">#REF!</definedName>
    <definedName name="__sch9" localSheetId="1">#REF!</definedName>
    <definedName name="__sch9" localSheetId="16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1">#REF!</definedName>
    <definedName name="__SS402" localSheetId="16">#REF!</definedName>
    <definedName name="__SS402">#REF!</definedName>
    <definedName name="__SS403" localSheetId="1">#REF!</definedName>
    <definedName name="__SS403" localSheetId="16">#REF!</definedName>
    <definedName name="__SS403">#REF!</definedName>
    <definedName name="__SS404" localSheetId="1">#REF!</definedName>
    <definedName name="__SS404" localSheetId="16">#REF!</definedName>
    <definedName name="__SS404">#REF!</definedName>
    <definedName name="__SS405" localSheetId="1">#REF!</definedName>
    <definedName name="__SS405" localSheetId="16">#REF!</definedName>
    <definedName name="__SS405">#REF!</definedName>
    <definedName name="__SS406" localSheetId="1">#REF!</definedName>
    <definedName name="__SS406" localSheetId="16">#REF!</definedName>
    <definedName name="__SS406">#REF!</definedName>
    <definedName name="__SS407" localSheetId="1">#REF!</definedName>
    <definedName name="__SS407" localSheetId="16">#REF!</definedName>
    <definedName name="__SS407">#REF!</definedName>
    <definedName name="__SS408" localSheetId="1">#REF!</definedName>
    <definedName name="__SS408" localSheetId="16">#REF!</definedName>
    <definedName name="__SS408">#REF!</definedName>
    <definedName name="__SS409" localSheetId="1">#REF!</definedName>
    <definedName name="__SS409" localSheetId="16">#REF!</definedName>
    <definedName name="__SS409">#REF!</definedName>
    <definedName name="__SS423" localSheetId="1">#REF!</definedName>
    <definedName name="__SS423" localSheetId="16">#REF!</definedName>
    <definedName name="__SS423">#REF!</definedName>
    <definedName name="__SS424" localSheetId="1">#REF!</definedName>
    <definedName name="__SS424" localSheetId="16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1">(#REF!,#REF!)</definedName>
    <definedName name="__xlnm.Print_Titles_3" localSheetId="16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1">#REF!</definedName>
    <definedName name="_00" localSheetId="16">#REF!</definedName>
    <definedName name="_00">#REF!</definedName>
    <definedName name="_01" localSheetId="1">#REF!</definedName>
    <definedName name="_01" localSheetId="16">#REF!</definedName>
    <definedName name="_01">#REF!</definedName>
    <definedName name="_02">#N/A</definedName>
    <definedName name="_03">#N/A</definedName>
    <definedName name="_04">#N/A</definedName>
    <definedName name="_04_DIPL___TITEL" localSheetId="1">#REF!</definedName>
    <definedName name="_04_DIPL___TITEL" localSheetId="16">#REF!</definedName>
    <definedName name="_04_DIPL___TITEL">#REF!</definedName>
    <definedName name="_05" localSheetId="1">#REF!</definedName>
    <definedName name="_05" localSheetId="16">#REF!</definedName>
    <definedName name="_05">#REF!</definedName>
    <definedName name="_06">#N/A</definedName>
    <definedName name="_09_cost" localSheetId="1">#REF!</definedName>
    <definedName name="_09_cost" localSheetId="16">#REF!</definedName>
    <definedName name="_09_cost">#REF!</definedName>
    <definedName name="_09_cost_2">#REF!</definedName>
    <definedName name="_09_IBR_marketing_manpower_cost" localSheetId="1">#REF!</definedName>
    <definedName name="_09_IBR_marketing_manpower_cost" localSheetId="16">#REF!</definedName>
    <definedName name="_09_IBR_marketing_manpower_cost">#REF!</definedName>
    <definedName name="_09_IBR_marketing_manpower_cost_1" localSheetId="1">#REF!</definedName>
    <definedName name="_09_IBR_marketing_manpower_cost_1" localSheetId="16">#REF!</definedName>
    <definedName name="_09_IBR_marketing_manpower_cost_1">#REF!</definedName>
    <definedName name="_09_IBR_marketing_sales_cost" localSheetId="1">#REF!</definedName>
    <definedName name="_09_IBR_marketing_sales_cost" localSheetId="16">#REF!</definedName>
    <definedName name="_09_IBR_marketing_sales_cost">#REF!</definedName>
    <definedName name="_09_IBR_reps" localSheetId="1">#REF!</definedName>
    <definedName name="_09_IBR_reps" localSheetId="16">#REF!</definedName>
    <definedName name="_09_IBR_reps">#REF!</definedName>
    <definedName name="_1" localSheetId="10">#REF!</definedName>
    <definedName name="_1" localSheetId="17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1">#REF!</definedName>
    <definedName name="_a1" localSheetId="16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1">#REF!</definedName>
    <definedName name="_aba2" localSheetId="16">#REF!</definedName>
    <definedName name="_aba2">#REF!</definedName>
    <definedName name="_acs1">#REF!</definedName>
    <definedName name="_acs2">#REF!</definedName>
    <definedName name="_adj1" localSheetId="1">#REF!</definedName>
    <definedName name="_adj1" localSheetId="16">#REF!</definedName>
    <definedName name="_adj1">#REF!</definedName>
    <definedName name="_ahu1" localSheetId="17">#REF!</definedName>
    <definedName name="_ahu1">#REF!</definedName>
    <definedName name="_ahu2" localSheetId="17">#REF!</definedName>
    <definedName name="_ahu2">#REF!</definedName>
    <definedName name="_Ann1">#REF!</definedName>
    <definedName name="_Ast1" localSheetId="1">#REF!</definedName>
    <definedName name="_Ast1" localSheetId="16">#REF!</definedName>
    <definedName name="_Ast1">#REF!</definedName>
    <definedName name="_Ast2" localSheetId="1">#REF!</definedName>
    <definedName name="_Ast2" localSheetId="16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1">#REF!</definedName>
    <definedName name="_bom1" localSheetId="16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1">#REF!</definedName>
    <definedName name="_CFB1" localSheetId="16">#REF!</definedName>
    <definedName name="_CFB1">#REF!</definedName>
    <definedName name="_CFB2" localSheetId="1">#REF!</definedName>
    <definedName name="_CFB2" localSheetId="16">#REF!</definedName>
    <definedName name="_CFB2">#REF!</definedName>
    <definedName name="_CFB3" localSheetId="1">#REF!</definedName>
    <definedName name="_CFB3" localSheetId="16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1">#REF!</definedName>
    <definedName name="_DAT1" localSheetId="16">#REF!</definedName>
    <definedName name="_DAT1">#REF!</definedName>
    <definedName name="_DAT10" localSheetId="1">#REF!</definedName>
    <definedName name="_DAT10" localSheetId="16">#REF!</definedName>
    <definedName name="_DAT10">#REF!</definedName>
    <definedName name="_DAT11" localSheetId="1">#REF!</definedName>
    <definedName name="_DAT11" localSheetId="16">#REF!</definedName>
    <definedName name="_DAT11">#REF!</definedName>
    <definedName name="_DAT12" localSheetId="1">#REF!</definedName>
    <definedName name="_DAT12" localSheetId="16">#REF!</definedName>
    <definedName name="_DAT12">#REF!</definedName>
    <definedName name="_DAT13" localSheetId="1">#REF!</definedName>
    <definedName name="_DAT13" localSheetId="16">#REF!</definedName>
    <definedName name="_DAT13">#REF!</definedName>
    <definedName name="_DAT14" localSheetId="1">#REF!</definedName>
    <definedName name="_DAT14" localSheetId="16">#REF!</definedName>
    <definedName name="_DAT14">#REF!</definedName>
    <definedName name="_DAT15" localSheetId="1">#REF!</definedName>
    <definedName name="_DAT15" localSheetId="16">#REF!</definedName>
    <definedName name="_DAT15">#REF!</definedName>
    <definedName name="_DAT16" localSheetId="1">#REF!</definedName>
    <definedName name="_DAT16" localSheetId="16">#REF!</definedName>
    <definedName name="_DAT16">#REF!</definedName>
    <definedName name="_DAT17" localSheetId="13">#REF!</definedName>
    <definedName name="_DAT17" localSheetId="12">#REF!</definedName>
    <definedName name="_DAT17" localSheetId="16">#REF!</definedName>
    <definedName name="_DAT17" localSheetId="17">#REF!</definedName>
    <definedName name="_DAT17">#REF!</definedName>
    <definedName name="_DAT18" localSheetId="13">#REF!</definedName>
    <definedName name="_DAT18" localSheetId="12">#REF!</definedName>
    <definedName name="_DAT18" localSheetId="16">#REF!</definedName>
    <definedName name="_DAT18" localSheetId="17">#REF!</definedName>
    <definedName name="_DAT18">#REF!</definedName>
    <definedName name="_DAT2" localSheetId="1">#REF!</definedName>
    <definedName name="_DAT2" localSheetId="16">#REF!</definedName>
    <definedName name="_DAT2">#REF!</definedName>
    <definedName name="_DAT3" localSheetId="1">#REF!</definedName>
    <definedName name="_DAT3" localSheetId="16">#REF!</definedName>
    <definedName name="_DAT3">#REF!</definedName>
    <definedName name="_DAT4" localSheetId="1">#REF!</definedName>
    <definedName name="_DAT4" localSheetId="16">#REF!</definedName>
    <definedName name="_DAT4">#REF!</definedName>
    <definedName name="_DAT5" localSheetId="1">#REF!</definedName>
    <definedName name="_DAT5" localSheetId="16">#REF!</definedName>
    <definedName name="_DAT5">#REF!</definedName>
    <definedName name="_DAT6" localSheetId="1">#REF!</definedName>
    <definedName name="_DAT6" localSheetId="16">#REF!</definedName>
    <definedName name="_DAT6">#REF!</definedName>
    <definedName name="_DAT7" localSheetId="1">#REF!</definedName>
    <definedName name="_DAT7" localSheetId="16">#REF!</definedName>
    <definedName name="_DAT7">#REF!</definedName>
    <definedName name="_DAT8" localSheetId="1">#REF!</definedName>
    <definedName name="_DAT8" localSheetId="16">#REF!</definedName>
    <definedName name="_DAT8">#REF!</definedName>
    <definedName name="_DAT9" localSheetId="1">#REF!</definedName>
    <definedName name="_DAT9" localSheetId="16">#REF!</definedName>
    <definedName name="_DAT9">#REF!</definedName>
    <definedName name="_dec05" localSheetId="10" hidden="1">{"'Sheet1'!$A$4386:$N$4591"}</definedName>
    <definedName name="_dec05" localSheetId="17" hidden="1">{"'Sheet1'!$A$4386:$N$4591"}</definedName>
    <definedName name="_dec05" hidden="1">{"'Sheet1'!$A$4386:$N$4591"}</definedName>
    <definedName name="_del1">#REF!</definedName>
    <definedName name="_DET1" localSheetId="1">#REF!</definedName>
    <definedName name="_DET1" localSheetId="16">#REF!</definedName>
    <definedName name="_DET1">#REF!</definedName>
    <definedName name="_DET2" localSheetId="1">#REF!</definedName>
    <definedName name="_DET2" localSheetId="16">#REF!</definedName>
    <definedName name="_DET2">#REF!</definedName>
    <definedName name="_DET3" localSheetId="1">#REF!</definedName>
    <definedName name="_DET3" localSheetId="16">#REF!</definedName>
    <definedName name="_DET3">#REF!</definedName>
    <definedName name="_DET4" localSheetId="1">#REF!</definedName>
    <definedName name="_DET4" localSheetId="16">#REF!</definedName>
    <definedName name="_DET4">#REF!</definedName>
    <definedName name="_DET5" localSheetId="1">#REF!</definedName>
    <definedName name="_DET5" localSheetId="16">#REF!</definedName>
    <definedName name="_DET5">#REF!</definedName>
    <definedName name="_DET6" localSheetId="1">#REF!</definedName>
    <definedName name="_DET6" localSheetId="16">#REF!</definedName>
    <definedName name="_DET6">#REF!</definedName>
    <definedName name="_dev9947">#REF!</definedName>
    <definedName name="_DIS1">#REF!</definedName>
    <definedName name="_DKT75">#REF!</definedName>
    <definedName name="_dol11" localSheetId="17">#REF!</definedName>
    <definedName name="_dol11">#REF!</definedName>
    <definedName name="_DPS1" localSheetId="1">#REF!</definedName>
    <definedName name="_DPS1" localSheetId="16">#REF!</definedName>
    <definedName name="_DPS1">#REF!</definedName>
    <definedName name="_DPS2" localSheetId="1">#REF!</definedName>
    <definedName name="_DPS2" localSheetId="16">#REF!</definedName>
    <definedName name="_DPS2">#REF!</definedName>
    <definedName name="_drg1" localSheetId="1">#REF!</definedName>
    <definedName name="_drg1" localSheetId="16">#REF!</definedName>
    <definedName name="_drg1">#REF!</definedName>
    <definedName name="_drg2" localSheetId="1">#REF!</definedName>
    <definedName name="_drg2" localSheetId="16">#REF!</definedName>
    <definedName name="_drg2">#REF!</definedName>
    <definedName name="_eth2">#REF!</definedName>
    <definedName name="_f1" localSheetId="10" hidden="1">{"'PROFITABILITY'!$A$1:$F$45"}</definedName>
    <definedName name="_f1" localSheetId="17" hidden="1">{"'PROFITABILITY'!$A$1:$F$45"}</definedName>
    <definedName name="_f1" hidden="1">{"'PROFITABILITY'!$A$1:$F$45"}</definedName>
    <definedName name="_fac1" localSheetId="1">#REF!</definedName>
    <definedName name="_fac1" localSheetId="16">#REF!</definedName>
    <definedName name="_fac1">#REF!</definedName>
    <definedName name="_fac2" localSheetId="1">#REF!</definedName>
    <definedName name="_fac2" localSheetId="16">#REF!</definedName>
    <definedName name="_fac2">#REF!</definedName>
    <definedName name="_fac3" localSheetId="1">#REF!</definedName>
    <definedName name="_fac3" localSheetId="16">#REF!</definedName>
    <definedName name="_fac3">#REF!</definedName>
    <definedName name="_Fill" localSheetId="17" hidden="1">#REF!</definedName>
    <definedName name="_Fill" hidden="1">#REF!</definedName>
    <definedName name="_Fill_1">"#REF!"</definedName>
    <definedName name="_Fill1" hidden="1">#REF!</definedName>
    <definedName name="_xlnm._FilterDatabase" localSheetId="20" hidden="1">Crossing!$A$2:$P$72</definedName>
    <definedName name="_xlnm._FilterDatabase" localSheetId="11" hidden="1">'Erection '!$A$3:$O$3</definedName>
    <definedName name="_xlnm._FilterDatabase" localSheetId="13" hidden="1">'Erection Compiled'!$A$1:$L$1</definedName>
    <definedName name="_xlnm._FilterDatabase" localSheetId="12" hidden="1">'Erection Completed '!$A$1:$L$62</definedName>
    <definedName name="_xlnm._FilterDatabase" localSheetId="7" hidden="1">FDN!$A$2:$R$169</definedName>
    <definedName name="_xlnm._FilterDatabase" localSheetId="8" hidden="1">'FDN Completed'!$A$2:$K$166</definedName>
    <definedName name="_xlnm._FilterDatabase" localSheetId="14" hidden="1">Stringing!$A$3:$S$24</definedName>
    <definedName name="_xlnm._FilterDatabase" localSheetId="16" hidden="1">'Stringing Compiled'!$A$2:$X$174</definedName>
    <definedName name="_xlnm._FilterDatabase" localSheetId="15" hidden="1">'Stringing Completed'!$A$4:$R$16</definedName>
    <definedName name="_xlnm._FilterDatabase" localSheetId="10">#NAME?</definedName>
    <definedName name="_xlnm._FilterDatabase" localSheetId="17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1">#REF!</definedName>
    <definedName name="_in18900" localSheetId="16">#REF!</definedName>
    <definedName name="_in18900">#REF!</definedName>
    <definedName name="_INT1">#REF!</definedName>
    <definedName name="_Ism3">#REF!</definedName>
    <definedName name="_ISO220">#REF!</definedName>
    <definedName name="_iv19000" localSheetId="1">#REF!</definedName>
    <definedName name="_iv19000" localSheetId="16">#REF!</definedName>
    <definedName name="_iv19000">#REF!</definedName>
    <definedName name="_kd1">#REF!</definedName>
    <definedName name="_kd2">#REF!</definedName>
    <definedName name="_kd3">#REF!</definedName>
    <definedName name="_Key1" localSheetId="1" hidden="1">#REF!</definedName>
    <definedName name="_Key1" localSheetId="16" hidden="1">#REF!</definedName>
    <definedName name="_Key1" hidden="1">#REF!</definedName>
    <definedName name="_Key2" localSheetId="1" hidden="1">#REF!</definedName>
    <definedName name="_Key2" localSheetId="16" hidden="1">#REF!</definedName>
    <definedName name="_Key2" hidden="1">#REF!</definedName>
    <definedName name="_KEY3" hidden="1">#REF!</definedName>
    <definedName name="_Ki1" localSheetId="1">#REF!</definedName>
    <definedName name="_Ki1" localSheetId="16">#REF!</definedName>
    <definedName name="_Ki1">#REF!</definedName>
    <definedName name="_Ki2" localSheetId="1">#REF!</definedName>
    <definedName name="_Ki2" localSheetId="16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7">#REF!</definedName>
    <definedName name="_mcc1">#REF!</definedName>
    <definedName name="_mcc2" localSheetId="17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7">#REF!</definedName>
    <definedName name="_mp1">#REF!</definedName>
    <definedName name="_N">#REF!</definedName>
    <definedName name="_new1">#REF!</definedName>
    <definedName name="_Nov2007" localSheetId="10" hidden="1">{"'PROFITABILITY'!$A$1:$F$45"}</definedName>
    <definedName name="_Nov2007" localSheetId="17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1">#REF!</definedName>
    <definedName name="_out2" localSheetId="16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7">#REF!</definedName>
    <definedName name="_pdp1">#REF!</definedName>
    <definedName name="_pdp2" localSheetId="17">#REF!</definedName>
    <definedName name="_pdp2">#REF!</definedName>
    <definedName name="_pdp3" localSheetId="17">#REF!</definedName>
    <definedName name="_pdp3">#REF!</definedName>
    <definedName name="_pep99" localSheetId="1">#REF!</definedName>
    <definedName name="_pep99" localSheetId="16">#REF!</definedName>
    <definedName name="_pep99">#REF!</definedName>
    <definedName name="_pfi1">#REF!</definedName>
    <definedName name="_pp1">#REF!</definedName>
    <definedName name="_pp2">#REF!</definedName>
    <definedName name="_ps1" localSheetId="1">#REF!</definedName>
    <definedName name="_ps1" localSheetId="16">#REF!</definedName>
    <definedName name="_ps1">#REF!</definedName>
    <definedName name="_R">#REF!</definedName>
    <definedName name="_R1">#REF!</definedName>
    <definedName name="_rcu2">#REF!</definedName>
    <definedName name="_Re1" localSheetId="1">#REF!</definedName>
    <definedName name="_Re1" localSheetId="16">#REF!</definedName>
    <definedName name="_Re1">#REF!</definedName>
    <definedName name="_Rl1">#REF!</definedName>
    <definedName name="_row1" localSheetId="17">#REF!</definedName>
    <definedName name="_row1">#REF!</definedName>
    <definedName name="_Rs1" localSheetId="1">#REF!</definedName>
    <definedName name="_Rs1" localSheetId="16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10" hidden="1">{"form-D1",#N/A,FALSE,"FORM-D1";"form-D1_amt",#N/A,FALSE,"FORM-D1"}</definedName>
    <definedName name="_s41" localSheetId="17" hidden="1">{"form-D1",#N/A,FALSE,"FORM-D1";"form-D1_amt",#N/A,FALSE,"FORM-D1"}</definedName>
    <definedName name="_s41" hidden="1">{"form-D1",#N/A,FALSE,"FORM-D1";"form-D1_amt",#N/A,FALSE,"FORM-D1"}</definedName>
    <definedName name="_SAP1" localSheetId="1">#REF!</definedName>
    <definedName name="_SAP1" localSheetId="16">#REF!</definedName>
    <definedName name="_SAP1">#REF!</definedName>
    <definedName name="_SAP10" localSheetId="1">#REF!</definedName>
    <definedName name="_SAP10" localSheetId="16">#REF!</definedName>
    <definedName name="_SAP10">#REF!</definedName>
    <definedName name="_SAP11" localSheetId="1">#REF!</definedName>
    <definedName name="_SAP11" localSheetId="16">#REF!</definedName>
    <definedName name="_SAP11">#REF!</definedName>
    <definedName name="_SAP2" localSheetId="1">#REF!</definedName>
    <definedName name="_SAP2" localSheetId="16">#REF!</definedName>
    <definedName name="_SAP2">#REF!</definedName>
    <definedName name="_SAP3" localSheetId="1">#REF!</definedName>
    <definedName name="_SAP3" localSheetId="16">#REF!</definedName>
    <definedName name="_SAP3">#REF!</definedName>
    <definedName name="_SAP4" localSheetId="1">#REF!</definedName>
    <definedName name="_SAP4" localSheetId="16">#REF!</definedName>
    <definedName name="_SAP4">#REF!</definedName>
    <definedName name="_SAP5" localSheetId="1">#REF!</definedName>
    <definedName name="_SAP5" localSheetId="16">#REF!</definedName>
    <definedName name="_SAP5">#REF!</definedName>
    <definedName name="_SAP6" localSheetId="1">#REF!</definedName>
    <definedName name="_SAP6" localSheetId="16">#REF!</definedName>
    <definedName name="_SAP6">#REF!</definedName>
    <definedName name="_SAP7" localSheetId="1">#REF!</definedName>
    <definedName name="_SAP7" localSheetId="16">#REF!</definedName>
    <definedName name="_SAP7">#REF!</definedName>
    <definedName name="_SAP8" localSheetId="1">#REF!</definedName>
    <definedName name="_SAP8" localSheetId="16">#REF!</definedName>
    <definedName name="_SAP8">#REF!</definedName>
    <definedName name="_SAP9" localSheetId="1">#REF!</definedName>
    <definedName name="_SAP9" localSheetId="16">#REF!</definedName>
    <definedName name="_SAP9">#REF!</definedName>
    <definedName name="_sch2" localSheetId="1">#REF!</definedName>
    <definedName name="_sch2" localSheetId="16">#REF!</definedName>
    <definedName name="_sch2">#REF!</definedName>
    <definedName name="_sch9" localSheetId="1">#REF!</definedName>
    <definedName name="_sch9" localSheetId="16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1" hidden="1">#REF!</definedName>
    <definedName name="_Sort" localSheetId="16" hidden="1">#REF!</definedName>
    <definedName name="_Sort" hidden="1">#REF!</definedName>
    <definedName name="_sp1" localSheetId="1">#REF!</definedName>
    <definedName name="_sp1" localSheetId="16">#REF!</definedName>
    <definedName name="_sp1">#REF!</definedName>
    <definedName name="_sp10" localSheetId="1">#REF!</definedName>
    <definedName name="_sp10" localSheetId="16">#REF!</definedName>
    <definedName name="_sp10">#REF!</definedName>
    <definedName name="_sp11" localSheetId="1">#REF!</definedName>
    <definedName name="_sp11" localSheetId="16">#REF!</definedName>
    <definedName name="_sp11">#REF!</definedName>
    <definedName name="_sp12" localSheetId="1">#REF!</definedName>
    <definedName name="_sp12" localSheetId="16">#REF!</definedName>
    <definedName name="_sp12">#REF!</definedName>
    <definedName name="_sp13" localSheetId="1">#REF!</definedName>
    <definedName name="_sp13" localSheetId="16">#REF!</definedName>
    <definedName name="_sp13">#REF!</definedName>
    <definedName name="_sp14" localSheetId="1">#REF!</definedName>
    <definedName name="_sp14" localSheetId="16">#REF!</definedName>
    <definedName name="_sp14">#REF!</definedName>
    <definedName name="_sp15" localSheetId="1">#REF!</definedName>
    <definedName name="_sp15" localSheetId="16">#REF!</definedName>
    <definedName name="_sp15">#REF!</definedName>
    <definedName name="_sp2" localSheetId="1">#REF!</definedName>
    <definedName name="_sp2" localSheetId="16">#REF!</definedName>
    <definedName name="_sp2">#REF!</definedName>
    <definedName name="_sp3" localSheetId="1">#REF!</definedName>
    <definedName name="_sp3" localSheetId="16">#REF!</definedName>
    <definedName name="_sp3">#REF!</definedName>
    <definedName name="_sp4" localSheetId="1">#REF!</definedName>
    <definedName name="_sp4" localSheetId="16">#REF!</definedName>
    <definedName name="_sp4">#REF!</definedName>
    <definedName name="_sp5" localSheetId="1">#REF!</definedName>
    <definedName name="_sp5" localSheetId="16">#REF!</definedName>
    <definedName name="_sp5">#REF!</definedName>
    <definedName name="_sp6" localSheetId="1">#REF!</definedName>
    <definedName name="_sp6" localSheetId="16">#REF!</definedName>
    <definedName name="_sp6">#REF!</definedName>
    <definedName name="_sp7" localSheetId="1">#REF!</definedName>
    <definedName name="_sp7" localSheetId="16">#REF!</definedName>
    <definedName name="_sp7">#REF!</definedName>
    <definedName name="_sp8" localSheetId="1">#REF!</definedName>
    <definedName name="_sp8" localSheetId="16">#REF!</definedName>
    <definedName name="_sp8">#REF!</definedName>
    <definedName name="_sp9" localSheetId="1">#REF!</definedName>
    <definedName name="_sp9" localSheetId="16">#REF!</definedName>
    <definedName name="_sp9">#REF!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1">#REF!</definedName>
    <definedName name="_SS402" localSheetId="16">#REF!</definedName>
    <definedName name="_SS402">#REF!</definedName>
    <definedName name="_SS403" localSheetId="1">#REF!</definedName>
    <definedName name="_SS403" localSheetId="16">#REF!</definedName>
    <definedName name="_SS403">#REF!</definedName>
    <definedName name="_SS404" localSheetId="1">#REF!</definedName>
    <definedName name="_SS404" localSheetId="16">#REF!</definedName>
    <definedName name="_SS404">#REF!</definedName>
    <definedName name="_SS405" localSheetId="1">#REF!</definedName>
    <definedName name="_SS405" localSheetId="16">#REF!</definedName>
    <definedName name="_SS405">#REF!</definedName>
    <definedName name="_SS406" localSheetId="1">#REF!</definedName>
    <definedName name="_SS406" localSheetId="16">#REF!</definedName>
    <definedName name="_SS406">#REF!</definedName>
    <definedName name="_SS407" localSheetId="1">#REF!</definedName>
    <definedName name="_SS407" localSheetId="16">#REF!</definedName>
    <definedName name="_SS407">#REF!</definedName>
    <definedName name="_SS408" localSheetId="1">#REF!</definedName>
    <definedName name="_SS408" localSheetId="16">#REF!</definedName>
    <definedName name="_SS408">#REF!</definedName>
    <definedName name="_SS409" localSheetId="1">#REF!</definedName>
    <definedName name="_SS409" localSheetId="16">#REF!</definedName>
    <definedName name="_SS409">#REF!</definedName>
    <definedName name="_SS423" localSheetId="1">#REF!</definedName>
    <definedName name="_SS423" localSheetId="16">#REF!</definedName>
    <definedName name="_SS423">#REF!</definedName>
    <definedName name="_SS424" localSheetId="1">#REF!</definedName>
    <definedName name="_SS424" localSheetId="16">#REF!</definedName>
    <definedName name="_SS424">#REF!</definedName>
    <definedName name="_TAB1" localSheetId="17">#REF!</definedName>
    <definedName name="_TAB1">#REF!</definedName>
    <definedName name="_tab3" localSheetId="1">#REF!</definedName>
    <definedName name="_tab3" localSheetId="16">#REF!</definedName>
    <definedName name="_tab3">#REF!</definedName>
    <definedName name="_tab8" localSheetId="1">#REF!</definedName>
    <definedName name="_tab8" localSheetId="16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7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1">#REF!</definedName>
    <definedName name="a" localSheetId="16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7">#REF!</definedName>
    <definedName name="a0">#REF!</definedName>
    <definedName name="A1_" localSheetId="1">#REF!</definedName>
    <definedName name="A1_" localSheetId="16">#REF!</definedName>
    <definedName name="A1_">#REF!</definedName>
    <definedName name="A1____0">#REF!</definedName>
    <definedName name="A1____13">#REF!</definedName>
    <definedName name="A10_" localSheetId="1">#REF!</definedName>
    <definedName name="A10_" localSheetId="16">#REF!</definedName>
    <definedName name="A10_">#REF!</definedName>
    <definedName name="A10____0">#REF!</definedName>
    <definedName name="A10____13">#REF!</definedName>
    <definedName name="A13_" localSheetId="1">#REF!</definedName>
    <definedName name="A13_" localSheetId="16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1">#REF!</definedName>
    <definedName name="A2_" localSheetId="16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1">#REF!</definedName>
    <definedName name="A3_" localSheetId="16">#REF!</definedName>
    <definedName name="A3_">#REF!</definedName>
    <definedName name="A3____0">#REF!</definedName>
    <definedName name="A3____13">#REF!</definedName>
    <definedName name="A4_" localSheetId="1">#REF!</definedName>
    <definedName name="A4_" localSheetId="16">#REF!</definedName>
    <definedName name="A4_">#REF!</definedName>
    <definedName name="A4____0">#REF!</definedName>
    <definedName name="A4____13">#REF!</definedName>
    <definedName name="A5_" localSheetId="1">#REF!</definedName>
    <definedName name="A5_" localSheetId="16">#REF!</definedName>
    <definedName name="A5_">#REF!</definedName>
    <definedName name="A5____0">#REF!</definedName>
    <definedName name="A5____13">#REF!</definedName>
    <definedName name="A6_" localSheetId="1">#REF!</definedName>
    <definedName name="A6_" localSheetId="16">#REF!</definedName>
    <definedName name="A6_">#REF!</definedName>
    <definedName name="A6____0">#REF!</definedName>
    <definedName name="A6____13">#REF!</definedName>
    <definedName name="A65379A10" localSheetId="1">#REF!</definedName>
    <definedName name="A65379A10" localSheetId="16">#REF!</definedName>
    <definedName name="A65379A10">#REF!</definedName>
    <definedName name="A7_" localSheetId="1">#REF!</definedName>
    <definedName name="A7_" localSheetId="16">#REF!</definedName>
    <definedName name="A7_">#REF!</definedName>
    <definedName name="A7____0">#REF!</definedName>
    <definedName name="A7____13">#REF!</definedName>
    <definedName name="A8_" localSheetId="1">#REF!</definedName>
    <definedName name="A8_" localSheetId="16">#REF!</definedName>
    <definedName name="A8_">#REF!</definedName>
    <definedName name="A8____0">#REF!</definedName>
    <definedName name="A8____13">#REF!</definedName>
    <definedName name="A9_" localSheetId="1">#REF!</definedName>
    <definedName name="A9_" localSheetId="16">#REF!</definedName>
    <definedName name="A9_">#REF!</definedName>
    <definedName name="A9____0">#REF!</definedName>
    <definedName name="A9____13">#REF!</definedName>
    <definedName name="AA" localSheetId="1">#REF!</definedName>
    <definedName name="AA" localSheetId="16">#REF!</definedName>
    <definedName name="AA">#REF!</definedName>
    <definedName name="aaa" localSheetId="1">#REF!</definedName>
    <definedName name="AAA" localSheetId="13" hidden="1">{#N/A,#N/A,FALSE,"COVER1.XLS ";#N/A,#N/A,FALSE,"RACT1.XLS";#N/A,#N/A,FALSE,"RACT2.XLS";#N/A,#N/A,FALSE,"ECCMP";#N/A,#N/A,FALSE,"WELDER.XLS"}</definedName>
    <definedName name="AAA" localSheetId="12" hidden="1">{#N/A,#N/A,FALSE,"COVER1.XLS ";#N/A,#N/A,FALSE,"RACT1.XLS";#N/A,#N/A,FALSE,"RACT2.XLS";#N/A,#N/A,FALSE,"ECCMP";#N/A,#N/A,FALSE,"WELDER.XLS"}</definedName>
    <definedName name="aaa" localSheetId="16">#REF!</definedName>
    <definedName name="AAA" localSheetId="10" hidden="1">{#N/A,#N/A,FALSE,"COVER1.XLS ";#N/A,#N/A,FALSE,"RACT1.XLS";#N/A,#N/A,FALSE,"RACT2.XLS";#N/A,#N/A,FALSE,"ECCMP";#N/A,#N/A,FALSE,"WELDER.XLS"}</definedName>
    <definedName name="AAA" localSheetId="17" hidden="1">{#N/A,#N/A,FALSE,"COVER1.XLS ";#N/A,#N/A,FALSE,"RACT1.XLS";#N/A,#N/A,FALSE,"RACT2.XLS";#N/A,#N/A,FALSE,"ECCMP";#N/A,#N/A,FALSE,"WELDER.XLS"}</definedName>
    <definedName name="aaa">#REF!</definedName>
    <definedName name="aaaa" localSheetId="13">#REF!</definedName>
    <definedName name="aaaa" localSheetId="12">#REF!</definedName>
    <definedName name="aaaa" localSheetId="17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1">#REF!</definedName>
    <definedName name="AABC" localSheetId="16">#REF!</definedName>
    <definedName name="AABC">#REF!</definedName>
    <definedName name="aac" localSheetId="10" hidden="1">{"'PROFITABILITY'!$A$1:$F$45"}</definedName>
    <definedName name="aac" localSheetId="17" hidden="1">{"'PROFITABILITY'!$A$1:$F$45"}</definedName>
    <definedName name="aac" hidden="1">{"'PROFITABILITY'!$A$1:$F$45"}</definedName>
    <definedName name="aaffa" localSheetId="10" hidden="1">{#N/A,#N/A,FALSE,"COVER.XLS";#N/A,#N/A,FALSE,"RACT1.XLS";#N/A,#N/A,FALSE,"RACT2.XLS";#N/A,#N/A,FALSE,"ECCMP";#N/A,#N/A,FALSE,"WELDER.XLS"}</definedName>
    <definedName name="aaffa" localSheetId="17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10" hidden="1">{"'PROFITABILITY'!$A$1:$F$45"}</definedName>
    <definedName name="aav" localSheetId="17" hidden="1">{"'PROFITABILITY'!$A$1:$F$45"}</definedName>
    <definedName name="aav" hidden="1">{"'PROFITABILITY'!$A$1:$F$45"}</definedName>
    <definedName name="aAXX1">#REF!</definedName>
    <definedName name="ab" localSheetId="1">#REF!</definedName>
    <definedName name="ab" localSheetId="16">#REF!</definedName>
    <definedName name="ab">#REF!</definedName>
    <definedName name="aba" localSheetId="10" hidden="1">{#N/A,#N/A,FALSE,"COVER1.XLS ";#N/A,#N/A,FALSE,"RACT1.XLS";#N/A,#N/A,FALSE,"RACT2.XLS";#N/A,#N/A,FALSE,"ECCMP";#N/A,#N/A,FALSE,"WELDER.XLS"}</definedName>
    <definedName name="aba" localSheetId="17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1">#REF!</definedName>
    <definedName name="ABACUS" localSheetId="16">#REF!</definedName>
    <definedName name="ABACUS">#REF!</definedName>
    <definedName name="abc" localSheetId="1">#REF!</definedName>
    <definedName name="abc" localSheetId="16">#REF!</definedName>
    <definedName name="abc">#REF!</definedName>
    <definedName name="abcd" localSheetId="13">#REF!</definedName>
    <definedName name="abcd" localSheetId="12">#REF!</definedName>
    <definedName name="abcd" localSheetId="17">#REF!</definedName>
    <definedName name="ABCd">#REF!</definedName>
    <definedName name="abg">#REF!</definedName>
    <definedName name="AboveAvgGrowth" localSheetId="1">#REF!</definedName>
    <definedName name="AboveAvgGrowth" localSheetId="16">#REF!</definedName>
    <definedName name="AboveAvgGrowth">#REF!</definedName>
    <definedName name="AC" localSheetId="1">#REF!</definedName>
    <definedName name="AC" localSheetId="16">#REF!</definedName>
    <definedName name="AC">#REF!</definedName>
    <definedName name="AC_disc" localSheetId="1">#REF!</definedName>
    <definedName name="AC_disc" localSheetId="16">#REF!</definedName>
    <definedName name="AC_disc">#REF!</definedName>
    <definedName name="acc" localSheetId="1">#REF!</definedName>
    <definedName name="acc" localSheetId="16">#REF!</definedName>
    <definedName name="acc">#REF!</definedName>
    <definedName name="ACCABLESNOTINSY" localSheetId="1">#REF!</definedName>
    <definedName name="ACCABLESNOTINSY" localSheetId="16">#REF!</definedName>
    <definedName name="ACCABLESNOTINSY">#REF!</definedName>
    <definedName name="Accessories">#REF!</definedName>
    <definedName name="accp" localSheetId="17">#REF!</definedName>
    <definedName name="accp">#REF!</definedName>
    <definedName name="ACK">#REF!</definedName>
    <definedName name="Act_Gp">#REF!</definedName>
    <definedName name="Actual" localSheetId="10">(PeriodInActual*(#REF!&gt;0))*PeriodInPlan</definedName>
    <definedName name="Actual" localSheetId="17">(PeriodInActual*(#REF!&gt;0))*PeriodInPlan</definedName>
    <definedName name="Actual">(PeriodInActual*(#REF!&gt;0))*PeriodInPlan</definedName>
    <definedName name="ActualBeyond" localSheetId="10">PeriodInActual*(#REF!&gt;0)</definedName>
    <definedName name="ActualBeyond" localSheetId="17">PeriodInActual*(#REF!&gt;0)</definedName>
    <definedName name="ActualBeyond">PeriodInActual*(#REF!&gt;0)</definedName>
    <definedName name="ad">#REF!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0" hidden="1">{#N/A,#N/A,FALSE,"COVER1.XLS ";#N/A,#N/A,FALSE,"RACT1.XLS";#N/A,#N/A,FALSE,"RACT2.XLS";#N/A,#N/A,FALSE,"ECCMP";#N/A,#N/A,FALSE,"WELDER.XLS"}</definedName>
    <definedName name="adadd" localSheetId="17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1">#REF!</definedName>
    <definedName name="ADFD" localSheetId="16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1">#REF!</definedName>
    <definedName name="adj" localSheetId="16">#REF!</definedName>
    <definedName name="adj">#REF!</definedName>
    <definedName name="ADosCountries" localSheetId="13">#REF!</definedName>
    <definedName name="ADosCountries" localSheetId="12">#REF!</definedName>
    <definedName name="ADosCountries" localSheetId="16">#REF!</definedName>
    <definedName name="ADosCountries">#REF!</definedName>
    <definedName name="ads" localSheetId="10" hidden="1">{#N/A,#N/A,FALSE,"COVER1.XLS ";#N/A,#N/A,FALSE,"RACT1.XLS";#N/A,#N/A,FALSE,"RACT2.XLS";#N/A,#N/A,FALSE,"ECCMP";#N/A,#N/A,FALSE,"WELDER.XLS"}</definedName>
    <definedName name="ads" localSheetId="17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1">#REF!</definedName>
    <definedName name="AF_00" localSheetId="16">#REF!</definedName>
    <definedName name="AF_00">#REF!</definedName>
    <definedName name="AF_01" localSheetId="1">#REF!</definedName>
    <definedName name="AF_01" localSheetId="16">#REF!</definedName>
    <definedName name="AF_01">#REF!</definedName>
    <definedName name="AF_02" localSheetId="1">#REF!</definedName>
    <definedName name="AF_02" localSheetId="16">#REF!</definedName>
    <definedName name="AF_02">#REF!</definedName>
    <definedName name="AF_98" localSheetId="1">#REF!</definedName>
    <definedName name="AF_98" localSheetId="16">#REF!</definedName>
    <definedName name="AF_98">#REF!</definedName>
    <definedName name="AF_99" localSheetId="1">#REF!</definedName>
    <definedName name="AF_99" localSheetId="16">#REF!</definedName>
    <definedName name="AF_99">#REF!</definedName>
    <definedName name="AF_M_98" localSheetId="17">#REF!</definedName>
    <definedName name="AF_M_98">#REF!</definedName>
    <definedName name="AF_M_99" localSheetId="17">#REF!</definedName>
    <definedName name="AF_M_99">#REF!</definedName>
    <definedName name="afafa" hidden="1">#REF!</definedName>
    <definedName name="AFF">#REF!</definedName>
    <definedName name="afsgs">#REF!</definedName>
    <definedName name="Ag" localSheetId="1">#REF!</definedName>
    <definedName name="Ag" localSheetId="16">#REF!</definedName>
    <definedName name="Ag">#REF!</definedName>
    <definedName name="Ag___0">#REF!</definedName>
    <definedName name="Ag___13">#REF!</definedName>
    <definedName name="AGE">#REF!</definedName>
    <definedName name="agra" localSheetId="1">#REF!</definedName>
    <definedName name="agra" localSheetId="16">#REF!</definedName>
    <definedName name="agra">#REF!</definedName>
    <definedName name="ah">#REF!</definedName>
    <definedName name="AICC_Serv" localSheetId="1">#REF!</definedName>
    <definedName name="AICC_Serv" localSheetId="16">#REF!</definedName>
    <definedName name="AICC_Serv">#REF!</definedName>
    <definedName name="AirConditioning" localSheetId="1">#REF!</definedName>
    <definedName name="AirConditioning" localSheetId="16">#REF!</definedName>
    <definedName name="AirConditioning">#REF!</definedName>
    <definedName name="ajslk" localSheetId="10" hidden="1">{"form-D1",#N/A,FALSE,"FORM-D1";"form-D1_amt",#N/A,FALSE,"FORM-D1"}</definedName>
    <definedName name="ajslk" localSheetId="17" hidden="1">{"form-D1",#N/A,FALSE,"FORM-D1";"form-D1_amt",#N/A,FALSE,"FORM-D1"}</definedName>
    <definedName name="ajslk" hidden="1">{"form-D1",#N/A,FALSE,"FORM-D1";"form-D1_amt",#N/A,FALSE,"FORM-D1"}</definedName>
    <definedName name="ak" localSheetId="1">#REF!</definedName>
    <definedName name="ak" localSheetId="16">#REF!</definedName>
    <definedName name="ak">#REF!</definedName>
    <definedName name="aks">#REF!</definedName>
    <definedName name="aksj" localSheetId="10" hidden="1">{"form-D1",#N/A,FALSE,"FORM-D1";"form-D1_amt",#N/A,FALSE,"FORM-D1"}</definedName>
    <definedName name="aksj" localSheetId="17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1">#REF!</definedName>
    <definedName name="alarms" localSheetId="16">#REF!</definedName>
    <definedName name="alarms">#REF!</definedName>
    <definedName name="all">#REF!</definedName>
    <definedName name="alpha" localSheetId="17">#REF!</definedName>
    <definedName name="alpha">#REF!</definedName>
    <definedName name="alpha_disc" localSheetId="1">#REF!</definedName>
    <definedName name="alpha_disc" localSheetId="16">#REF!</definedName>
    <definedName name="alpha_disc">#REF!</definedName>
    <definedName name="alpha_ed" localSheetId="1">#REF!</definedName>
    <definedName name="alpha_ed" localSheetId="16">#REF!</definedName>
    <definedName name="alpha_ed">#REF!</definedName>
    <definedName name="alphaa">#REF!</definedName>
    <definedName name="alphab">#REF!</definedName>
    <definedName name="Alw" localSheetId="1">#REF!</definedName>
    <definedName name="Alw" localSheetId="16">#REF!</definedName>
    <definedName name="Alw">#REF!</definedName>
    <definedName name="am">#REF!</definedName>
    <definedName name="ama">#REF!</definedName>
    <definedName name="AMACountries" localSheetId="13">#REF!</definedName>
    <definedName name="AMACountries" localSheetId="12">#REF!</definedName>
    <definedName name="AMACountries" localSheetId="16">#REF!</definedName>
    <definedName name="AMACountries">#REF!</definedName>
    <definedName name="amin">#REF!</definedName>
    <definedName name="amin1">#REF!</definedName>
    <definedName name="amin2">#REF!</definedName>
    <definedName name="Amit" localSheetId="1">#REF!</definedName>
    <definedName name="Amit" localSheetId="16">#REF!</definedName>
    <definedName name="Amit">#REF!</definedName>
    <definedName name="AMN" localSheetId="1">#REF!</definedName>
    <definedName name="AMN" localSheetId="16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1">#REF!</definedName>
    <definedName name="ANNEX" localSheetId="16">#REF!</definedName>
    <definedName name="ANNEX">#REF!</definedName>
    <definedName name="ANNEX1">#REF!</definedName>
    <definedName name="ANNEX2">#REF!</definedName>
    <definedName name="ANNEX2A">#REF!</definedName>
    <definedName name="ANNEX4" localSheetId="1">#REF!</definedName>
    <definedName name="ANNEX4" localSheetId="16">#REF!</definedName>
    <definedName name="ANNEX4">#REF!</definedName>
    <definedName name="annex4.1" localSheetId="1">#REF!</definedName>
    <definedName name="annex4.1" localSheetId="16">#REF!</definedName>
    <definedName name="annex4.1">#REF!</definedName>
    <definedName name="annex4.1a" localSheetId="1">#REF!</definedName>
    <definedName name="annex4.1a" localSheetId="16">#REF!</definedName>
    <definedName name="annex4.1a">#REF!</definedName>
    <definedName name="ANNEX4A" localSheetId="1">#REF!</definedName>
    <definedName name="ANNEX4A" localSheetId="16">#REF!</definedName>
    <definedName name="ANNEX4A">#REF!</definedName>
    <definedName name="ANNEX5" localSheetId="1">#REF!</definedName>
    <definedName name="ANNEX5" localSheetId="16">#REF!</definedName>
    <definedName name="ANNEX5">#REF!</definedName>
    <definedName name="annex6" localSheetId="17">#REF!</definedName>
    <definedName name="annex6">#REF!</definedName>
    <definedName name="annex6_9">#REF!</definedName>
    <definedName name="annexure_A" localSheetId="1">#REF!</definedName>
    <definedName name="annexure_A" localSheetId="16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1">#REF!</definedName>
    <definedName name="ANNEXURE4A" localSheetId="16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7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1">#REF!</definedName>
    <definedName name="as" localSheetId="16">#REF!</definedName>
    <definedName name="as">#REF!</definedName>
    <definedName name="AS_disc" localSheetId="1">#REF!</definedName>
    <definedName name="AS_disc" localSheetId="16">#REF!</definedName>
    <definedName name="AS_disc">#REF!</definedName>
    <definedName name="As_percentage" localSheetId="1">#REF!</definedName>
    <definedName name="As_percentage" localSheetId="16">#REF!</definedName>
    <definedName name="As_percentage">#REF!</definedName>
    <definedName name="asa">#REF!</definedName>
    <definedName name="Asc" localSheetId="1">#REF!</definedName>
    <definedName name="Asc" localSheetId="16">#REF!</definedName>
    <definedName name="Asc">#REF!</definedName>
    <definedName name="ASD">#REF!</definedName>
    <definedName name="asda">#REF!</definedName>
    <definedName name="asdfd" localSheetId="1">#REF!</definedName>
    <definedName name="asdfd" localSheetId="16">#REF!</definedName>
    <definedName name="asdfd">#REF!</definedName>
    <definedName name="ASDGSG" localSheetId="10" hidden="1">{"'PROFITABILITY'!$A$1:$F$45"}</definedName>
    <definedName name="ASDGSG" localSheetId="17" hidden="1">{"'PROFITABILITY'!$A$1:$F$45"}</definedName>
    <definedName name="ASDGSG" hidden="1">{"'PROFITABILITY'!$A$1:$F$45"}</definedName>
    <definedName name="asdsad" localSheetId="1">#REF!</definedName>
    <definedName name="asdsad" localSheetId="16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10" hidden="1">{"form-D1",#N/A,FALSE,"FORM-D1";"form-D1_amt",#N/A,FALSE,"FORM-D1"}</definedName>
    <definedName name="asjk" localSheetId="17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1">#REF!</definedName>
    <definedName name="Assetno" localSheetId="16">#REF!</definedName>
    <definedName name="Assetno">#REF!</definedName>
    <definedName name="assets" localSheetId="1">#REF!</definedName>
    <definedName name="assets" localSheetId="16">#REF!</definedName>
    <definedName name="assets">#REF!</definedName>
    <definedName name="ASSSSSSSSSSSSSSSSSSSSSSSS">#REF!</definedName>
    <definedName name="Ast" localSheetId="1">#REF!</definedName>
    <definedName name="Ast" localSheetId="16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1">#REF!</definedName>
    <definedName name="AUD" localSheetId="16">#REF!</definedName>
    <definedName name="AUD">#REF!</definedName>
    <definedName name="August">#REF!</definedName>
    <definedName name="AurobindoDossier" localSheetId="13">#REF!</definedName>
    <definedName name="AurobindoDossier" localSheetId="12">#REF!</definedName>
    <definedName name="AurobindoDossier" localSheetId="16">#REF!</definedName>
    <definedName name="AurobindoDossier">#REF!</definedName>
    <definedName name="AurobindoMA" localSheetId="13">#REF!</definedName>
    <definedName name="AurobindoMA" localSheetId="12">#REF!</definedName>
    <definedName name="AurobindoMA" localSheetId="16">#REF!</definedName>
    <definedName name="AurobindoMA">#REF!</definedName>
    <definedName name="Aux.items" localSheetId="1">#REF!</definedName>
    <definedName name="Aux.items" localSheetId="16">#REF!</definedName>
    <definedName name="Aux.items">#REF!</definedName>
    <definedName name="AuxRelay">#REF!</definedName>
    <definedName name="Avg_Strike_Size">#REF!</definedName>
    <definedName name="AvgGrowth" localSheetId="1">#REF!</definedName>
    <definedName name="AvgGrowth" localSheetId="16">#REF!</definedName>
    <definedName name="AvgGrowth">#REF!</definedName>
    <definedName name="AWW">#REF!</definedName>
    <definedName name="ax" localSheetId="17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7">#REF!</definedName>
    <definedName name="ay">#REF!</definedName>
    <definedName name="AZ">#REF!</definedName>
    <definedName name="azsa" localSheetId="1" hidden="1">{"'PROFITABILITY'!$A$1:$F$45"}</definedName>
    <definedName name="azsa" localSheetId="20" hidden="1">{"'PROFITABILITY'!$A$1:$F$45"}</definedName>
    <definedName name="azsa" localSheetId="11" hidden="1">{"'PROFITABILITY'!$A$1:$F$45"}</definedName>
    <definedName name="azsa" localSheetId="13" hidden="1">{"'PROFITABILITY'!$A$1:$F$45"}</definedName>
    <definedName name="azsa" localSheetId="12" hidden="1">{"'PROFITABILITY'!$A$1:$F$45"}</definedName>
    <definedName name="azsa" localSheetId="16" hidden="1">{"'PROFITABILITY'!$A$1:$F$45"}</definedName>
    <definedName name="azsa" localSheetId="23" hidden="1">{"'PROFITABILITY'!$A$1:$F$45"}</definedName>
    <definedName name="azsa" localSheetId="18" hidden="1">{"'PROFITABILITY'!$A$1:$F$45"}</definedName>
    <definedName name="azsa" hidden="1">{"'PROFITABILITY'!$A$1:$F$45"}</definedName>
    <definedName name="B" localSheetId="1">#REF!</definedName>
    <definedName name="B" localSheetId="13">#REF!</definedName>
    <definedName name="B" localSheetId="12">#REF!</definedName>
    <definedName name="B" localSheetId="16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1">#REF!</definedName>
    <definedName name="base_dep" localSheetId="16">#REF!</definedName>
    <definedName name="base_dep">#REF!</definedName>
    <definedName name="base_len" localSheetId="1">#REF!</definedName>
    <definedName name="base_len" localSheetId="16">#REF!</definedName>
    <definedName name="base_len">#REF!</definedName>
    <definedName name="base_wid" localSheetId="1">#REF!</definedName>
    <definedName name="base_wid" localSheetId="16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1">#REF!</definedName>
    <definedName name="Baseline" localSheetId="16">#REF!</definedName>
    <definedName name="Baseline">#REF!</definedName>
    <definedName name="basic_rtu" localSheetId="1">#REF!</definedName>
    <definedName name="basic_rtu" localSheetId="16">#REF!</definedName>
    <definedName name="basic_rtu">#REF!</definedName>
    <definedName name="bb" localSheetId="17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1">#REF!</definedName>
    <definedName name="bc" localSheetId="16">#REF!</definedName>
    <definedName name="bc">#REF!</definedName>
    <definedName name="bcgf">#REF!</definedName>
    <definedName name="bcs">#REF!</definedName>
    <definedName name="bct">#REF!</definedName>
    <definedName name="bcv" localSheetId="10" hidden="1">{"'PROFITABILITY'!$A$1:$F$45"}</definedName>
    <definedName name="bcv" localSheetId="17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1">#REF!</definedName>
    <definedName name="Benefits" localSheetId="16">#REF!</definedName>
    <definedName name="Benefits">#REF!</definedName>
    <definedName name="BENJ">#REF!</definedName>
    <definedName name="beta" localSheetId="1">#REF!</definedName>
    <definedName name="beta" localSheetId="16">#REF!</definedName>
    <definedName name="beta">#REF!</definedName>
    <definedName name="bf" localSheetId="17">#REF!</definedName>
    <definedName name="Bf">#REF!</definedName>
    <definedName name="BG" localSheetId="1">#REF!</definedName>
    <definedName name="BG" localSheetId="16">#REF!</definedName>
    <definedName name="BG">#REF!</definedName>
    <definedName name="BG_CHGS" localSheetId="1">#REF!</definedName>
    <definedName name="BG_CHGS" localSheetId="16">#REF!</definedName>
    <definedName name="BG_CHGS">#REF!</definedName>
    <definedName name="BG_RATE" localSheetId="1">#REF!</definedName>
    <definedName name="BG_RATE" localSheetId="16">#REF!</definedName>
    <definedName name="BG_RATE">#REF!</definedName>
    <definedName name="bh">#REF!</definedName>
    <definedName name="bhbhb" localSheetId="1">#REF!</definedName>
    <definedName name="bhbhb" localSheetId="16">#REF!</definedName>
    <definedName name="bhbhb">#REF!</definedName>
    <definedName name="bhdbdhd" localSheetId="13">#REF!</definedName>
    <definedName name="bhdbdhd" localSheetId="12">#REF!</definedName>
    <definedName name="bhdbdhd" localSheetId="16">#REF!</definedName>
    <definedName name="bhdbdhd">#REF!</definedName>
    <definedName name="bhs">#REF!</definedName>
    <definedName name="BID_CURR">#REF!</definedName>
    <definedName name="biddername" localSheetId="1">#REF!</definedName>
    <definedName name="biddername" localSheetId="16">#REF!</definedName>
    <definedName name="biddername">#REF!</definedName>
    <definedName name="Bilu" localSheetId="1">#REF!</definedName>
    <definedName name="Bilu" localSheetId="16">#REF!</definedName>
    <definedName name="Bilu">#REF!</definedName>
    <definedName name="Bilu2" localSheetId="1">#REF!</definedName>
    <definedName name="Bilu2" localSheetId="16">#REF!</definedName>
    <definedName name="Bilu2">#REF!</definedName>
    <definedName name="Bilu3" localSheetId="1">#REF!</definedName>
    <definedName name="Bilu3" localSheetId="16">#REF!</definedName>
    <definedName name="Bilu3">#REF!</definedName>
    <definedName name="BKS" localSheetId="1">#REF!</definedName>
    <definedName name="BKS" localSheetId="16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1">#REF!</definedName>
    <definedName name="BNLM" localSheetId="16">#REF!</definedName>
    <definedName name="BNLM">#REF!</definedName>
    <definedName name="boisar" localSheetId="17">#REF!</definedName>
    <definedName name="boisar">#REF!</definedName>
    <definedName name="BOISAR_BAYWISE" localSheetId="1">#REF!</definedName>
    <definedName name="BOISAR_BAYWISE" localSheetId="16">#REF!</definedName>
    <definedName name="BOISAR_BAYWISE">#REF!</definedName>
    <definedName name="bol">#REF!</definedName>
    <definedName name="bom" localSheetId="1">#REF!</definedName>
    <definedName name="bom" localSheetId="16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3">#REF!</definedName>
    <definedName name="BONPSCHE" localSheetId="12">#REF!</definedName>
    <definedName name="BONPSCHE" localSheetId="16">#REF!</definedName>
    <definedName name="BONPSCHE" localSheetId="17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1">#REF!</definedName>
    <definedName name="bps" localSheetId="16">#REF!</definedName>
    <definedName name="bps">#REF!</definedName>
    <definedName name="BR_Resou" localSheetId="17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1">#REF!</definedName>
    <definedName name="bs" localSheetId="16">#REF!</definedName>
    <definedName name="bs">#REF!</definedName>
    <definedName name="BSS">#REF!</definedName>
    <definedName name="btb_musd" localSheetId="17">#REF!</definedName>
    <definedName name="btb_musd">#REF!</definedName>
    <definedName name="bua">#REF!</definedName>
    <definedName name="BUDDHA">#REF!</definedName>
    <definedName name="building" localSheetId="13">#REF!</definedName>
    <definedName name="building" localSheetId="12">#REF!</definedName>
    <definedName name="building" localSheetId="17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1">#REF!</definedName>
    <definedName name="Bx" localSheetId="16">#REF!</definedName>
    <definedName name="Bx">#REF!</definedName>
    <definedName name="Bx___0">#REF!</definedName>
    <definedName name="Bx___13">#REF!</definedName>
    <definedName name="Bxx">#REF!</definedName>
    <definedName name="C_" localSheetId="1">#REF!</definedName>
    <definedName name="C_" localSheetId="16">#REF!</definedName>
    <definedName name="C_">#REF!</definedName>
    <definedName name="c_c">#REF!</definedName>
    <definedName name="C0">#REF!</definedName>
    <definedName name="cA" localSheetId="1">#REF!</definedName>
    <definedName name="cA" localSheetId="16">#REF!</definedName>
    <definedName name="cA">#REF!</definedName>
    <definedName name="caa" localSheetId="10" hidden="1">{"'PROFITABILITY'!$A$1:$F$45"}</definedName>
    <definedName name="caa" localSheetId="17" hidden="1">{"'PROFITABILITY'!$A$1:$F$45"}</definedName>
    <definedName name="caa" hidden="1">{"'PROFITABILITY'!$A$1:$F$45"}</definedName>
    <definedName name="CABLE" localSheetId="1">#REF!</definedName>
    <definedName name="CABLE" localSheetId="16">#REF!</definedName>
    <definedName name="CABLE">#REF!</definedName>
    <definedName name="camber">#REF!</definedName>
    <definedName name="camber_sides">#REF!</definedName>
    <definedName name="cant" localSheetId="17">#REF!</definedName>
    <definedName name="cant">#REF!</definedName>
    <definedName name="Cap" localSheetId="1">#REF!</definedName>
    <definedName name="Cap" localSheetId="16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1">#REF!</definedName>
    <definedName name="carpet" localSheetId="16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1">#REF!</definedName>
    <definedName name="Case" localSheetId="16">#REF!</definedName>
    <definedName name="Case">#REF!</definedName>
    <definedName name="cash" localSheetId="10" hidden="1">{"'Sheet1'!$A$4386:$N$4591"}</definedName>
    <definedName name="cash" localSheetId="17" hidden="1">{"'Sheet1'!$A$4386:$N$4591"}</definedName>
    <definedName name="cash" hidden="1">{"'Sheet1'!$A$4386:$N$4591"}</definedName>
    <definedName name="CB">#REF!</definedName>
    <definedName name="CBISO" localSheetId="1">#REF!</definedName>
    <definedName name="CBISO" localSheetId="16">#REF!</definedName>
    <definedName name="CBISO">#REF!</definedName>
    <definedName name="CBISO145" localSheetId="1">#REF!</definedName>
    <definedName name="CBISO145" localSheetId="16">#REF!</definedName>
    <definedName name="CBISO145">#REF!</definedName>
    <definedName name="CBISO245" localSheetId="1">#REF!</definedName>
    <definedName name="CBISO245" localSheetId="16">#REF!</definedName>
    <definedName name="CBISO245">#REF!</definedName>
    <definedName name="cc" localSheetId="1">#REF!</definedName>
    <definedName name="cc" localSheetId="16">#REF!</definedName>
    <definedName name="cc">#REF!</definedName>
    <definedName name="CCB">#REF!</definedName>
    <definedName name="CCC" localSheetId="1">#REF!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6">#REF!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1">#REF!</definedName>
    <definedName name="Ccu" localSheetId="16">#REF!</definedName>
    <definedName name="Ccu">#REF!</definedName>
    <definedName name="cd" localSheetId="1">#REF!</definedName>
    <definedName name="cd" localSheetId="16">#REF!</definedName>
    <definedName name="cd">#REF!</definedName>
    <definedName name="CD_HW" localSheetId="1">#REF!</definedName>
    <definedName name="CD_HW" localSheetId="16">#REF!</definedName>
    <definedName name="CD_HW">#REF!</definedName>
    <definedName name="CD_SPLADL" localSheetId="1">#REF!</definedName>
    <definedName name="CD_SPLADL" localSheetId="16">#REF!</definedName>
    <definedName name="CD_SPLADL">#REF!</definedName>
    <definedName name="CD_SW" localSheetId="1">#REF!</definedName>
    <definedName name="CD_SW" localSheetId="16">#REF!</definedName>
    <definedName name="CD_SW">#REF!</definedName>
    <definedName name="cdds">#REF!</definedName>
    <definedName name="Cdi">#REF!</definedName>
    <definedName name="ce" localSheetId="1">#REF!</definedName>
    <definedName name="ce" localSheetId="16">#REF!</definedName>
    <definedName name="ce">#REF!</definedName>
    <definedName name="ced" localSheetId="17">#REF!</definedName>
    <definedName name="ced">#REF!</definedName>
    <definedName name="CED_BOHW" localSheetId="1">#REF!</definedName>
    <definedName name="CED_BOHW" localSheetId="16">#REF!</definedName>
    <definedName name="CED_BOHW">#REF!</definedName>
    <definedName name="CED_BOSW" localSheetId="1">#REF!</definedName>
    <definedName name="CED_BOSW" localSheetId="16">#REF!</definedName>
    <definedName name="CED_BOSW">#REF!</definedName>
    <definedName name="CED_IDTOHW" localSheetId="1">#REF!</definedName>
    <definedName name="CED_IDTOHW" localSheetId="16">#REF!</definedName>
    <definedName name="CED_IDTOHW">#REF!</definedName>
    <definedName name="CED_IDTOSW" localSheetId="1">#REF!</definedName>
    <definedName name="CED_IDTOSW" localSheetId="16">#REF!</definedName>
    <definedName name="CED_IDTOSW">#REF!</definedName>
    <definedName name="ced_own" localSheetId="1">#REF!</definedName>
    <definedName name="ced_own" localSheetId="16">#REF!</definedName>
    <definedName name="ced_own">#REF!</definedName>
    <definedName name="CED_OWNHW" localSheetId="1">#REF!</definedName>
    <definedName name="CED_OWNHW" localSheetId="16">#REF!</definedName>
    <definedName name="CED_OWNHW">#REF!</definedName>
    <definedName name="CED_OWNSW" localSheetId="1">#REF!</definedName>
    <definedName name="CED_OWNSW" localSheetId="16">#REF!</definedName>
    <definedName name="CED_OWNSW">#REF!</definedName>
    <definedName name="CED_pc" localSheetId="1">#REF!</definedName>
    <definedName name="CED_pc" localSheetId="16">#REF!</definedName>
    <definedName name="CED_pc">#REF!</definedName>
    <definedName name="CED_SW" localSheetId="1">#REF!</definedName>
    <definedName name="CED_SW" localSheetId="16">#REF!</definedName>
    <definedName name="CED_SW">#REF!</definedName>
    <definedName name="ced_tr" localSheetId="1">#REF!</definedName>
    <definedName name="ced_tr" localSheetId="16">#REF!</definedName>
    <definedName name="ced_tr">#REF!</definedName>
    <definedName name="CED_TRHW" localSheetId="1">#REF!</definedName>
    <definedName name="CED_TRHW" localSheetId="16">#REF!</definedName>
    <definedName name="CED_TRHW">#REF!</definedName>
    <definedName name="CED_TRSW" localSheetId="1">#REF!</definedName>
    <definedName name="CED_TRSW" localSheetId="16">#REF!</definedName>
    <definedName name="CED_TRSW">#REF!</definedName>
    <definedName name="cee">#REF!</definedName>
    <definedName name="cem">190</definedName>
    <definedName name="Cf">#REF!</definedName>
    <definedName name="cf_musd" localSheetId="17">#REF!</definedName>
    <definedName name="cf_musd">#REF!</definedName>
    <definedName name="cfre">#REF!</definedName>
    <definedName name="ch_area1" localSheetId="17">#REF!</definedName>
    <definedName name="ch_area1">#REF!</definedName>
    <definedName name="ch_area2" localSheetId="17">#REF!</definedName>
    <definedName name="ch_area2">#REF!</definedName>
    <definedName name="ch_area3" localSheetId="17">#REF!</definedName>
    <definedName name="ch_area3">#REF!</definedName>
    <definedName name="ch_area4" localSheetId="17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1">#REF!</definedName>
    <definedName name="CheckDate" localSheetId="16">#REF!</definedName>
    <definedName name="CheckDate">#REF!</definedName>
    <definedName name="checked">#REF!</definedName>
    <definedName name="chf" localSheetId="1">#REF!</definedName>
    <definedName name="chf" localSheetId="16">#REF!</definedName>
    <definedName name="chf">#REF!</definedName>
    <definedName name="chk" localSheetId="1">#REF!</definedName>
    <definedName name="chk" localSheetId="16">#REF!</definedName>
    <definedName name="chk">#REF!</definedName>
    <definedName name="CIF_ABB_Imp" localSheetId="1">#REF!</definedName>
    <definedName name="CIF_ABB_Imp" localSheetId="16">#REF!</definedName>
    <definedName name="CIF_ABB_Imp">#REF!</definedName>
    <definedName name="CIF_ABB_local" localSheetId="1">#REF!</definedName>
    <definedName name="CIF_ABB_local" localSheetId="16">#REF!</definedName>
    <definedName name="CIF_ABB_local">#REF!</definedName>
    <definedName name="CIF_ABB_peenya" localSheetId="1">#REF!</definedName>
    <definedName name="CIF_ABB_peenya" localSheetId="16">#REF!</definedName>
    <definedName name="CIF_ABB_peenya">#REF!</definedName>
    <definedName name="CIF_AIC_Imp" localSheetId="1">#REF!</definedName>
    <definedName name="CIF_AIC_Imp" localSheetId="16">#REF!</definedName>
    <definedName name="CIF_AIC_Imp">#REF!</definedName>
    <definedName name="CIF_AIC_local" localSheetId="1">#REF!</definedName>
    <definedName name="CIF_AIC_local" localSheetId="16">#REF!</definedName>
    <definedName name="CIF_AIC_local">#REF!</definedName>
    <definedName name="CIF_NonABB_Imp" localSheetId="1">#REF!</definedName>
    <definedName name="CIF_NonABB_Imp" localSheetId="16">#REF!</definedName>
    <definedName name="CIF_NonABB_Imp">#REF!</definedName>
    <definedName name="CIF_NonABB_local" localSheetId="1">#REF!</definedName>
    <definedName name="CIF_NonABB_local" localSheetId="16">#REF!</definedName>
    <definedName name="CIF_NonABB_local">#REF!</definedName>
    <definedName name="civ">#REF!</definedName>
    <definedName name="civil" localSheetId="1">#REF!</definedName>
    <definedName name="civil" localSheetId="16">#REF!</definedName>
    <definedName name="civil">#REF!</definedName>
    <definedName name="Cl" localSheetId="1">#REF!</definedName>
    <definedName name="Cl" localSheetId="16">#REF!</definedName>
    <definedName name="Cl">#REF!</definedName>
    <definedName name="cl33kv">#REF!</definedName>
    <definedName name="clbs">#REF!</definedName>
    <definedName name="cld">#REF!</definedName>
    <definedName name="Clear" localSheetId="13">#REF!</definedName>
    <definedName name="Clear" localSheetId="8">#REF!</definedName>
    <definedName name="Clear" localSheetId="16">#REF!</definedName>
    <definedName name="Clear" localSheetId="15">#REF!</definedName>
    <definedName name="Clear" localSheetId="5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1">#REF!</definedName>
    <definedName name="Clusters" localSheetId="16">#REF!</definedName>
    <definedName name="Clusters">#REF!</definedName>
    <definedName name="Co">#REF!</definedName>
    <definedName name="Code" localSheetId="17" hidden="1">#REF!</definedName>
    <definedName name="CODE">#REF!</definedName>
    <definedName name="COE" localSheetId="13">#REF!</definedName>
    <definedName name="COE" localSheetId="12">#REF!</definedName>
    <definedName name="COE" localSheetId="16">#REF!</definedName>
    <definedName name="COE" localSheetId="17">#REF!</definedName>
    <definedName name="COE">#REF!</definedName>
    <definedName name="COGSTYPE">#REF!</definedName>
    <definedName name="col" localSheetId="1">#REF!</definedName>
    <definedName name="col" localSheetId="16">#REF!</definedName>
    <definedName name="col">#REF!</definedName>
    <definedName name="col___0">#REF!</definedName>
    <definedName name="col___11">#REF!</definedName>
    <definedName name="col___12">#REF!</definedName>
    <definedName name="collection" localSheetId="1">#REF!</definedName>
    <definedName name="collection" localSheetId="16">#REF!</definedName>
    <definedName name="collection">#REF!</definedName>
    <definedName name="COLLSTATUS" localSheetId="1">#REF!</definedName>
    <definedName name="COLLSTATUS" localSheetId="16">#REF!</definedName>
    <definedName name="COLLSTATUS">#REF!</definedName>
    <definedName name="collstatuspage1" localSheetId="1">#REF!</definedName>
    <definedName name="collstatuspage1" localSheetId="16">#REF!</definedName>
    <definedName name="collstatuspage1">#REF!</definedName>
    <definedName name="collstatuspage2" localSheetId="1">#REF!</definedName>
    <definedName name="collstatuspage2" localSheetId="16">#REF!</definedName>
    <definedName name="collstatuspage2">#REF!</definedName>
    <definedName name="Columns">#REF!</definedName>
    <definedName name="Comm">#REF!</definedName>
    <definedName name="COMMERCIALDISCOUNT" localSheetId="1">#REF!</definedName>
    <definedName name="COMMERCIALDISCOUNT" localSheetId="16">#REF!</definedName>
    <definedName name="COMMERCIALDISCOUNT">#REF!</definedName>
    <definedName name="commn" localSheetId="17">#REF!</definedName>
    <definedName name="commn">#REF!</definedName>
    <definedName name="Common">#REF!</definedName>
    <definedName name="comp" localSheetId="1">#REF!</definedName>
    <definedName name="comp" localSheetId="16">#REF!</definedName>
    <definedName name="comp">#REF!</definedName>
    <definedName name="company" localSheetId="1">#REF!</definedName>
    <definedName name="company" localSheetId="16">#REF!</definedName>
    <definedName name="company">#REF!</definedName>
    <definedName name="Compression" localSheetId="1">#REF!</definedName>
    <definedName name="Compression" localSheetId="16">#REF!</definedName>
    <definedName name="Compression">#REF!</definedName>
    <definedName name="con">#REF!</definedName>
    <definedName name="concretegrade" localSheetId="1">#REF!</definedName>
    <definedName name="concretegrade" localSheetId="16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10" hidden="1">{"'PROFITABILITY'!$A$1:$F$45"}</definedName>
    <definedName name="const" localSheetId="17" hidden="1">{"'PROFITABILITY'!$A$1:$F$45"}</definedName>
    <definedName name="const" hidden="1">{"'PROFITABILITY'!$A$1:$F$45"}</definedName>
    <definedName name="consultant_consultant_referrals">#REF!,#REF!,#REF!</definedName>
    <definedName name="CONTENTS" localSheetId="1">#REF!</definedName>
    <definedName name="CONTENTS" localSheetId="16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1">#REF!</definedName>
    <definedName name="cookie" localSheetId="20">#REF!</definedName>
    <definedName name="cookie" localSheetId="16">#REF!</definedName>
    <definedName name="cookie" localSheetId="23">#REF!</definedName>
    <definedName name="cookie">#REF!</definedName>
    <definedName name="cookie1" localSheetId="1">#REF!</definedName>
    <definedName name="cookie1" localSheetId="20">#REF!</definedName>
    <definedName name="cookie1" localSheetId="16">#REF!</definedName>
    <definedName name="cookie1" localSheetId="23">#REF!</definedName>
    <definedName name="cookie1">#REF!</definedName>
    <definedName name="COPY_OUTPUT" localSheetId="1">#REF!</definedName>
    <definedName name="COPY_OUTPUT" localSheetId="16">#REF!</definedName>
    <definedName name="COPY_OUTPUT">#REF!</definedName>
    <definedName name="cosq">#REF!</definedName>
    <definedName name="cost" localSheetId="1">'800kV HVDC TA-602'!cost</definedName>
    <definedName name="cost" localSheetId="20">Crossing!cost</definedName>
    <definedName name="cost" localSheetId="11">#N/A</definedName>
    <definedName name="cost" localSheetId="13">'Erection Compiled'!cost</definedName>
    <definedName name="cost" localSheetId="12">'Erection Completed '!cost</definedName>
    <definedName name="cost" localSheetId="16">'Stringing Compiled'!cost</definedName>
    <definedName name="cost" localSheetId="23">Crossing!cost</definedName>
    <definedName name="cost" localSheetId="10">#REF!</definedName>
    <definedName name="cost" localSheetId="17">#REF!</definedName>
    <definedName name="cost" localSheetId="18">#N/A</definedName>
    <definedName name="cost">'800kV HVDC TA-602'!cost</definedName>
    <definedName name="Cost__Ex_Works" localSheetId="17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1">#REF!</definedName>
    <definedName name="COU" localSheetId="16">#REF!</definedName>
    <definedName name="COU">#REF!</definedName>
    <definedName name="COU___0">#REF!</definedName>
    <definedName name="COU___13">#REF!</definedName>
    <definedName name="countries" localSheetId="13">#REF!</definedName>
    <definedName name="countries" localSheetId="12">#REF!</definedName>
    <definedName name="countries" localSheetId="16">#REF!</definedName>
    <definedName name="countries">#REF!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7">#REF!</definedName>
    <definedName name="cp">#REF!</definedName>
    <definedName name="CPRP" localSheetId="1">#REF!</definedName>
    <definedName name="CPRP" localSheetId="16">#REF!</definedName>
    <definedName name="CPRP">#REF!</definedName>
    <definedName name="cprp_lucknow" localSheetId="1">#REF!</definedName>
    <definedName name="cprp_lucknow" localSheetId="16">#REF!</definedName>
    <definedName name="cprp_lucknow">#REF!</definedName>
    <definedName name="cprp_mandola" localSheetId="1">#REF!</definedName>
    <definedName name="cprp_mandola" localSheetId="16">#REF!</definedName>
    <definedName name="cprp_mandola">#REF!</definedName>
    <definedName name="cr" localSheetId="17">#REF!</definedName>
    <definedName name="cr">#REF!</definedName>
    <definedName name="CRB" localSheetId="1">#REF!</definedName>
    <definedName name="CRB" localSheetId="16">#REF!</definedName>
    <definedName name="CRB">#REF!</definedName>
    <definedName name="CRP_Barelliey" localSheetId="1">#REF!</definedName>
    <definedName name="CRP_Barelliey" localSheetId="16">#REF!</definedName>
    <definedName name="CRP_Barelliey">#REF!</definedName>
    <definedName name="CRP_Unnao" localSheetId="1">#REF!</definedName>
    <definedName name="CRP_Unnao" localSheetId="16">#REF!</definedName>
    <definedName name="CRP_Unnao">#REF!</definedName>
    <definedName name="CRPANEL">#REF!</definedName>
    <definedName name="CRRSEP" localSheetId="1">#REF!</definedName>
    <definedName name="CRRSEP" localSheetId="16">#REF!</definedName>
    <definedName name="CRRSEP">#REF!</definedName>
    <definedName name="Crude_Oil_Price">#REF!</definedName>
    <definedName name="CS" localSheetId="17">#REF!</definedName>
    <definedName name="CS">#REF!</definedName>
    <definedName name="Cs___0">#REF!</definedName>
    <definedName name="Cs___13">#REF!</definedName>
    <definedName name="csd">#REF!</definedName>
    <definedName name="cst" localSheetId="1">#REF!</definedName>
    <definedName name="cst" localSheetId="16">#REF!</definedName>
    <definedName name="cst">#REF!</definedName>
    <definedName name="CST_BO" localSheetId="1">#REF!</definedName>
    <definedName name="CST_BO" localSheetId="16">#REF!</definedName>
    <definedName name="CST_BO">#REF!</definedName>
    <definedName name="CST_IDTO" localSheetId="1">#REF!</definedName>
    <definedName name="CST_IDTO" localSheetId="16">#REF!</definedName>
    <definedName name="CST_IDTO">#REF!</definedName>
    <definedName name="CST_OWN" localSheetId="1">#REF!</definedName>
    <definedName name="CST_OWN" localSheetId="16">#REF!</definedName>
    <definedName name="CST_OWN">#REF!</definedName>
    <definedName name="CST_TR" localSheetId="1">#REF!</definedName>
    <definedName name="CST_TR" localSheetId="16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1">#REF!</definedName>
    <definedName name="current1" localSheetId="16">#REF!</definedName>
    <definedName name="current1">#REF!</definedName>
    <definedName name="current2" localSheetId="1">#REF!</definedName>
    <definedName name="current2" localSheetId="16">#REF!</definedName>
    <definedName name="current2">#REF!</definedName>
    <definedName name="current3" localSheetId="1">#REF!</definedName>
    <definedName name="current3" localSheetId="16">#REF!</definedName>
    <definedName name="current3">#REF!</definedName>
    <definedName name="current4" localSheetId="1">#REF!</definedName>
    <definedName name="current4" localSheetId="16">#REF!</definedName>
    <definedName name="current4">#REF!</definedName>
    <definedName name="current5" localSheetId="1">#REF!</definedName>
    <definedName name="current5" localSheetId="16">#REF!</definedName>
    <definedName name="current5">#REF!</definedName>
    <definedName name="cust" localSheetId="1">#REF!</definedName>
    <definedName name="cust" localSheetId="16">#REF!</definedName>
    <definedName name="cust">#REF!</definedName>
    <definedName name="cvd" localSheetId="1">#REF!</definedName>
    <definedName name="cvd" localSheetId="16">#REF!</definedName>
    <definedName name="cvd">#REF!</definedName>
    <definedName name="CVD_HW" localSheetId="1">#REF!</definedName>
    <definedName name="CVD_HW" localSheetId="16">#REF!</definedName>
    <definedName name="CVD_HW">#REF!</definedName>
    <definedName name="CVD_SW" localSheetId="1">#REF!</definedName>
    <definedName name="CVD_SW" localSheetId="16">#REF!</definedName>
    <definedName name="CVD_SW">#REF!</definedName>
    <definedName name="CVT">#REF!</definedName>
    <definedName name="cw">10</definedName>
    <definedName name="cx">#REF!</definedName>
    <definedName name="D" localSheetId="1">#REF!</definedName>
    <definedName name="D" localSheetId="16">#REF!</definedName>
    <definedName name="D">#REF!</definedName>
    <definedName name="d___0">#REF!</definedName>
    <definedName name="d___13">#REF!</definedName>
    <definedName name="d_jp" localSheetId="10" hidden="1">{"'Sheet1'!$A$4386:$N$4591"}</definedName>
    <definedName name="d_jp" localSheetId="17" hidden="1">{"'Sheet1'!$A$4386:$N$4591"}</definedName>
    <definedName name="d_jp" hidden="1">{"'Sheet1'!$A$4386:$N$4591"}</definedName>
    <definedName name="D1__m" localSheetId="1">#REF!</definedName>
    <definedName name="D1__m" localSheetId="16">#REF!</definedName>
    <definedName name="D1__m">#REF!</definedName>
    <definedName name="D10__m" localSheetId="1">#REF!</definedName>
    <definedName name="D10__m" localSheetId="16">#REF!</definedName>
    <definedName name="D10__m">#REF!</definedName>
    <definedName name="D11__m" localSheetId="1">#REF!</definedName>
    <definedName name="D11__m" localSheetId="16">#REF!</definedName>
    <definedName name="D11__m">#REF!</definedName>
    <definedName name="D12__m" localSheetId="1">#REF!</definedName>
    <definedName name="D12__m" localSheetId="16">#REF!</definedName>
    <definedName name="D12__m">#REF!</definedName>
    <definedName name="D2__m" localSheetId="1">#REF!</definedName>
    <definedName name="D2__m" localSheetId="16">#REF!</definedName>
    <definedName name="D2__m">#REF!</definedName>
    <definedName name="D3__m" localSheetId="1">#REF!</definedName>
    <definedName name="D3__m" localSheetId="16">#REF!</definedName>
    <definedName name="D3__m">#REF!</definedName>
    <definedName name="D4__m" localSheetId="1">#REF!</definedName>
    <definedName name="D4__m" localSheetId="16">#REF!</definedName>
    <definedName name="D4__m">#REF!</definedName>
    <definedName name="D5__m" localSheetId="1">#REF!</definedName>
    <definedName name="D5__m" localSheetId="16">#REF!</definedName>
    <definedName name="D5__m">#REF!</definedName>
    <definedName name="D6__m" localSheetId="1">#REF!</definedName>
    <definedName name="D6__m" localSheetId="16">#REF!</definedName>
    <definedName name="D6__m">#REF!</definedName>
    <definedName name="D7__m" localSheetId="1">#REF!</definedName>
    <definedName name="D7__m" localSheetId="16">#REF!</definedName>
    <definedName name="D7__m">#REF!</definedName>
    <definedName name="D8__m" localSheetId="1">#REF!</definedName>
    <definedName name="D8__m" localSheetId="16">#REF!</definedName>
    <definedName name="D8__m">#REF!</definedName>
    <definedName name="D8Data" localSheetId="1">#REF!</definedName>
    <definedName name="D8Data" localSheetId="16">#REF!</definedName>
    <definedName name="D8Data">#REF!</definedName>
    <definedName name="D9__m" localSheetId="1">#REF!</definedName>
    <definedName name="D9__m" localSheetId="16">#REF!</definedName>
    <definedName name="D9__m">#REF!</definedName>
    <definedName name="dam">#REF!</definedName>
    <definedName name="Dampers" localSheetId="1" hidden="1">{"'PROFITABILITY'!$A$1:$F$45"}</definedName>
    <definedName name="Dampers" localSheetId="20" hidden="1">{"'PROFITABILITY'!$A$1:$F$45"}</definedName>
    <definedName name="Dampers" localSheetId="11" hidden="1">{"'PROFITABILITY'!$A$1:$F$45"}</definedName>
    <definedName name="Dampers" localSheetId="13" hidden="1">{"'PROFITABILITY'!$A$1:$F$45"}</definedName>
    <definedName name="Dampers" localSheetId="12" hidden="1">{"'PROFITABILITY'!$A$1:$F$45"}</definedName>
    <definedName name="Dampers" localSheetId="16" hidden="1">{"'PROFITABILITY'!$A$1:$F$45"}</definedName>
    <definedName name="Dampers" localSheetId="23" hidden="1">{"'PROFITABILITY'!$A$1:$F$45"}</definedName>
    <definedName name="Dampers" localSheetId="18" hidden="1">{"'PROFITABILITY'!$A$1:$F$45"}</definedName>
    <definedName name="Dampers" hidden="1">{"'PROFITABILITY'!$A$1:$F$45"}</definedName>
    <definedName name="DASD">#REF!</definedName>
    <definedName name="dat" localSheetId="1">#REF!</definedName>
    <definedName name="dat" localSheetId="16">#REF!</definedName>
    <definedName name="dat">#REF!</definedName>
    <definedName name="DATA">#REF!</definedName>
    <definedName name="DATA1" localSheetId="1">#REF!</definedName>
    <definedName name="DATA1" localSheetId="16">#REF!</definedName>
    <definedName name="DATA1">#REF!</definedName>
    <definedName name="DATA10" localSheetId="1">#REF!</definedName>
    <definedName name="DATA10" localSheetId="16">#REF!</definedName>
    <definedName name="DATA10">#REF!</definedName>
    <definedName name="DATA15" localSheetId="13">#REF!</definedName>
    <definedName name="DATA15" localSheetId="12">#REF!</definedName>
    <definedName name="DATA15" localSheetId="16">#REF!</definedName>
    <definedName name="DATA15" localSheetId="17">#REF!</definedName>
    <definedName name="DATA15">#REF!</definedName>
    <definedName name="DATA16" localSheetId="13">#REF!</definedName>
    <definedName name="DATA16" localSheetId="12">#REF!</definedName>
    <definedName name="DATA16" localSheetId="16">#REF!</definedName>
    <definedName name="DATA16" localSheetId="17">#REF!</definedName>
    <definedName name="DATA16">#REF!</definedName>
    <definedName name="DATA17" localSheetId="13">#REF!</definedName>
    <definedName name="DATA17" localSheetId="12">#REF!</definedName>
    <definedName name="DATA17" localSheetId="16">#REF!</definedName>
    <definedName name="DATA17" localSheetId="17">#REF!</definedName>
    <definedName name="DATA17">#REF!</definedName>
    <definedName name="DATA18" localSheetId="1">#REF!</definedName>
    <definedName name="DATA18" localSheetId="16">#REF!</definedName>
    <definedName name="DATA18">#REF!</definedName>
    <definedName name="DATA19" localSheetId="1">#REF!</definedName>
    <definedName name="DATA19" localSheetId="16">#REF!</definedName>
    <definedName name="DATA19">#REF!</definedName>
    <definedName name="DATA2" localSheetId="1">#REF!</definedName>
    <definedName name="DATA2" localSheetId="16">#REF!</definedName>
    <definedName name="DATA2">#REF!</definedName>
    <definedName name="DATA3" localSheetId="1">#REF!</definedName>
    <definedName name="DATA3" localSheetId="16">#REF!</definedName>
    <definedName name="DATA3">#REF!</definedName>
    <definedName name="DATA4" localSheetId="1">#REF!</definedName>
    <definedName name="DATA4" localSheetId="16">#REF!</definedName>
    <definedName name="DATA4">#REF!</definedName>
    <definedName name="DATA5" localSheetId="1">#REF!</definedName>
    <definedName name="DATA5" localSheetId="16">#REF!</definedName>
    <definedName name="DATA5">#REF!</definedName>
    <definedName name="DATA6" localSheetId="1">#REF!</definedName>
    <definedName name="DATA6" localSheetId="16">#REF!</definedName>
    <definedName name="DATA6">#REF!</definedName>
    <definedName name="DATA7" localSheetId="1">#REF!</definedName>
    <definedName name="DATA7" localSheetId="16">#REF!</definedName>
    <definedName name="DATA7">#REF!</definedName>
    <definedName name="DATA8" localSheetId="1">#REF!</definedName>
    <definedName name="DATA8" localSheetId="16">#REF!</definedName>
    <definedName name="DATA8">#REF!</definedName>
    <definedName name="DATA9" localSheetId="1">#REF!</definedName>
    <definedName name="DATA9" localSheetId="16">#REF!</definedName>
    <definedName name="DATA9">#REF!</definedName>
    <definedName name="_xlnm.Database" localSheetId="1">#REF!</definedName>
    <definedName name="_xlnm.Database" localSheetId="13">#N/A</definedName>
    <definedName name="_xlnm.Database" localSheetId="12">#N/A</definedName>
    <definedName name="_xlnm.Database" localSheetId="16">#REF!</definedName>
    <definedName name="_xlnm.Database">#REF!</definedName>
    <definedName name="date" localSheetId="1">#REF!</definedName>
    <definedName name="date" localSheetId="16">#REF!</definedName>
    <definedName name="date">#REF!</definedName>
    <definedName name="Dates" localSheetId="1">#REF!</definedName>
    <definedName name="Dates" localSheetId="16">#REF!</definedName>
    <definedName name="Dates">#REF!</definedName>
    <definedName name="DAY_ENGR" localSheetId="1">#REF!</definedName>
    <definedName name="DAY_ENGR" localSheetId="16">#REF!</definedName>
    <definedName name="DAY_ENGR">#REF!</definedName>
    <definedName name="DAY_TCHN" localSheetId="1">#REF!</definedName>
    <definedName name="DAY_TCHN" localSheetId="16">#REF!</definedName>
    <definedName name="DAY_TCHN">#REF!</definedName>
    <definedName name="days_in_year">#REF!</definedName>
    <definedName name="db" localSheetId="1">#REF!</definedName>
    <definedName name="db" localSheetId="16">#REF!</definedName>
    <definedName name="db">#REF!</definedName>
    <definedName name="db___0">#REF!</definedName>
    <definedName name="db___13">#REF!</definedName>
    <definedName name="dc" localSheetId="1">#REF!</definedName>
    <definedName name="dc" localSheetId="16">#REF!</definedName>
    <definedName name="dc">#REF!</definedName>
    <definedName name="dccables" localSheetId="1">#REF!</definedName>
    <definedName name="dccables" localSheetId="16">#REF!</definedName>
    <definedName name="dccables">#REF!</definedName>
    <definedName name="dcdeff" localSheetId="1">#REF!</definedName>
    <definedName name="dcdeff" localSheetId="16">#REF!</definedName>
    <definedName name="dcdeff">#REF!</definedName>
    <definedName name="DCP_start_T" localSheetId="1">#REF!</definedName>
    <definedName name="DCP_start_T" localSheetId="16">#REF!</definedName>
    <definedName name="DCP_start_T">#REF!</definedName>
    <definedName name="dd" localSheetId="1" hidden="1">{"'PROFITABILITY'!$A$1:$F$45"}</definedName>
    <definedName name="dd" localSheetId="20" hidden="1">{"'PROFITABILITY'!$A$1:$F$45"}</definedName>
    <definedName name="dd" localSheetId="11" hidden="1">{"'PROFITABILITY'!$A$1:$F$45"}</definedName>
    <definedName name="dd" localSheetId="13" hidden="1">{"'PROFITABILITY'!$A$1:$F$45"}</definedName>
    <definedName name="dd" localSheetId="12" hidden="1">{"'PROFITABILITY'!$A$1:$F$45"}</definedName>
    <definedName name="dd" localSheetId="16" hidden="1">{"'PROFITABILITY'!$A$1:$F$45"}</definedName>
    <definedName name="dd" localSheetId="23" hidden="1">{"'PROFITABILITY'!$A$1:$F$45"}</definedName>
    <definedName name="dd" localSheetId="10" hidden="1">#REF!</definedName>
    <definedName name="dd" localSheetId="17" hidden="1">#REF!</definedName>
    <definedName name="dd" localSheetId="18" hidden="1">{"'PROFITABILITY'!$A$1:$F$45"}</definedName>
    <definedName name="dd" hidden="1">{"'PROFITABILITY'!$A$1:$F$45"}</definedName>
    <definedName name="ddash">#REF!</definedName>
    <definedName name="DDD" localSheetId="1">#REF!</definedName>
    <definedName name="DDD" localSheetId="16">#REF!</definedName>
    <definedName name="DDD">#REF!</definedName>
    <definedName name="dddd">#REF!</definedName>
    <definedName name="ddddd">#REF!</definedName>
    <definedName name="dddddddd" localSheetId="1">#REF!</definedName>
    <definedName name="dddddddd" localSheetId="16">#REF!</definedName>
    <definedName name="dddddddd">#REF!</definedName>
    <definedName name="ddf">#REF!</definedName>
    <definedName name="DDK">#REF!</definedName>
    <definedName name="DE" localSheetId="10" hidden="1">{"'PROFITABILITY'!$A$1:$F$45"}</definedName>
    <definedName name="DE" localSheetId="17" hidden="1">{"'PROFITABILITY'!$A$1:$F$45"}</definedName>
    <definedName name="DE" hidden="1">{"'PROFITABILITY'!$A$1:$F$45"}</definedName>
    <definedName name="de_cost" localSheetId="17">#REF!</definedName>
    <definedName name="de_cost">#REF!</definedName>
    <definedName name="DEBTORS" localSheetId="1">#REF!</definedName>
    <definedName name="DEBTORS" localSheetId="16">#REF!</definedName>
    <definedName name="DEBTORS">#REF!</definedName>
    <definedName name="DEED" localSheetId="1">#REF!</definedName>
    <definedName name="DEED" localSheetId="16">#REF!</definedName>
    <definedName name="DEED">#REF!</definedName>
    <definedName name="def">#REF!</definedName>
    <definedName name="deff">#REF!</definedName>
    <definedName name="DEHRI" localSheetId="1">#REF!</definedName>
    <definedName name="DEHRI" localSheetId="16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1">#REF!</definedName>
    <definedName name="DELTA20" localSheetId="16">#REF!</definedName>
    <definedName name="DELTA20">#REF!</definedName>
    <definedName name="DELTA20___0">#REF!</definedName>
    <definedName name="DELTA20___13">#REF!</definedName>
    <definedName name="delyw">#REF!</definedName>
    <definedName name="DEM" localSheetId="1">#REF!</definedName>
    <definedName name="DEM" localSheetId="16">#REF!</definedName>
    <definedName name="DEM">#REF!</definedName>
    <definedName name="Den">#REF!</definedName>
    <definedName name="DeNovoAvail" localSheetId="13">#REF!</definedName>
    <definedName name="DeNovoAvail" localSheetId="12">#REF!</definedName>
    <definedName name="DeNovoAvail" localSheetId="16">#REF!</definedName>
    <definedName name="DeNovoAvail">#REF!</definedName>
    <definedName name="Depth" localSheetId="1">#REF!</definedName>
    <definedName name="Depth" localSheetId="16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1">#REF!</definedName>
    <definedName name="DEst_Price" localSheetId="16">#REF!</definedName>
    <definedName name="DEst_Price">#REF!</definedName>
    <definedName name="det_act_plan" localSheetId="1">#REF!</definedName>
    <definedName name="det_act_plan" localSheetId="16">#REF!</definedName>
    <definedName name="det_act_plan">#REF!</definedName>
    <definedName name="Detailed">#REF!</definedName>
    <definedName name="dev" localSheetId="17">#REF!</definedName>
    <definedName name="dev">#REF!</definedName>
    <definedName name="df" localSheetId="17">#REF!</definedName>
    <definedName name="Df">#REF!</definedName>
    <definedName name="dfaf">#REF!</definedName>
    <definedName name="dfd">#REF!</definedName>
    <definedName name="DFDF" localSheetId="1">#REF!</definedName>
    <definedName name="DFDF" localSheetId="16">#REF!</definedName>
    <definedName name="DFDF">#REF!</definedName>
    <definedName name="dfdfs" localSheetId="10" hidden="1">{"'Sheet1'!$A$4386:$N$4591"}</definedName>
    <definedName name="dfdfs" localSheetId="17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 localSheetId="16">#REF!</definedName>
    <definedName name="DG">#REF!</definedName>
    <definedName name="DG_Total" localSheetId="1">#REF!</definedName>
    <definedName name="DG_Total" localSheetId="16">#REF!</definedName>
    <definedName name="DG_Total">#REF!</definedName>
    <definedName name="dgfgfd" localSheetId="10" hidden="1">{#N/A,#N/A,FALSE,"COVER.XLS";#N/A,#N/A,FALSE,"RACT1.XLS";#N/A,#N/A,FALSE,"RACT2.XLS";#N/A,#N/A,FALSE,"ECCMP";#N/A,#N/A,FALSE,"WELDER.XLS"}</definedName>
    <definedName name="dgfgfd" localSheetId="17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7">#REF!</definedName>
    <definedName name="dgp">#REF!</definedName>
    <definedName name="dgv">#REF!</definedName>
    <definedName name="Dh">#REF!</definedName>
    <definedName name="DHTML" localSheetId="10" hidden="1">{"'Sheet1'!$A$4386:$N$4591"}</definedName>
    <definedName name="DHTML" localSheetId="17" hidden="1">{"'Sheet1'!$A$4386:$N$4591"}</definedName>
    <definedName name="DHTML" hidden="1">{"'Sheet1'!$A$4386:$N$4591"}</definedName>
    <definedName name="Di" localSheetId="1">#REF!</definedName>
    <definedName name="Di" localSheetId="16">#REF!</definedName>
    <definedName name="Di">#REF!</definedName>
    <definedName name="Dialog5">#N/A</definedName>
    <definedName name="diff" localSheetId="17">#REF!</definedName>
    <definedName name="diff">#REF!</definedName>
    <definedName name="diff1" localSheetId="17">#REF!</definedName>
    <definedName name="diff1">#REF!</definedName>
    <definedName name="DIns" localSheetId="17">#REF!</definedName>
    <definedName name="DIns">#REF!</definedName>
    <definedName name="Dis" localSheetId="10" hidden="1">{"'PROFITABILITY'!$A$1:$F$45"}</definedName>
    <definedName name="Dis" localSheetId="17" hidden="1">{"'PROFITABILITY'!$A$1:$F$45"}</definedName>
    <definedName name="Dis" hidden="1">{"'PROFITABILITY'!$A$1:$F$45"}</definedName>
    <definedName name="Disc" localSheetId="1">#REF!</definedName>
    <definedName name="Disc" localSheetId="16">#REF!</definedName>
    <definedName name="Disc">#REF!</definedName>
    <definedName name="Discount" hidden="1">#REF!</definedName>
    <definedName name="Discount1" localSheetId="17">#REF!</definedName>
    <definedName name="Discount1">#REF!</definedName>
    <definedName name="display_area_2" hidden="1">#REF!</definedName>
    <definedName name="DIST1">#REF!</definedName>
    <definedName name="Distrib" localSheetId="13">#REF!</definedName>
    <definedName name="Distrib" localSheetId="12">#REF!</definedName>
    <definedName name="Distrib" localSheetId="16">#REF!</definedName>
    <definedName name="Distrib" localSheetId="17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1">#REF!</definedName>
    <definedName name="dl" localSheetId="16">#REF!</definedName>
    <definedName name="dl">#REF!</definedName>
    <definedName name="dl___0">#REF!</definedName>
    <definedName name="dl___13">#REF!</definedName>
    <definedName name="Dm" localSheetId="17">#REF!</definedName>
    <definedName name="DM">#REF!</definedName>
    <definedName name="dms">#REF!</definedName>
    <definedName name="dmt">#REF!</definedName>
    <definedName name="dn" localSheetId="10" hidden="1">{#N/A,#N/A,FALSE,"COVER1.XLS ";#N/A,#N/A,FALSE,"RACT1.XLS";#N/A,#N/A,FALSE,"RACT2.XLS";#N/A,#N/A,FALSE,"ECCMP";#N/A,#N/A,FALSE,"WELDER.XLS"}</definedName>
    <definedName name="dn" localSheetId="17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1">#REF!</definedName>
    <definedName name="Do" localSheetId="16">#REF!</definedName>
    <definedName name="Do">#REF!</definedName>
    <definedName name="docu">#REF!</definedName>
    <definedName name="dol7.5" localSheetId="17">#REF!</definedName>
    <definedName name="dol7.5">#REF!</definedName>
    <definedName name="DOLLARS1">#REF!</definedName>
    <definedName name="DOLLARS2">#REF!</definedName>
    <definedName name="Dome1" localSheetId="17">#REF!</definedName>
    <definedName name="Dome1">#REF!</definedName>
    <definedName name="domestic_global">#REF!</definedName>
    <definedName name="DossierConsolidation" localSheetId="13">#REF!</definedName>
    <definedName name="DossierConsolidation" localSheetId="12">#REF!</definedName>
    <definedName name="DossierConsolidation" localSheetId="16">#REF!</definedName>
    <definedName name="DossierConsolidation">#REF!</definedName>
    <definedName name="DossierConsolidationCountries" localSheetId="13">#REF!</definedName>
    <definedName name="DossierConsolidationCountries" localSheetId="12">#REF!</definedName>
    <definedName name="DossierConsolidationCountries" localSheetId="16">#REF!</definedName>
    <definedName name="DossierConsolidationCountries">#REF!</definedName>
    <definedName name="DossierConsolidationMols" localSheetId="13">#REF!</definedName>
    <definedName name="DossierConsolidationMols" localSheetId="12">#REF!</definedName>
    <definedName name="DossierConsolidationMols" localSheetId="16">#REF!</definedName>
    <definedName name="DossierConsolidationMols">#REF!</definedName>
    <definedName name="DossierConversion" localSheetId="13">#REF!</definedName>
    <definedName name="DossierConversion" localSheetId="12">#REF!</definedName>
    <definedName name="DossierConversion" localSheetId="16">#REF!</definedName>
    <definedName name="DossierConversion">#REF!</definedName>
    <definedName name="Double">#REF!</definedName>
    <definedName name="Dq" localSheetId="1">#REF!</definedName>
    <definedName name="Dq" localSheetId="16">#REF!</definedName>
    <definedName name="Dq">#REF!</definedName>
    <definedName name="Ds" localSheetId="1">#REF!</definedName>
    <definedName name="Ds" localSheetId="16">#REF!</definedName>
    <definedName name="Ds">#REF!</definedName>
    <definedName name="Ds___0">#REF!</definedName>
    <definedName name="Ds___13">#REF!</definedName>
    <definedName name="dsat" localSheetId="1">#REF!</definedName>
    <definedName name="dsat" localSheetId="16">#REF!</definedName>
    <definedName name="dsat">#REF!</definedName>
    <definedName name="dsd">#REF!</definedName>
    <definedName name="dsda" localSheetId="1">#REF!</definedName>
    <definedName name="dsda" localSheetId="16">#REF!</definedName>
    <definedName name="dsda">#REF!</definedName>
    <definedName name="dsdb" localSheetId="1">#REF!</definedName>
    <definedName name="dsdb" localSheetId="16">#REF!</definedName>
    <definedName name="dsdb">#REF!</definedName>
    <definedName name="dsdf" hidden="1">#REF!</definedName>
    <definedName name="dsdsdls" localSheetId="1">#REF!</definedName>
    <definedName name="dsdsdls" localSheetId="16">#REF!</definedName>
    <definedName name="dsdsdls">#REF!</definedName>
    <definedName name="dsfadsf">#REF!</definedName>
    <definedName name="dsm" localSheetId="1">#REF!</definedName>
    <definedName name="dsm" localSheetId="16">#REF!</definedName>
    <definedName name="dsm">#REF!</definedName>
    <definedName name="DSR">#REF!</definedName>
    <definedName name="DSRL2">#REF!</definedName>
    <definedName name="dt" localSheetId="1">#REF!</definedName>
    <definedName name="dt" localSheetId="16">#REF!</definedName>
    <definedName name="dt">#REF!</definedName>
    <definedName name="Dv">#REF!</definedName>
    <definedName name="dvv">#REF!</definedName>
    <definedName name="E" localSheetId="1">#REF!</definedName>
    <definedName name="E" localSheetId="13">#REF!</definedName>
    <definedName name="E" localSheetId="12">#REF!</definedName>
    <definedName name="E" localSheetId="16">#REF!</definedName>
    <definedName name="E">#REF!</definedName>
    <definedName name="Eair">#REF!</definedName>
    <definedName name="earth" localSheetId="10" hidden="1">{"'Sheet1'!$A$4386:$N$4591"}</definedName>
    <definedName name="earth" localSheetId="17" hidden="1">{"'Sheet1'!$A$4386:$N$4591"}</definedName>
    <definedName name="EARTH">#REF!</definedName>
    <definedName name="Earthing" localSheetId="1">#REF!</definedName>
    <definedName name="Earthing" localSheetId="16">#REF!</definedName>
    <definedName name="Earthing" localSheetId="23">#REF!</definedName>
    <definedName name="Earthing">#REF!</definedName>
    <definedName name="eawerawea">#REF!</definedName>
    <definedName name="EB_Total" localSheetId="1">#REF!</definedName>
    <definedName name="EB_Total" localSheetId="16">#REF!</definedName>
    <definedName name="EB_Total">#REF!</definedName>
    <definedName name="ec_charges" localSheetId="1">#REF!</definedName>
    <definedName name="ec_charges" localSheetId="16">#REF!</definedName>
    <definedName name="ec_charges">#REF!</definedName>
    <definedName name="ecfact" localSheetId="1">#REF!</definedName>
    <definedName name="ecfact" localSheetId="16">#REF!</definedName>
    <definedName name="ecfact">#REF!</definedName>
    <definedName name="Econd">#REF!</definedName>
    <definedName name="ecs">#REF!</definedName>
    <definedName name="ED" localSheetId="1">#REF!</definedName>
    <definedName name="ED" localSheetId="16">#REF!</definedName>
    <definedName name="ED">#REF!</definedName>
    <definedName name="ED_list">#REF!</definedName>
    <definedName name="ED_list1">#REF!</definedName>
    <definedName name="ED_RTU" localSheetId="1">#REF!</definedName>
    <definedName name="ED_RTU" localSheetId="16">#REF!</definedName>
    <definedName name="ED_RTU">#REF!</definedName>
    <definedName name="ED_TRDR" localSheetId="1">#REF!</definedName>
    <definedName name="ED_TRDR" localSheetId="16">#REF!</definedName>
    <definedName name="ED_TRDR">#REF!</definedName>
    <definedName name="ee" localSheetId="1">#REF!</definedName>
    <definedName name="ee" localSheetId="16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1">#REF!</definedName>
    <definedName name="Em" localSheetId="16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1">#REF!</definedName>
    <definedName name="ENG" localSheetId="16">#REF!</definedName>
    <definedName name="ENG">#REF!</definedName>
    <definedName name="ENGG" localSheetId="1">#REF!</definedName>
    <definedName name="ENGG" localSheetId="16">#REF!</definedName>
    <definedName name="ENGG">#REF!</definedName>
    <definedName name="Engg_charges" localSheetId="1">#REF!</definedName>
    <definedName name="Engg_charges" localSheetId="16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1">#REF!</definedName>
    <definedName name="EQUIPCOM" localSheetId="16">#REF!</definedName>
    <definedName name="EQUIPCOM">#REF!</definedName>
    <definedName name="ere" localSheetId="17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7">#REF!</definedName>
    <definedName name="erec">#REF!</definedName>
    <definedName name="erecps" localSheetId="13">#REF!</definedName>
    <definedName name="erecps" localSheetId="12">#REF!</definedName>
    <definedName name="erecps" localSheetId="16">#REF!</definedName>
    <definedName name="erecps" localSheetId="17">#REF!</definedName>
    <definedName name="erecps">#REF!</definedName>
    <definedName name="Erection" localSheetId="13">#REF!</definedName>
    <definedName name="Erection" localSheetId="12">#REF!</definedName>
    <definedName name="Erection" localSheetId="16">#REF!</definedName>
    <definedName name="erection" localSheetId="17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1">#REF!</definedName>
    <definedName name="ert" localSheetId="16">#REF!</definedName>
    <definedName name="ert">#REF!</definedName>
    <definedName name="ERV" localSheetId="1">#REF!</definedName>
    <definedName name="ERV" localSheetId="16">#REF!</definedName>
    <definedName name="ERV">#REF!</definedName>
    <definedName name="Es" localSheetId="1">#REF!</definedName>
    <definedName name="Es" localSheetId="1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 localSheetId="16">#REF!</definedName>
    <definedName name="ESC_BOHW">#REF!</definedName>
    <definedName name="ESC_BOSW" localSheetId="1">#REF!</definedName>
    <definedName name="ESC_BOSW" localSheetId="16">#REF!</definedName>
    <definedName name="ESC_BOSW">#REF!</definedName>
    <definedName name="ESC_IDTOHW" localSheetId="1">#REF!</definedName>
    <definedName name="ESC_IDTOHW" localSheetId="16">#REF!</definedName>
    <definedName name="ESC_IDTOHW">#REF!</definedName>
    <definedName name="ESC_IDTOSW" localSheetId="1">#REF!</definedName>
    <definedName name="ESC_IDTOSW" localSheetId="16">#REF!</definedName>
    <definedName name="ESC_IDTOSW">#REF!</definedName>
    <definedName name="ESC_IMPHW" localSheetId="1">#REF!</definedName>
    <definedName name="ESC_IMPHW" localSheetId="16">#REF!</definedName>
    <definedName name="ESC_IMPHW">#REF!</definedName>
    <definedName name="ESC_IMPSW" localSheetId="1">#REF!</definedName>
    <definedName name="ESC_IMPSW" localSheetId="16">#REF!</definedName>
    <definedName name="ESC_IMPSW">#REF!</definedName>
    <definedName name="ESC_SER" localSheetId="1">#REF!</definedName>
    <definedName name="ESC_SER" localSheetId="16">#REF!</definedName>
    <definedName name="ESC_SER">#REF!</definedName>
    <definedName name="ESC_TRHW" localSheetId="1">#REF!</definedName>
    <definedName name="ESC_TRHW" localSheetId="16">#REF!</definedName>
    <definedName name="ESC_TRHW">#REF!</definedName>
    <definedName name="ESC_TRSW" localSheetId="1">#REF!</definedName>
    <definedName name="ESC_TRSW" localSheetId="16">#REF!</definedName>
    <definedName name="ESC_TRSW">#REF!</definedName>
    <definedName name="ESCPRD_BOHW" localSheetId="1">#REF!</definedName>
    <definedName name="ESCPRD_BOHW" localSheetId="16">#REF!</definedName>
    <definedName name="ESCPRD_BOHW">#REF!</definedName>
    <definedName name="ESCPRD_BOSW" localSheetId="1">#REF!</definedName>
    <definedName name="ESCPRD_BOSW" localSheetId="16">#REF!</definedName>
    <definedName name="ESCPRD_BOSW">#REF!</definedName>
    <definedName name="ESCPRD_IDTOHW" localSheetId="1">#REF!</definedName>
    <definedName name="ESCPRD_IDTOHW" localSheetId="16">#REF!</definedName>
    <definedName name="ESCPRD_IDTOHW">#REF!</definedName>
    <definedName name="ESCPRD_IDTOSW" localSheetId="1">#REF!</definedName>
    <definedName name="ESCPRD_IDTOSW" localSheetId="16">#REF!</definedName>
    <definedName name="ESCPRD_IDTOSW">#REF!</definedName>
    <definedName name="ESCPRD_IMPHW" localSheetId="1">#REF!</definedName>
    <definedName name="ESCPRD_IMPHW" localSheetId="16">#REF!</definedName>
    <definedName name="ESCPRD_IMPHW">#REF!</definedName>
    <definedName name="ESCPRD_IMPSW" localSheetId="1">#REF!</definedName>
    <definedName name="ESCPRD_IMPSW" localSheetId="16">#REF!</definedName>
    <definedName name="ESCPRD_IMPSW">#REF!</definedName>
    <definedName name="ESCPRD_TRHW" localSheetId="1">#REF!</definedName>
    <definedName name="ESCPRD_TRHW" localSheetId="16">#REF!</definedName>
    <definedName name="ESCPRD_TRHW">#REF!</definedName>
    <definedName name="ESCPRD_TRSW" localSheetId="1">#REF!</definedName>
    <definedName name="ESCPRD_TRSW" localSheetId="16">#REF!</definedName>
    <definedName name="ESCPRD_TRSW">#REF!</definedName>
    <definedName name="ESo">#REF!</definedName>
    <definedName name="Ess">#REF!</definedName>
    <definedName name="est">#REF!</definedName>
    <definedName name="Et" localSheetId="1">#REF!</definedName>
    <definedName name="Et" localSheetId="16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1">#REF!</definedName>
    <definedName name="euro" localSheetId="16">#REF!</definedName>
    <definedName name="euro">#REF!</definedName>
    <definedName name="EWEQEWE">#REF!</definedName>
    <definedName name="ewer" localSheetId="1" hidden="1">{"'PROFITABILITY'!$A$1:$F$45"}</definedName>
    <definedName name="ewer" localSheetId="20" hidden="1">{"'PROFITABILITY'!$A$1:$F$45"}</definedName>
    <definedName name="ewer" localSheetId="11" hidden="1">{"'PROFITABILITY'!$A$1:$F$45"}</definedName>
    <definedName name="ewer" localSheetId="13" hidden="1">{"'PROFITABILITY'!$A$1:$F$45"}</definedName>
    <definedName name="ewer" localSheetId="12" hidden="1">{"'PROFITABILITY'!$A$1:$F$45"}</definedName>
    <definedName name="ewer" localSheetId="16" hidden="1">{"'PROFITABILITY'!$A$1:$F$45"}</definedName>
    <definedName name="ewer" localSheetId="23" hidden="1">{"'PROFITABILITY'!$A$1:$F$45"}</definedName>
    <definedName name="ewer" localSheetId="18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7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1">#REF!</definedName>
    <definedName name="Excel_BuiltIn_Print_Area_1" localSheetId="16">#REF!</definedName>
    <definedName name="Excel_BuiltIn_Print_Area_1" localSheetId="10">"$#REF!.$A$1:$O$46"</definedName>
    <definedName name="Excel_BuiltIn_Print_Area_1" localSheetId="17">"$#REF!.$A$1:$O$46"</definedName>
    <definedName name="Excel_BuiltIn_Print_Area_1">#REF!</definedName>
    <definedName name="Excel_BuiltIn_Print_Area_1_1" localSheetId="1">#REF!</definedName>
    <definedName name="Excel_BuiltIn_Print_Area_1_1" localSheetId="16">#REF!</definedName>
    <definedName name="Excel_BuiltIn_Print_Area_1_1">#REF!</definedName>
    <definedName name="Excel_BuiltIn_Print_Area_1_1_1" localSheetId="1">#REF!</definedName>
    <definedName name="Excel_BuiltIn_Print_Area_1_1_1" localSheetId="16">#REF!</definedName>
    <definedName name="Excel_BuiltIn_Print_Area_1_1_1">#REF!</definedName>
    <definedName name="Excel_BuiltIn_Print_Area_1_1_1_1" localSheetId="1">#REF!</definedName>
    <definedName name="Excel_BuiltIn_Print_Area_1_1_1_1" localSheetId="16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16">#REF!</definedName>
    <definedName name="Excel_BuiltIn_Print_Area_2">#REF!</definedName>
    <definedName name="Excel_BuiltIn_Print_Area_2_1" localSheetId="1">#REF!</definedName>
    <definedName name="Excel_BuiltIn_Print_Area_2_1" localSheetId="16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1">#REF!</definedName>
    <definedName name="Excel_BuiltIn_Print_Area_4_1" localSheetId="16">#REF!</definedName>
    <definedName name="Excel_BuiltIn_Print_Area_4_1">#REF!</definedName>
    <definedName name="Excel_BuiltIn_Print_Area_4_1_1" localSheetId="1">#REF!</definedName>
    <definedName name="Excel_BuiltIn_Print_Area_4_1_1" localSheetId="16">#REF!</definedName>
    <definedName name="Excel_BuiltIn_Print_Area_4_1_1">#REF!</definedName>
    <definedName name="Excel_BuiltIn_Print_Area_4_1_1_1" localSheetId="1">#REF!</definedName>
    <definedName name="Excel_BuiltIn_Print_Area_4_1_1_1" localSheetId="16">#REF!</definedName>
    <definedName name="Excel_BuiltIn_Print_Area_4_1_1_1">#REF!</definedName>
    <definedName name="Excel_BuiltIn_Print_Area_4_1_1_1_1" localSheetId="1">#REF!</definedName>
    <definedName name="Excel_BuiltIn_Print_Area_4_1_1_1_1" localSheetId="16">#REF!</definedName>
    <definedName name="Excel_BuiltIn_Print_Area_4_1_1_1_1">#REF!</definedName>
    <definedName name="Excel_BuiltIn_Print_Area_4_1_1_1_1_1" localSheetId="1">#REF!</definedName>
    <definedName name="Excel_BuiltIn_Print_Area_4_1_1_1_1_1" localSheetId="16">#REF!</definedName>
    <definedName name="Excel_BuiltIn_Print_Area_4_1_1_1_1_1">#REF!</definedName>
    <definedName name="Excel_BuiltIn_Print_Area_4_1_1_1_1_1_1" localSheetId="1">#REF!</definedName>
    <definedName name="Excel_BuiltIn_Print_Area_4_1_1_1_1_1_1" localSheetId="16">#REF!</definedName>
    <definedName name="Excel_BuiltIn_Print_Area_4_1_1_1_1_1_1">#REF!</definedName>
    <definedName name="Excel_BuiltIn_Print_Area_4_1_1_1_1_1_1_1" localSheetId="1">#REF!</definedName>
    <definedName name="Excel_BuiltIn_Print_Area_4_1_1_1_1_1_1_1" localSheetId="16">#REF!</definedName>
    <definedName name="Excel_BuiltIn_Print_Area_4_1_1_1_1_1_1_1">#REF!</definedName>
    <definedName name="Excel_BuiltIn_Print_Area_4_1_1_1_1_1_1_1_1" localSheetId="1">#REF!</definedName>
    <definedName name="Excel_BuiltIn_Print_Area_4_1_1_1_1_1_1_1_1" localSheetId="16">#REF!</definedName>
    <definedName name="Excel_BuiltIn_Print_Area_4_1_1_1_1_1_1_1_1">#REF!</definedName>
    <definedName name="Excel_BuiltIn_Print_Area_4_1_1_1_1_1_1_1_1_1" localSheetId="1">#REF!</definedName>
    <definedName name="Excel_BuiltIn_Print_Area_4_1_1_1_1_1_1_1_1_1" localSheetId="16">#REF!</definedName>
    <definedName name="Excel_BuiltIn_Print_Area_4_1_1_1_1_1_1_1_1_1">#REF!</definedName>
    <definedName name="Excel_BuiltIn_Print_Area_4_1_1_1_1_1_1_1_1_1_1" localSheetId="1">#REF!</definedName>
    <definedName name="Excel_BuiltIn_Print_Area_4_1_1_1_1_1_1_1_1_1_1" localSheetId="16">#REF!</definedName>
    <definedName name="Excel_BuiltIn_Print_Area_4_1_1_1_1_1_1_1_1_1_1">#REF!</definedName>
    <definedName name="Excel_BuiltIn_Print_Area_4_1_1_1_1_1_1_1_1_1_1_1" localSheetId="1">#REF!</definedName>
    <definedName name="Excel_BuiltIn_Print_Area_4_1_1_1_1_1_1_1_1_1_1_1" localSheetId="16">#REF!</definedName>
    <definedName name="Excel_BuiltIn_Print_Area_4_1_1_1_1_1_1_1_1_1_1_1">#REF!</definedName>
    <definedName name="Excel_BuiltIn_Print_Area_4_1_1_1_1_1_1_1_1_1_1_1_1" localSheetId="1">#REF!</definedName>
    <definedName name="Excel_BuiltIn_Print_Area_4_1_1_1_1_1_1_1_1_1_1_1_1" localSheetId="16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16">#REF!</definedName>
    <definedName name="Excel_BuiltIn_Print_Titles_1" localSheetId="10">"$#REF!.$A$1:$AMJ$6"</definedName>
    <definedName name="Excel_BuiltIn_Print_Titles_1" localSheetId="17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3">#REF!</definedName>
    <definedName name="Excel_BuiltIn_Print_Titles_4_1" localSheetId="12">#REF!</definedName>
    <definedName name="Excel_BuiltIn_Print_Titles_4_1" localSheetId="16">#REF!</definedName>
    <definedName name="Excel_BuiltIn_Print_Titles_4_1" localSheetId="17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3">#REF!</definedName>
    <definedName name="ExclusiveSupplier" localSheetId="12">#REF!</definedName>
    <definedName name="ExclusiveSupplier" localSheetId="16">#REF!</definedName>
    <definedName name="ExclusiveSupplier">#REF!</definedName>
    <definedName name="EXF" localSheetId="10" hidden="1">{"'PROFITABILITY'!$A$1:$F$45"}</definedName>
    <definedName name="EXF" localSheetId="17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7">#REF!</definedName>
    <definedName name="exp_ch">#REF!</definedName>
    <definedName name="Exp_Success_Rate">#REF!</definedName>
    <definedName name="Exp_Success_Rate_Core_Basin">#REF!</definedName>
    <definedName name="EXPHEADS" localSheetId="1">#REF!</definedName>
    <definedName name="EXPHEADS" localSheetId="16">#REF!</definedName>
    <definedName name="EXPHEADS">#REF!</definedName>
    <definedName name="EXST" localSheetId="10" hidden="1">{"'PROFITABILITY'!$A$1:$F$45"}</definedName>
    <definedName name="EXST" localSheetId="17" hidden="1">{"'PROFITABILITY'!$A$1:$F$45"}</definedName>
    <definedName name="EXST" hidden="1">{"'PROFITABILITY'!$A$1:$F$45"}</definedName>
    <definedName name="external" localSheetId="1">#REF!</definedName>
    <definedName name="external" localSheetId="16">#REF!</definedName>
    <definedName name="external">#REF!</definedName>
    <definedName name="Extra_Pay">#REF!</definedName>
    <definedName name="exwks" localSheetId="1">#REF!</definedName>
    <definedName name="exwks" localSheetId="16">#REF!</definedName>
    <definedName name="exwks">#REF!</definedName>
    <definedName name="f" localSheetId="1" hidden="1">{"'PROFITABILITY'!$A$1:$F$45"}</definedName>
    <definedName name="f" localSheetId="20" hidden="1">{"'PROFITABILITY'!$A$1:$F$45"}</definedName>
    <definedName name="f" localSheetId="11" hidden="1">{"'PROFITABILITY'!$A$1:$F$45"}</definedName>
    <definedName name="f" localSheetId="13" hidden="1">{"'PROFITABILITY'!$A$1:$F$45"}</definedName>
    <definedName name="f" localSheetId="12" hidden="1">{"'PROFITABILITY'!$A$1:$F$45"}</definedName>
    <definedName name="f" localSheetId="16" hidden="1">{"'PROFITABILITY'!$A$1:$F$45"}</definedName>
    <definedName name="f" localSheetId="23" hidden="1">{"'PROFITABILITY'!$A$1:$F$45"}</definedName>
    <definedName name="F" localSheetId="10">#REF!</definedName>
    <definedName name="F" localSheetId="17">#REF!</definedName>
    <definedName name="f" localSheetId="18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1">#REF!</definedName>
    <definedName name="facplc" localSheetId="16">#REF!</definedName>
    <definedName name="facplc">#REF!</definedName>
    <definedName name="fact" localSheetId="1">#REF!</definedName>
    <definedName name="fact" localSheetId="16">#REF!</definedName>
    <definedName name="fact">#REF!</definedName>
    <definedName name="FACT1" localSheetId="1">#REF!</definedName>
    <definedName name="FACT1" localSheetId="16">#REF!</definedName>
    <definedName name="FACT1">#REF!</definedName>
    <definedName name="Factor" localSheetId="17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1">#REF!</definedName>
    <definedName name="Fb" localSheetId="16">#REF!</definedName>
    <definedName name="Fb">#REF!</definedName>
    <definedName name="FC">#REF!</definedName>
    <definedName name="fck" localSheetId="1">#REF!</definedName>
    <definedName name="fck" localSheetId="16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10" hidden="1">{"'TP-SUMMARY'!$I$11:$K$11"}</definedName>
    <definedName name="fdsdafas" localSheetId="17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3">#REF!</definedName>
    <definedName name="FebMarLaunch" localSheetId="12">#REF!</definedName>
    <definedName name="FebMarLaunch" localSheetId="16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10" hidden="1">{"form-D1",#N/A,FALSE,"FORM-D1";"form-D1_amt",#N/A,FALSE,"FORM-D1"}</definedName>
    <definedName name="fffffg" localSheetId="17" hidden="1">{"form-D1",#N/A,FALSE,"FORM-D1";"form-D1_amt",#N/A,FALSE,"FORM-D1"}</definedName>
    <definedName name="fffffg" hidden="1">{"form-D1",#N/A,FALSE,"FORM-D1";"form-D1_amt",#N/A,FALSE,"FORM-D1"}</definedName>
    <definedName name="FFR" localSheetId="1">#REF!</definedName>
    <definedName name="FFR" localSheetId="16">#REF!</definedName>
    <definedName name="FFR">#REF!</definedName>
    <definedName name="ffvvv">#REF!</definedName>
    <definedName name="fgdfgg" localSheetId="1">#REF!</definedName>
    <definedName name="fgdfgg" localSheetId="16">#REF!</definedName>
    <definedName name="fgdfgg">#REF!</definedName>
    <definedName name="fgdt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1">#REF!</definedName>
    <definedName name="Fh" localSheetId="16">#REF!</definedName>
    <definedName name="Fh">#REF!</definedName>
    <definedName name="Fha">#REF!</definedName>
    <definedName name="FHH">#REF!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1">#REF!</definedName>
    <definedName name="Fhwl" localSheetId="16">#REF!</definedName>
    <definedName name="Fhwl">#REF!</definedName>
    <definedName name="FI" localSheetId="1">#REF!</definedName>
    <definedName name="FI" localSheetId="16">#REF!</definedName>
    <definedName name="FI">#REF!</definedName>
    <definedName name="FI_AIRHW" localSheetId="1">#REF!</definedName>
    <definedName name="FI_AIRHW" localSheetId="16">#REF!</definedName>
    <definedName name="FI_AIRHW">#REF!</definedName>
    <definedName name="FI_AIRSW" localSheetId="1">#REF!</definedName>
    <definedName name="FI_AIRSW" localSheetId="16">#REF!</definedName>
    <definedName name="FI_AIRSW">#REF!</definedName>
    <definedName name="FI_BOHW" localSheetId="1">#REF!</definedName>
    <definedName name="FI_BOHW" localSheetId="16">#REF!</definedName>
    <definedName name="FI_BOHW">#REF!</definedName>
    <definedName name="FI_BOSW" localSheetId="1">#REF!</definedName>
    <definedName name="FI_BOSW" localSheetId="16">#REF!</definedName>
    <definedName name="FI_BOSW">#REF!</definedName>
    <definedName name="FI_IDTOHW" localSheetId="1">#REF!</definedName>
    <definedName name="FI_IDTOHW" localSheetId="16">#REF!</definedName>
    <definedName name="FI_IDTOHW">#REF!</definedName>
    <definedName name="FI_IDTOSW" localSheetId="1">#REF!</definedName>
    <definedName name="FI_IDTOSW" localSheetId="16">#REF!</definedName>
    <definedName name="FI_IDTOSW">#REF!</definedName>
    <definedName name="FI_SITEHW" localSheetId="1">#REF!</definedName>
    <definedName name="FI_SITEHW" localSheetId="16">#REF!</definedName>
    <definedName name="FI_SITEHW">#REF!</definedName>
    <definedName name="FI_SITESW" localSheetId="1">#REF!</definedName>
    <definedName name="FI_SITESW" localSheetId="16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1">#REF!</definedName>
    <definedName name="FIM" localSheetId="16">#REF!</definedName>
    <definedName name="FIM">#REF!</definedName>
    <definedName name="Fin_charges" localSheetId="1">#REF!</definedName>
    <definedName name="Fin_charges" localSheetId="16">#REF!</definedName>
    <definedName name="Fin_charges">#REF!</definedName>
    <definedName name="FireFighting" localSheetId="1">#REF!</definedName>
    <definedName name="FireFighting" localSheetId="16">#REF!</definedName>
    <definedName name="FireFighting">#REF!</definedName>
    <definedName name="FIT" localSheetId="1">#REF!</definedName>
    <definedName name="FIT" localSheetId="16">#REF!</definedName>
    <definedName name="FIT">#REF!</definedName>
    <definedName name="FIT___0">#REF!</definedName>
    <definedName name="FIT___13">#REF!</definedName>
    <definedName name="fjhgfd" localSheetId="10" hidden="1">{"'Sheet1'!$A$4386:$N$4591"}</definedName>
    <definedName name="fjhgfd" localSheetId="17" hidden="1">{"'Sheet1'!$A$4386:$N$4591"}</definedName>
    <definedName name="fjhgfd" hidden="1">{"'Sheet1'!$A$4386:$N$4591"}</definedName>
    <definedName name="Floor" localSheetId="1">#REF!</definedName>
    <definedName name="Floor" localSheetId="13">#REF!</definedName>
    <definedName name="Floor" localSheetId="12">#REF!</definedName>
    <definedName name="Floor" localSheetId="16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1">#REF!</definedName>
    <definedName name="fo" localSheetId="16">#REF!</definedName>
    <definedName name="fo">#REF!</definedName>
    <definedName name="foa">#REF!</definedName>
    <definedName name="for_typ" localSheetId="1">#REF!</definedName>
    <definedName name="for_typ" localSheetId="16">#REF!</definedName>
    <definedName name="for_typ">#REF!</definedName>
    <definedName name="Forecast" localSheetId="1">#REF!</definedName>
    <definedName name="Forecast" localSheetId="16">#REF!</definedName>
    <definedName name="Forecast">#REF!</definedName>
    <definedName name="Forecast_Receivables" localSheetId="13">#REF!</definedName>
    <definedName name="Forecast_Receivables" localSheetId="12">#REF!</definedName>
    <definedName name="Forecast_Receivables" localSheetId="16">#REF!</definedName>
    <definedName name="Forecast_Receivables" localSheetId="17">#REF!</definedName>
    <definedName name="Forecast_Receivables">#REF!</definedName>
    <definedName name="foreststatus">#REF!</definedName>
    <definedName name="forex" localSheetId="1">#REF!</definedName>
    <definedName name="forex" localSheetId="16">#REF!</definedName>
    <definedName name="forex">#REF!</definedName>
    <definedName name="form_type">#REF!</definedName>
    <definedName name="Formula">#REF!</definedName>
    <definedName name="forthemonth" localSheetId="1">#REF!</definedName>
    <definedName name="forthemonth" localSheetId="16">#REF!</definedName>
    <definedName name="forthemonth">#REF!</definedName>
    <definedName name="FOS.NLC">#REF!</definedName>
    <definedName name="FOS.SCF">#REF!</definedName>
    <definedName name="Foundation" localSheetId="13">#REF!</definedName>
    <definedName name="Foundation" localSheetId="12">#REF!</definedName>
    <definedName name="Foundation" localSheetId="16">#REF!</definedName>
    <definedName name="Foundation">#REF!</definedName>
    <definedName name="fourhundred">#REF!</definedName>
    <definedName name="Fp" localSheetId="17">#REF!</definedName>
    <definedName name="Fp">#REF!</definedName>
    <definedName name="Fpi">#REF!</definedName>
    <definedName name="Fpi0">#REF!</definedName>
    <definedName name="Fr" localSheetId="1" hidden="1">{"'PROFITABILITY'!$A$1:$F$45"}</definedName>
    <definedName name="Fr" localSheetId="20" hidden="1">{"'PROFITABILITY'!$A$1:$F$45"}</definedName>
    <definedName name="Fr" localSheetId="11" hidden="1">{"'PROFITABILITY'!$A$1:$F$45"}</definedName>
    <definedName name="Fr" localSheetId="13" hidden="1">{"'PROFITABILITY'!$A$1:$F$45"}</definedName>
    <definedName name="Fr" localSheetId="12" hidden="1">{"'PROFITABILITY'!$A$1:$F$45"}</definedName>
    <definedName name="Fr" localSheetId="16" hidden="1">{"'PROFITABILITY'!$A$1:$F$45"}</definedName>
    <definedName name="Fr" localSheetId="23" hidden="1">{"'PROFITABILITY'!$A$1:$F$45"}</definedName>
    <definedName name="Fr" localSheetId="10">#REF!</definedName>
    <definedName name="Fr" localSheetId="17">#REF!</definedName>
    <definedName name="Fr" localSheetId="18" hidden="1">{"'PROFITABILITY'!$A$1:$F$45"}</definedName>
    <definedName name="Fr" hidden="1">{"'PROFITABILITY'!$A$1:$F$45"}</definedName>
    <definedName name="Fr_charges" localSheetId="1">#REF!</definedName>
    <definedName name="Fr_charges" localSheetId="16">#REF!</definedName>
    <definedName name="Fr_charges">#REF!</definedName>
    <definedName name="FRANCS">#REF!</definedName>
    <definedName name="free">#REF!</definedName>
    <definedName name="frierect" localSheetId="1">#REF!</definedName>
    <definedName name="frierect" localSheetId="16">#REF!</definedName>
    <definedName name="frierect">#REF!</definedName>
    <definedName name="Frl">#REF!</definedName>
    <definedName name="frnorms" localSheetId="1">#REF!</definedName>
    <definedName name="frnorms" localSheetId="16">#REF!</definedName>
    <definedName name="frnorms">#REF!</definedName>
    <definedName name="fromDCP" localSheetId="13">#REF!</definedName>
    <definedName name="fromDCP" localSheetId="12">#REF!</definedName>
    <definedName name="fromDCP" localSheetId="16">#REF!</definedName>
    <definedName name="fromDCP">#REF!</definedName>
    <definedName name="Frr">#REF!</definedName>
    <definedName name="Fs" localSheetId="17">#REF!</definedName>
    <definedName name="Fs">#REF!</definedName>
    <definedName name="fsadfds">#REF!</definedName>
    <definedName name="Fsc" localSheetId="1">#REF!</definedName>
    <definedName name="Fsc" localSheetId="16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10" hidden="1">{"'Sheet1'!$A$4386:$N$4591"}</definedName>
    <definedName name="funds" localSheetId="17" hidden="1">{"'Sheet1'!$A$4386:$N$4591"}</definedName>
    <definedName name="funds" hidden="1">{"'Sheet1'!$A$4386:$N$4591"}</definedName>
    <definedName name="Fv" localSheetId="1">#REF!</definedName>
    <definedName name="Fv" localSheetId="16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1">#REF!</definedName>
    <definedName name="fym" localSheetId="16">#REF!</definedName>
    <definedName name="fym">#REF!</definedName>
    <definedName name="fys" localSheetId="1">#REF!</definedName>
    <definedName name="fys" localSheetId="16">#REF!</definedName>
    <definedName name="fys">#REF!</definedName>
    <definedName name="G" localSheetId="17">#REF!</definedName>
    <definedName name="g">#REF!</definedName>
    <definedName name="GA">#REF!</definedName>
    <definedName name="gama" localSheetId="1">#REF!</definedName>
    <definedName name="gama" localSheetId="16">#REF!</definedName>
    <definedName name="gama">#REF!</definedName>
    <definedName name="gamah" localSheetId="1">#REF!</definedName>
    <definedName name="gamah" localSheetId="16">#REF!</definedName>
    <definedName name="gamah">#REF!</definedName>
    <definedName name="gamma" localSheetId="1">#REF!</definedName>
    <definedName name="gamma" localSheetId="16">#REF!</definedName>
    <definedName name="gamma">#REF!</definedName>
    <definedName name="Gas_Price">#REF!</definedName>
    <definedName name="GATE" localSheetId="1">#REF!</definedName>
    <definedName name="GATE" localSheetId="16">#REF!</definedName>
    <definedName name="GATE">#REF!</definedName>
    <definedName name="GBDFG">#REF!</definedName>
    <definedName name="Gc">#REF!</definedName>
    <definedName name="Gcc" localSheetId="1">#REF!</definedName>
    <definedName name="Gcc" localSheetId="16">#REF!</definedName>
    <definedName name="Gcc">#REF!</definedName>
    <definedName name="Gci">#REF!</definedName>
    <definedName name="Gcm" localSheetId="1">#REF!</definedName>
    <definedName name="Gcm" localSheetId="16">#REF!</definedName>
    <definedName name="Gcm">#REF!</definedName>
    <definedName name="Gcr" localSheetId="1">#REF!</definedName>
    <definedName name="Gcr" localSheetId="16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1">'800kV HVDC TA-602'!Gen</definedName>
    <definedName name="Gen" localSheetId="20">Crossing!Gen</definedName>
    <definedName name="Gen" localSheetId="11">#N/A</definedName>
    <definedName name="Gen" localSheetId="13">'Erection Compiled'!Gen</definedName>
    <definedName name="Gen" localSheetId="12">'Erection Completed '!Gen</definedName>
    <definedName name="Gen" localSheetId="16">'Stringing Compiled'!Gen</definedName>
    <definedName name="Gen" localSheetId="23">Crossing!Gen</definedName>
    <definedName name="Gen" localSheetId="18">#N/A</definedName>
    <definedName name="Gen">'800kV HVDC TA-602'!Gen</definedName>
    <definedName name="GeneralInformation" localSheetId="1">'800kV HVDC TA-602'!GeneralInformation</definedName>
    <definedName name="GeneralInformation" localSheetId="20">Crossing!GeneralInformation</definedName>
    <definedName name="GeneralInformation" localSheetId="11">#N/A</definedName>
    <definedName name="GeneralInformation" localSheetId="13">'Erection Compiled'!GeneralInformation</definedName>
    <definedName name="GeneralInformation" localSheetId="12">'Erection Completed '!GeneralInformation</definedName>
    <definedName name="GeneralInformation" localSheetId="16">'Stringing Compiled'!GeneralInformation</definedName>
    <definedName name="GeneralInformation" localSheetId="23">Crossing!GeneralInformation</definedName>
    <definedName name="GeneralInformation" localSheetId="18">#N/A</definedName>
    <definedName name="GeneralInformation">'800kV HVDC TA-602'!GeneralInformation</definedName>
    <definedName name="gfiopbhg">#REF!</definedName>
    <definedName name="GG" localSheetId="17">#REF!</definedName>
    <definedName name="gg">#REF!</definedName>
    <definedName name="GGF">#REF!</definedName>
    <definedName name="GGG" hidden="1">#REF!</definedName>
    <definedName name="GH">#REF!</definedName>
    <definedName name="ghmgm" localSheetId="10" hidden="1">{"'PROFITABILITY'!$A$1:$F$45"}</definedName>
    <definedName name="ghmgm" localSheetId="17" hidden="1">{"'PROFITABILITY'!$A$1:$F$45"}</definedName>
    <definedName name="ghmgm" hidden="1">{"'PROFITABILITY'!$A$1:$F$45"}</definedName>
    <definedName name="GI" localSheetId="1">'800kV HVDC TA-602'!GI</definedName>
    <definedName name="GI" localSheetId="20">Crossing!GI</definedName>
    <definedName name="GI" localSheetId="11">#N/A</definedName>
    <definedName name="GI" localSheetId="13">'Erection Compiled'!GI</definedName>
    <definedName name="GI" localSheetId="12">'Erection Completed '!GI</definedName>
    <definedName name="GI" localSheetId="16">'Stringing Compiled'!GI</definedName>
    <definedName name="GI" localSheetId="23">Crossing!GI</definedName>
    <definedName name="Gi" localSheetId="10">#REF!</definedName>
    <definedName name="Gi" localSheetId="17">#REF!</definedName>
    <definedName name="GI" localSheetId="18">#N/A</definedName>
    <definedName name="GI">'800kV HVDC TA-602'!GI</definedName>
    <definedName name="GInfo" localSheetId="1">'800kV HVDC TA-602'!GInfo</definedName>
    <definedName name="GInfo" localSheetId="20">Crossing!GInfo</definedName>
    <definedName name="GInfo" localSheetId="11">#N/A</definedName>
    <definedName name="GInfo" localSheetId="13">'Erection Compiled'!GInfo</definedName>
    <definedName name="GInfo" localSheetId="12">'Erection Completed '!GInfo</definedName>
    <definedName name="GInfo" localSheetId="16">'Stringing Compiled'!GInfo</definedName>
    <definedName name="GInfo" localSheetId="23">Crossing!GInfo</definedName>
    <definedName name="GInfo" localSheetId="18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1">#REF!</definedName>
    <definedName name="GP" localSheetId="16">#REF!</definedName>
    <definedName name="GP">#REF!</definedName>
    <definedName name="GPs" localSheetId="1">#REF!</definedName>
    <definedName name="GPs" localSheetId="16">#REF!</definedName>
    <definedName name="GPs">#REF!</definedName>
    <definedName name="GPTL">#REF!</definedName>
    <definedName name="grg" localSheetId="1">#REF!</definedName>
    <definedName name="grg" localSheetId="16">#REF!</definedName>
    <definedName name="grg">#REF!</definedName>
    <definedName name="GRGRREG">#REF!</definedName>
    <definedName name="gross" localSheetId="1">#REF!</definedName>
    <definedName name="gross" localSheetId="16">#REF!</definedName>
    <definedName name="gross">#REF!</definedName>
    <definedName name="Groundinga" localSheetId="1" hidden="1">{"'PROFITABILITY'!$A$1:$F$45"}</definedName>
    <definedName name="Groundinga" localSheetId="20" hidden="1">{"'PROFITABILITY'!$A$1:$F$45"}</definedName>
    <definedName name="Groundinga" localSheetId="11" hidden="1">{"'PROFITABILITY'!$A$1:$F$45"}</definedName>
    <definedName name="Groundinga" localSheetId="13" hidden="1">{"'PROFITABILITY'!$A$1:$F$45"}</definedName>
    <definedName name="Groundinga" localSheetId="12" hidden="1">{"'PROFITABILITY'!$A$1:$F$45"}</definedName>
    <definedName name="Groundinga" localSheetId="16" hidden="1">{"'PROFITABILITY'!$A$1:$F$45"}</definedName>
    <definedName name="Groundinga" localSheetId="23" hidden="1">{"'PROFITABILITY'!$A$1:$F$45"}</definedName>
    <definedName name="Groundinga" localSheetId="18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1">#REF!</definedName>
    <definedName name="Growth" localSheetId="16">#REF!</definedName>
    <definedName name="Growth">#REF!</definedName>
    <definedName name="GRR" localSheetId="1">#REF!</definedName>
    <definedName name="GRR" localSheetId="16">#REF!</definedName>
    <definedName name="GRR">#REF!</definedName>
    <definedName name="gs">#REF!</definedName>
    <definedName name="GSDFGFHGH">#REF!</definedName>
    <definedName name="GSDGG">#REF!</definedName>
    <definedName name="gtst" localSheetId="1">#REF!</definedName>
    <definedName name="gtst" localSheetId="16">#REF!</definedName>
    <definedName name="gtst">#REF!</definedName>
    <definedName name="GTTPL">#REF!</definedName>
    <definedName name="Gw" localSheetId="1">#REF!</definedName>
    <definedName name="Gw" localSheetId="16">#REF!</definedName>
    <definedName name="Gw">#REF!</definedName>
    <definedName name="H" localSheetId="1">#REF!</definedName>
    <definedName name="H" localSheetId="16">#REF!</definedName>
    <definedName name="H">#REF!</definedName>
    <definedName name="H___0">#REF!</definedName>
    <definedName name="H___13">#REF!</definedName>
    <definedName name="H0" localSheetId="1">#REF!</definedName>
    <definedName name="H0" localSheetId="16">#REF!</definedName>
    <definedName name="H0">#REF!</definedName>
    <definedName name="H0___0">#REF!</definedName>
    <definedName name="H0___13">#REF!</definedName>
    <definedName name="hai">#REF!</definedName>
    <definedName name="HALag" localSheetId="13">#REF!</definedName>
    <definedName name="HALag" localSheetId="12">#REF!</definedName>
    <definedName name="HALag" localSheetId="16">#REF!</definedName>
    <definedName name="HALag">#REF!</definedName>
    <definedName name="HANDL" localSheetId="1">#REF!</definedName>
    <definedName name="HANDL" localSheetId="16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10" hidden="1">{"'PROFITABILITY'!$A$1:$F$45"}</definedName>
    <definedName name="hfh" localSheetId="17" hidden="1">{"'PROFITABILITY'!$A$1:$F$45"}</definedName>
    <definedName name="hfh" hidden="1">{"'PROFITABILITY'!$A$1:$F$45"}</definedName>
    <definedName name="hfi">#REF!</definedName>
    <definedName name="hfjtyu" localSheetId="10" hidden="1">{"'PROFITABILITY'!$A$1:$F$45"}</definedName>
    <definedName name="hfjtyu" localSheetId="17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1">#REF!</definedName>
    <definedName name="hh" localSheetId="16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1">#REF!</definedName>
    <definedName name="hhs" localSheetId="16">#REF!</definedName>
    <definedName name="hhs">#REF!</definedName>
    <definedName name="hi" localSheetId="17">#REF!</definedName>
    <definedName name="hi">#REF!</definedName>
    <definedName name="HiddenRows" hidden="1">#REF!</definedName>
    <definedName name="HINDHUSTAN">#REF!</definedName>
    <definedName name="HINDI" localSheetId="1">#REF!</definedName>
    <definedName name="HINDI" localSheetId="16">#REF!</definedName>
    <definedName name="HINDI">#REF!</definedName>
    <definedName name="HIns" localSheetId="17">#REF!</definedName>
    <definedName name="HIns">#REF!</definedName>
    <definedName name="Hipc">#REF!</definedName>
    <definedName name="hiuhiuhpoho">#REF!</definedName>
    <definedName name="HJ">#REF!</definedName>
    <definedName name="hjjjjjj" localSheetId="10" hidden="1">{"form-D1",#N/A,FALSE,"FORM-D1";"form-D1_amt",#N/A,FALSE,"FORM-D1"}</definedName>
    <definedName name="hjjjjjj" localSheetId="17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1">#REF!</definedName>
    <definedName name="HNDCLR_CHGS" localSheetId="16">#REF!</definedName>
    <definedName name="HNDCLR_CHGS">#REF!</definedName>
    <definedName name="ho" localSheetId="1">#REF!</definedName>
    <definedName name="ho" localSheetId="16">#REF!</definedName>
    <definedName name="ho">#REF!</definedName>
    <definedName name="ho___0">#REF!</definedName>
    <definedName name="ho___13">#REF!</definedName>
    <definedName name="hoi" localSheetId="17">#REF!</definedName>
    <definedName name="hoi">#REF!</definedName>
    <definedName name="hone">#REF!</definedName>
    <definedName name="Hosp_Disc" localSheetId="13">#REF!</definedName>
    <definedName name="Hosp_Disc" localSheetId="12">#REF!</definedName>
    <definedName name="Hosp_Disc" localSheetId="16">#REF!</definedName>
    <definedName name="Hosp_Disc">#REF!</definedName>
    <definedName name="Hospital_Intervention_Team">#REF!,#REF!,#REF!</definedName>
    <definedName name="hotwo">#REF!</definedName>
    <definedName name="HP" localSheetId="10" hidden="1">{"form-D1",#N/A,FALSE,"FORM-D1";"form-D1_amt",#N/A,FALSE,"FORM-D1"}</definedName>
    <definedName name="HP" localSheetId="17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1">#REF!</definedName>
    <definedName name="hS" localSheetId="16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1" hidden="1">{"'PROFITABILITY'!$A$1:$F$45"}</definedName>
    <definedName name="html" localSheetId="20" hidden="1">{"'PROFITABILITY'!$A$1:$F$45"}</definedName>
    <definedName name="html" localSheetId="11" hidden="1">{"'PROFITABILITY'!$A$1:$F$45"}</definedName>
    <definedName name="html" localSheetId="13" hidden="1">{"'PROFITABILITY'!$A$1:$F$45"}</definedName>
    <definedName name="html" localSheetId="12" hidden="1">{"'PROFITABILITY'!$A$1:$F$45"}</definedName>
    <definedName name="html" localSheetId="16" hidden="1">{"'PROFITABILITY'!$A$1:$F$45"}</definedName>
    <definedName name="html" localSheetId="23" hidden="1">{"'PROFITABILITY'!$A$1:$F$45"}</definedName>
    <definedName name="html" localSheetId="18" hidden="1">{"'PROFITABILITY'!$A$1:$F$45"}</definedName>
    <definedName name="html" hidden="1">{"'PROFITABILITY'!$A$1:$F$45"}</definedName>
    <definedName name="HTML_CodePage" hidden="1">1252</definedName>
    <definedName name="HTML_Control" localSheetId="1" hidden="1">{"'PROFITABILITY'!$A$1:$F$45"}</definedName>
    <definedName name="HTML_Control" localSheetId="20" hidden="1">{"'PROFITABILITY'!$A$1:$F$45"}</definedName>
    <definedName name="HTML_Control" localSheetId="11" hidden="1">{"'PROFITABILITY'!$A$1:$F$45"}</definedName>
    <definedName name="HTML_Control" localSheetId="13" hidden="1">{"'PROFITABILITY'!$A$1:$F$45"}</definedName>
    <definedName name="HTML_Control" localSheetId="12" hidden="1">{"'PROFITABILITY'!$A$1:$F$45"}</definedName>
    <definedName name="HTML_Control" localSheetId="16" hidden="1">{"'PROFITABILITY'!$A$1:$F$45"}</definedName>
    <definedName name="HTML_Control" localSheetId="23" hidden="1">{"'PROFITABILITY'!$A$1:$F$45"}</definedName>
    <definedName name="HTML_Control" localSheetId="10" hidden="1">{"'TP-SUMMARY'!$I$11:$K$11"}</definedName>
    <definedName name="HTML_Control" localSheetId="17" hidden="1">{"'TP-SUMMARY'!$I$11:$K$11"}</definedName>
    <definedName name="HTML_Control" localSheetId="18" hidden="1">{"'PROFITABILITY'!$A$1:$F$45"}</definedName>
    <definedName name="HTML_Control" hidden="1">{"'PROFITABILITY'!$A$1:$F$45"}</definedName>
    <definedName name="HTML_control2" localSheetId="10" hidden="1">{"'Sheet1'!$A$4386:$N$4591"}</definedName>
    <definedName name="HTML_control2" localSheetId="17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3" hidden="1">"TP-SUMMARY"</definedName>
    <definedName name="HTML_Header" localSheetId="12" hidden="1">"TP-SUMMARY"</definedName>
    <definedName name="HTML_Header" localSheetId="10" hidden="1">"TP-SUMMARY"</definedName>
    <definedName name="HTML_Header" localSheetId="17" hidden="1">"TP-SUMMARY"</definedName>
    <definedName name="HTML_Header" hidden="1">"PRICE AND PROFOTABILITY"</definedName>
    <definedName name="HTML_LastUpdate" localSheetId="13" hidden="1">"12/10/04"</definedName>
    <definedName name="HTML_LastUpdate" localSheetId="12" hidden="1">"12/10/04"</definedName>
    <definedName name="HTML_LastUpdate" localSheetId="10" hidden="1">"12/10/04"</definedName>
    <definedName name="HTML_LastUpdate" localSheetId="17" hidden="1">"12/10/04"</definedName>
    <definedName name="HTML_LastUpdate" hidden="1">"2/9/99"</definedName>
    <definedName name="HTML_LineAfter" localSheetId="13" hidden="1">FALSE</definedName>
    <definedName name="HTML_LineAfter" localSheetId="12" hidden="1">FALSE</definedName>
    <definedName name="HTML_LineAfter" localSheetId="10" hidden="1">FALSE</definedName>
    <definedName name="HTML_LineAfter" localSheetId="17" hidden="1">FALSE</definedName>
    <definedName name="HTML_LineAfter" hidden="1">TRUE</definedName>
    <definedName name="HTML_LineBefore" localSheetId="13" hidden="1">FALSE</definedName>
    <definedName name="HTML_LineBefore" localSheetId="12" hidden="1">FALSE</definedName>
    <definedName name="HTML_LineBefore" localSheetId="10" hidden="1">FALSE</definedName>
    <definedName name="HTML_LineBefore" localSheetId="17" hidden="1">FALSE</definedName>
    <definedName name="HTML_LineBefore" hidden="1">TRUE</definedName>
    <definedName name="HTML_Name" localSheetId="13" hidden="1">"DEEPAK"</definedName>
    <definedName name="HTML_Name" localSheetId="12" hidden="1">"DEEPAK"</definedName>
    <definedName name="HTML_Name" localSheetId="10" hidden="1">"DEEPAK"</definedName>
    <definedName name="HTML_Name" localSheetId="17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3" hidden="1">"C:\My Documents\TATA RECORD\TLTS 2385 TATA  POWER\NEW TATA\tata\MyHTML.htm"</definedName>
    <definedName name="HTML_PathFile" localSheetId="12" hidden="1">"C:\My Documents\TATA RECORD\TLTS 2385 TATA  POWER\NEW TATA\tata\MyHTML.htm"</definedName>
    <definedName name="HTML_PathFile" localSheetId="10" hidden="1">"C:\My Documents\TATA RECORD\TLTS 2385 TATA  POWER\NEW TATA\tata\MyHTML.htm"</definedName>
    <definedName name="HTML_PathFile" localSheetId="17" hidden="1">"C:\My Documents\TATA RECORD\TLTS 2385 TATA  POWER\NEW TATA\tata\MyHTML.htm"</definedName>
    <definedName name="HTML_PathFile" hidden="1">"C:\My Documents\XLS.htm"</definedName>
    <definedName name="HTML_Title" localSheetId="13" hidden="1">"JEERAT - SG INSP"</definedName>
    <definedName name="HTML_Title" localSheetId="12" hidden="1">"JEERAT - SG INSP"</definedName>
    <definedName name="HTML_Title" localSheetId="10" hidden="1">"JEERAT - SG INSP"</definedName>
    <definedName name="HTML_Title" localSheetId="17" hidden="1">"JEERAT - SG INSP"</definedName>
    <definedName name="HTML_Title" hidden="1">"MANANTALI PROJECT"</definedName>
    <definedName name="htwo">#REF!</definedName>
    <definedName name="Hu" localSheetId="1">#REF!</definedName>
    <definedName name="Hu" localSheetId="16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7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7">#REF!</definedName>
    <definedName name="hxi">#REF!</definedName>
    <definedName name="hyio">#REF!</definedName>
    <definedName name="Hz">#REF!</definedName>
    <definedName name="i" localSheetId="1" hidden="1">{"'PROFITABILITY'!$A$1:$F$45"}</definedName>
    <definedName name="i" localSheetId="20" hidden="1">{"'PROFITABILITY'!$A$1:$F$45"}</definedName>
    <definedName name="i" localSheetId="11" hidden="1">{"'PROFITABILITY'!$A$1:$F$45"}</definedName>
    <definedName name="i" localSheetId="13" hidden="1">{"'PROFITABILITY'!$A$1:$F$45"}</definedName>
    <definedName name="i" localSheetId="12" hidden="1">{"'PROFITABILITY'!$A$1:$F$45"}</definedName>
    <definedName name="i" localSheetId="16" hidden="1">{"'PROFITABILITY'!$A$1:$F$45"}</definedName>
    <definedName name="i" localSheetId="23" hidden="1">{"'PROFITABILITY'!$A$1:$F$45"}</definedName>
    <definedName name="I" localSheetId="10">#REF!</definedName>
    <definedName name="I" localSheetId="17">#REF!</definedName>
    <definedName name="i" localSheetId="18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10" hidden="1">{"'Sheet1'!$A$4386:$N$4591"}</definedName>
    <definedName name="IAM" localSheetId="17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1">#REF!</definedName>
    <definedName name="ICS_DISCUSSION_C_ISSUES_List" localSheetId="16">#REF!</definedName>
    <definedName name="ICS_DISCUSSION_C_ISSUES_List">#REF!</definedName>
    <definedName name="idb">#REF!</definedName>
    <definedName name="IDosCountries" localSheetId="13">#REF!</definedName>
    <definedName name="IDosCountries" localSheetId="12">#REF!</definedName>
    <definedName name="IDosCountries" localSheetId="16">#REF!</definedName>
    <definedName name="IDosCountries">#REF!</definedName>
    <definedName name="idt">#REF!</definedName>
    <definedName name="idto" localSheetId="1">#REF!</definedName>
    <definedName name="idto" localSheetId="16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1">#REF!</definedName>
    <definedName name="If" localSheetId="16">#REF!</definedName>
    <definedName name="If">#REF!</definedName>
    <definedName name="IF_J_1_RUN__PROG1" localSheetId="1">#REF!</definedName>
    <definedName name="IF_J_1_RUN__PROG1" localSheetId="16">#REF!</definedName>
    <definedName name="IF_J_1_RUN__PROG1">#REF!</definedName>
    <definedName name="IFB">#REF!</definedName>
    <definedName name="Ig" localSheetId="1">#REF!</definedName>
    <definedName name="Ig" localSheetId="16">#REF!</definedName>
    <definedName name="Ig">#REF!</definedName>
    <definedName name="Ig___0">#REF!</definedName>
    <definedName name="Ig___13">#REF!</definedName>
    <definedName name="IGP_M" localSheetId="1">#REF!</definedName>
    <definedName name="IGP_M" localSheetId="16">#REF!</definedName>
    <definedName name="IGP_M">#REF!</definedName>
    <definedName name="II" localSheetId="1">#REF!</definedName>
    <definedName name="II" localSheetId="16">#REF!</definedName>
    <definedName name="II">#REF!</definedName>
    <definedName name="iii" localSheetId="1">#REF!</definedName>
    <definedName name="iii" localSheetId="16">#REF!</definedName>
    <definedName name="iii">#REF!</definedName>
    <definedName name="iiiiii">#REF!</definedName>
    <definedName name="ijui">#REF!</definedName>
    <definedName name="ik" localSheetId="1">#REF!</definedName>
    <definedName name="ik" localSheetId="16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1">#REF!</definedName>
    <definedName name="Illumination" localSheetId="16">#REF!</definedName>
    <definedName name="Illumination">#REF!</definedName>
    <definedName name="Im">#REF!</definedName>
    <definedName name="IMACountries" localSheetId="13">#REF!</definedName>
    <definedName name="IMACountries" localSheetId="12">#REF!</definedName>
    <definedName name="IMACountries" localSheetId="16">#REF!</definedName>
    <definedName name="IMACountries">#REF!</definedName>
    <definedName name="IMo">#REF!</definedName>
    <definedName name="Increase" localSheetId="1">#REF!</definedName>
    <definedName name="Increase" localSheetId="16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1">#REF!</definedName>
    <definedName name="Indra" localSheetId="16">#REF!</definedName>
    <definedName name="Indra">#REF!</definedName>
    <definedName name="INFLOW">#REF!</definedName>
    <definedName name="INNCAGRS" localSheetId="1">#REF!</definedName>
    <definedName name="INNCAGRS" localSheetId="16">#REF!</definedName>
    <definedName name="INNCAGRS">#REF!</definedName>
    <definedName name="INOUT" localSheetId="13">#REF!</definedName>
    <definedName name="INOUT" localSheetId="12">#REF!</definedName>
    <definedName name="INOUT" localSheetId="16">#REF!</definedName>
    <definedName name="INOUT">#REF!</definedName>
    <definedName name="insertplate_and_exp_joint">#REF!</definedName>
    <definedName name="Insurance" localSheetId="1">#REF!</definedName>
    <definedName name="Insurance" localSheetId="16">#REF!</definedName>
    <definedName name="Insurance">#REF!</definedName>
    <definedName name="INT">#REF!</definedName>
    <definedName name="INT_CHGS" localSheetId="1">#REF!</definedName>
    <definedName name="INT_CHGS" localSheetId="16">#REF!</definedName>
    <definedName name="INT_CHGS">#REF!</definedName>
    <definedName name="IntasDossier" localSheetId="13">#REF!</definedName>
    <definedName name="IntasDossier" localSheetId="12">#REF!</definedName>
    <definedName name="IntasDossier" localSheetId="16">#REF!</definedName>
    <definedName name="IntasDossier">#REF!</definedName>
    <definedName name="IntasMA" localSheetId="13">#REF!</definedName>
    <definedName name="IntasMA" localSheetId="12">#REF!</definedName>
    <definedName name="IntasMA" localSheetId="16">#REF!</definedName>
    <definedName name="IntasMA">#REF!</definedName>
    <definedName name="Interest_Rate">#REF!</definedName>
    <definedName name="internaluse" localSheetId="1">#REF!</definedName>
    <definedName name="internaluse" localSheetId="16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1">#REF!</definedName>
    <definedName name="IPRestrictions" localSheetId="16">#REF!</definedName>
    <definedName name="IPRestrictions">#REF!</definedName>
    <definedName name="ipu" localSheetId="1">#REF!</definedName>
    <definedName name="ipu" localSheetId="1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1">#REF!</definedName>
    <definedName name="Is" localSheetId="16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1">#REF!</definedName>
    <definedName name="Ix" localSheetId="16">#REF!</definedName>
    <definedName name="Ix">#REF!</definedName>
    <definedName name="Iy" localSheetId="1">#REF!</definedName>
    <definedName name="Iy" localSheetId="16">#REF!</definedName>
    <definedName name="Iy">#REF!</definedName>
    <definedName name="J" localSheetId="1">#REF!</definedName>
    <definedName name="J" localSheetId="16">#REF!</definedName>
    <definedName name="J">#REF!</definedName>
    <definedName name="jawed">#REF!</definedName>
    <definedName name="jddd" localSheetId="10" hidden="1">{"form-D1",#N/A,FALSE,"FORM-D1";"form-D1_amt",#N/A,FALSE,"FORM-D1"}</definedName>
    <definedName name="jddd" localSheetId="17" hidden="1">{"form-D1",#N/A,FALSE,"FORM-D1";"form-D1_amt",#N/A,FALSE,"FORM-D1"}</definedName>
    <definedName name="jddd" hidden="1">{"form-D1",#N/A,FALSE,"FORM-D1";"form-D1_amt",#N/A,FALSE,"FORM-D1"}</definedName>
    <definedName name="JEERATE" localSheetId="13">#REF!</definedName>
    <definedName name="JEERATE" localSheetId="12">#REF!</definedName>
    <definedName name="JEERATE" localSheetId="16">#REF!</definedName>
    <definedName name="JEERATE" localSheetId="17">#REF!</definedName>
    <definedName name="JEERATE">#REF!</definedName>
    <definedName name="JEJS" localSheetId="1">#REF!</definedName>
    <definedName name="JEJS" localSheetId="16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10" hidden="1">{"'PROFITABILITY'!$A$1:$F$45"}</definedName>
    <definedName name="jgjg" localSheetId="17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10" hidden="1">{"form-D1",#N/A,FALSE,"FORM-D1";"form-D1_amt",#N/A,FALSE,"FORM-D1"}</definedName>
    <definedName name="jjj" localSheetId="17" hidden="1">{"form-D1",#N/A,FALSE,"FORM-D1";"form-D1_amt",#N/A,FALSE,"FORM-D1"}</definedName>
    <definedName name="jjj" hidden="1">{"form-D1",#N/A,FALSE,"FORM-D1";"form-D1_amt",#N/A,FALSE,"FORM-D1"}</definedName>
    <definedName name="jjjjjj" localSheetId="10" hidden="1">{"form-D1",#N/A,FALSE,"FORM-D1";"form-D1_amt",#N/A,FALSE,"FORM-D1"}</definedName>
    <definedName name="jjjjjj" localSheetId="17" hidden="1">{"form-D1",#N/A,FALSE,"FORM-D1";"form-D1_amt",#N/A,FALSE,"FORM-D1"}</definedName>
    <definedName name="jjjjjj" hidden="1">{"form-D1",#N/A,FALSE,"FORM-D1";"form-D1_amt",#N/A,FALSE,"FORM-D1"}</definedName>
    <definedName name="jjjjjjjjj" localSheetId="10" hidden="1">{"form-D1",#N/A,FALSE,"FORM-D1";"form-D1_amt",#N/A,FALSE,"FORM-D1"}</definedName>
    <definedName name="jjjjjjjjj" localSheetId="17" hidden="1">{"form-D1",#N/A,FALSE,"FORM-D1";"form-D1_amt",#N/A,FALSE,"FORM-D1"}</definedName>
    <definedName name="jjjjjjjjj" hidden="1">{"form-D1",#N/A,FALSE,"FORM-D1";"form-D1_amt",#N/A,FALSE,"FORM-D1"}</definedName>
    <definedName name="jjjjjjjjjjjj" localSheetId="10" hidden="1">{"form-D1",#N/A,FALSE,"FORM-D1";"form-D1_amt",#N/A,FALSE,"FORM-D1"}</definedName>
    <definedName name="jjjjjjjjjjjj" localSheetId="17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3">#REF!</definedName>
    <definedName name="job" localSheetId="12">#REF!</definedName>
    <definedName name="job" localSheetId="17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1" hidden="1">{"'PROFITABILITY'!$A$1:$F$45"}</definedName>
    <definedName name="k" localSheetId="20" hidden="1">{"'PROFITABILITY'!$A$1:$F$45"}</definedName>
    <definedName name="k" localSheetId="11" hidden="1">{"'PROFITABILITY'!$A$1:$F$45"}</definedName>
    <definedName name="k" localSheetId="13" hidden="1">{"'PROFITABILITY'!$A$1:$F$45"}</definedName>
    <definedName name="k" localSheetId="12" hidden="1">{"'PROFITABILITY'!$A$1:$F$45"}</definedName>
    <definedName name="k" localSheetId="16" hidden="1">{"'PROFITABILITY'!$A$1:$F$45"}</definedName>
    <definedName name="k" localSheetId="23" hidden="1">{"'PROFITABILITY'!$A$1:$F$45"}</definedName>
    <definedName name="K" localSheetId="10">#REF!</definedName>
    <definedName name="K" localSheetId="17">#REF!</definedName>
    <definedName name="k" localSheetId="18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1">#REF!</definedName>
    <definedName name="k1s" localSheetId="16">#REF!</definedName>
    <definedName name="k1s">#REF!</definedName>
    <definedName name="K1V">#REF!</definedName>
    <definedName name="k1x">#REF!</definedName>
    <definedName name="k1y">#REF!</definedName>
    <definedName name="k2s" localSheetId="1">#REF!</definedName>
    <definedName name="k2s" localSheetId="1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1">#REF!</definedName>
    <definedName name="ka" localSheetId="16">#REF!</definedName>
    <definedName name="ka">#REF!</definedName>
    <definedName name="KAMAL" localSheetId="10" hidden="1">{"form-D1",#N/A,FALSE,"FORM-D1";"form-D1_amt",#N/A,FALSE,"FORM-D1"}</definedName>
    <definedName name="KAMAL" localSheetId="17" hidden="1">{"form-D1",#N/A,FALSE,"FORM-D1";"form-D1_amt",#N/A,FALSE,"FORM-D1"}</definedName>
    <definedName name="KAMAL" hidden="1">{"form-D1",#N/A,FALSE,"FORM-D1";"form-D1_amt",#N/A,FALSE,"FORM-D1"}</definedName>
    <definedName name="kaml" localSheetId="10" hidden="1">{"form-D1",#N/A,FALSE,"FORM-D1";"form-D1_amt",#N/A,FALSE,"FORM-D1"}</definedName>
    <definedName name="kaml" localSheetId="17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1">#REF!</definedName>
    <definedName name="kb" localSheetId="16">#REF!</definedName>
    <definedName name="kb">#REF!</definedName>
    <definedName name="kc" localSheetId="1">#REF!</definedName>
    <definedName name="kc" localSheetId="16">#REF!</definedName>
    <definedName name="kc">#REF!</definedName>
    <definedName name="kec" localSheetId="1" hidden="1">{"'PROFITABILITY'!$A$1:$F$45"}</definedName>
    <definedName name="kec" localSheetId="20" hidden="1">{"'PROFITABILITY'!$A$1:$F$45"}</definedName>
    <definedName name="kec" localSheetId="11" hidden="1">{"'PROFITABILITY'!$A$1:$F$45"}</definedName>
    <definedName name="kec" localSheetId="13" hidden="1">{"'PROFITABILITY'!$A$1:$F$45"}</definedName>
    <definedName name="kec" localSheetId="12" hidden="1">{"'PROFITABILITY'!$A$1:$F$45"}</definedName>
    <definedName name="kec" localSheetId="16" hidden="1">{"'PROFITABILITY'!$A$1:$F$45"}</definedName>
    <definedName name="kec" localSheetId="23" hidden="1">{"'PROFITABILITY'!$A$1:$F$45"}</definedName>
    <definedName name="kec" localSheetId="18" hidden="1">{"'PROFITABILITY'!$A$1:$F$45"}</definedName>
    <definedName name="kec" hidden="1">{"'PROFITABILITY'!$A$1:$F$45"}</definedName>
    <definedName name="KEL" localSheetId="1">#REF!</definedName>
    <definedName name="KEL" localSheetId="16">#REF!</definedName>
    <definedName name="KEL">#REF!</definedName>
    <definedName name="KET" localSheetId="1">#REF!</definedName>
    <definedName name="KET" localSheetId="16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1">#REF!</definedName>
    <definedName name="Kh" localSheetId="16">#REF!</definedName>
    <definedName name="Kh">#REF!</definedName>
    <definedName name="Kh___0">#REF!</definedName>
    <definedName name="Kh___13">#REF!</definedName>
    <definedName name="Ki" localSheetId="1">#REF!</definedName>
    <definedName name="Ki" localSheetId="16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1">#REF!</definedName>
    <definedName name="Kii" localSheetId="16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10" hidden="1">{"'PROFITABILITY'!$A$1:$F$45"}</definedName>
    <definedName name="kklhl" localSheetId="17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1">#REF!</definedName>
    <definedName name="KLM" localSheetId="16">#REF!</definedName>
    <definedName name="KLM">#REF!</definedName>
    <definedName name="klmkl">#REF!</definedName>
    <definedName name="klsasK">#REF!</definedName>
    <definedName name="kltp" localSheetId="10" hidden="1">{"'PROFITABILITY'!$A$1:$F$45"}</definedName>
    <definedName name="kltp" localSheetId="17" hidden="1">{"'PROFITABILITY'!$A$1:$F$45"}</definedName>
    <definedName name="kltp" hidden="1">{"'PROFITABILITY'!$A$1:$F$45"}</definedName>
    <definedName name="Km" localSheetId="1">#REF!</definedName>
    <definedName name="Km" localSheetId="16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1">#REF!</definedName>
    <definedName name="kptl" localSheetId="16">#REF!</definedName>
    <definedName name="kptl">#REF!</definedName>
    <definedName name="kr">#REF!</definedName>
    <definedName name="Ks" localSheetId="1">#REF!</definedName>
    <definedName name="Ks" localSheetId="16">#REF!</definedName>
    <definedName name="Ks">#REF!</definedName>
    <definedName name="Ks___0">#REF!</definedName>
    <definedName name="Ks___13">#REF!</definedName>
    <definedName name="kscc">#REF!</definedName>
    <definedName name="kskk" localSheetId="10" hidden="1">{#N/A,#N/A,FALSE,"COVER.XLS";#N/A,#N/A,FALSE,"RACT1.XLS";#N/A,#N/A,FALSE,"RACT2.XLS";#N/A,#N/A,FALSE,"ECCMP";#N/A,#N/A,FALSE,"WELDER.XLS"}</definedName>
    <definedName name="kskk" localSheetId="17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1">#REF!</definedName>
    <definedName name="KST" localSheetId="16">#REF!</definedName>
    <definedName name="KST">#REF!</definedName>
    <definedName name="kst_4.20" localSheetId="1">#REF!</definedName>
    <definedName name="kst_4.20" localSheetId="16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10" hidden="1">{#N/A,#N/A,FALSE,"COVER1.XLS ";#N/A,#N/A,FALSE,"RACT1.XLS";#N/A,#N/A,FALSE,"RACT2.XLS";#N/A,#N/A,FALSE,"ECCMP";#N/A,#N/A,FALSE,"WELDER.XLS"}</definedName>
    <definedName name="kvs" localSheetId="17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1" hidden="1">#REF!</definedName>
    <definedName name="L" localSheetId="16" hidden="1">#REF!</definedName>
    <definedName name="L" hidden="1">#REF!</definedName>
    <definedName name="L___0">#REF!</definedName>
    <definedName name="L___13">#REF!</definedName>
    <definedName name="L__m" localSheetId="1">#REF!</definedName>
    <definedName name="L__m" localSheetId="16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1">#REF!</definedName>
    <definedName name="L1__m" localSheetId="16">#REF!</definedName>
    <definedName name="L1__m">#REF!</definedName>
    <definedName name="l1x">#REF!</definedName>
    <definedName name="l1xx">#REF!</definedName>
    <definedName name="L2__m" localSheetId="1">#REF!</definedName>
    <definedName name="L2__m" localSheetId="16">#REF!</definedName>
    <definedName name="L2__m">#REF!</definedName>
    <definedName name="l2x">#REF!</definedName>
    <definedName name="l2xx">#REF!</definedName>
    <definedName name="La" localSheetId="1">#REF!</definedName>
    <definedName name="La" localSheetId="16">#REF!</definedName>
    <definedName name="La">#REF!</definedName>
    <definedName name="LACS">#REF!</definedName>
    <definedName name="lakh" localSheetId="17">#REF!</definedName>
    <definedName name="lakh">#REF!</definedName>
    <definedName name="lamda">#REF!</definedName>
    <definedName name="LAMP" localSheetId="1">#REF!</definedName>
    <definedName name="LAMP" localSheetId="16">#REF!</definedName>
    <definedName name="LAMP">#REF!</definedName>
    <definedName name="LAMP___0">#REF!</definedName>
    <definedName name="LAMP___13">#REF!</definedName>
    <definedName name="lane_width" localSheetId="1">#REF!</definedName>
    <definedName name="lane_width" localSheetId="16">#REF!</definedName>
    <definedName name="lane_width">#REF!</definedName>
    <definedName name="LanguageComment" localSheetId="1">#REF!</definedName>
    <definedName name="LanguageComment" localSheetId="16">#REF!</definedName>
    <definedName name="LanguageComment">#REF!</definedName>
    <definedName name="Lap_length_for_side_wall_reiforcemnt">#REF!</definedName>
    <definedName name="Last_Row" localSheetId="10">IF(#REF!,Header_Row+#REF!,Header_Row)</definedName>
    <definedName name="Last_Row" localSheetId="17">IF(#REF!,Header_Row+#REF!,Header_Row)</definedName>
    <definedName name="Last_Row">IF(#REF!,Header_Row+#REF!,Header_Row)</definedName>
    <definedName name="Lb" localSheetId="1">#REF!</definedName>
    <definedName name="Lb" localSheetId="16">#REF!</definedName>
    <definedName name="Lb">#REF!</definedName>
    <definedName name="LBA">#REF!</definedName>
    <definedName name="LBA_1">#REF!</definedName>
    <definedName name="lc" localSheetId="1">#REF!</definedName>
    <definedName name="lc" localSheetId="16">#REF!</definedName>
    <definedName name="lc">#REF!</definedName>
    <definedName name="Lc___0">#REF!</definedName>
    <definedName name="Lc___13">#REF!</definedName>
    <definedName name="LC_CHGS" localSheetId="1">#REF!</definedName>
    <definedName name="LC_CHGS" localSheetId="16">#REF!</definedName>
    <definedName name="LC_CHGS">#REF!</definedName>
    <definedName name="lc1i4f" localSheetId="1">#REF!</definedName>
    <definedName name="lc1i4f" localSheetId="16">#REF!</definedName>
    <definedName name="lc1i4f">#REF!</definedName>
    <definedName name="lc1i5f" localSheetId="1">#REF!</definedName>
    <definedName name="lc1i5f" localSheetId="16">#REF!</definedName>
    <definedName name="lc1i5f">#REF!</definedName>
    <definedName name="lc2i1bc8f" localSheetId="1">#REF!</definedName>
    <definedName name="lc2i1bc8f" localSheetId="16">#REF!</definedName>
    <definedName name="lc2i1bc8f">#REF!</definedName>
    <definedName name="lc350mcbc" localSheetId="1">#REF!</definedName>
    <definedName name="lc350mcbc" localSheetId="16">#REF!</definedName>
    <definedName name="lc350mcbc">#REF!</definedName>
    <definedName name="lc350mcfdr" localSheetId="1">#REF!</definedName>
    <definedName name="lc350mcfdr" localSheetId="16">#REF!</definedName>
    <definedName name="lc350mcfdr">#REF!</definedName>
    <definedName name="lc350mcic" localSheetId="1">#REF!</definedName>
    <definedName name="lc350mcic" localSheetId="16">#REF!</definedName>
    <definedName name="lc350mcic">#REF!</definedName>
    <definedName name="lc350pcfdr" localSheetId="1">#REF!</definedName>
    <definedName name="lc350pcfdr" localSheetId="16">#REF!</definedName>
    <definedName name="lc350pcfdr">#REF!</definedName>
    <definedName name="lc350pcic" localSheetId="1">#REF!</definedName>
    <definedName name="lc350pcic" localSheetId="16">#REF!</definedName>
    <definedName name="lc350pcic">#REF!</definedName>
    <definedName name="lc500mcbc" localSheetId="1">#REF!</definedName>
    <definedName name="lc500mcbc" localSheetId="16">#REF!</definedName>
    <definedName name="lc500mcbc">#REF!</definedName>
    <definedName name="lc500mcfdr" localSheetId="1">#REF!</definedName>
    <definedName name="lc500mcfdr" localSheetId="16">#REF!</definedName>
    <definedName name="lc500mcfdr">#REF!</definedName>
    <definedName name="lc500mcic" localSheetId="1">#REF!</definedName>
    <definedName name="lc500mcic" localSheetId="16">#REF!</definedName>
    <definedName name="lc500mcic">#REF!</definedName>
    <definedName name="lcabbbc" localSheetId="1">#REF!</definedName>
    <definedName name="lcabbbc" localSheetId="16">#REF!</definedName>
    <definedName name="lcabbbc">#REF!</definedName>
    <definedName name="lcabbfdr" localSheetId="1">#REF!</definedName>
    <definedName name="lcabbfdr" localSheetId="16">#REF!</definedName>
    <definedName name="lcabbfdr">#REF!</definedName>
    <definedName name="lcabbic" localSheetId="1">#REF!</definedName>
    <definedName name="lcabbic" localSheetId="16">#REF!</definedName>
    <definedName name="lcabbic">#REF!</definedName>
    <definedName name="lcs" localSheetId="1">#REF!</definedName>
    <definedName name="lcs" localSheetId="16">#REF!</definedName>
    <definedName name="lcs">#REF!</definedName>
    <definedName name="LD">#REF!</definedName>
    <definedName name="LD_Analysis" localSheetId="1">#REF!</definedName>
    <definedName name="LD_Analysis" localSheetId="16">#REF!</definedName>
    <definedName name="LD_Analysis">#REF!</definedName>
    <definedName name="ldlen1">#REF!</definedName>
    <definedName name="ldlen2">#REF!</definedName>
    <definedName name="le" localSheetId="1">#REF!</definedName>
    <definedName name="le" localSheetId="16">#REF!</definedName>
    <definedName name="le">#REF!</definedName>
    <definedName name="least" localSheetId="1">#REF!</definedName>
    <definedName name="least" localSheetId="16">#REF!</definedName>
    <definedName name="least">#REF!</definedName>
    <definedName name="lef">#REF!</definedName>
    <definedName name="lel">#REF!</definedName>
    <definedName name="len" localSheetId="1">#REF!</definedName>
    <definedName name="len" localSheetId="16">#REF!</definedName>
    <definedName name="len">#REF!</definedName>
    <definedName name="length" localSheetId="1">#REF!</definedName>
    <definedName name="length" localSheetId="16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1">#REF!</definedName>
    <definedName name="line" localSheetId="16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1">#REF!</definedName>
    <definedName name="Lm" localSheetId="16">#REF!</definedName>
    <definedName name="Lm">#REF!</definedName>
    <definedName name="lmcaccp" localSheetId="17">#REF!</definedName>
    <definedName name="lmcaccp">#REF!</definedName>
    <definedName name="lmcecp" localSheetId="17">#REF!</definedName>
    <definedName name="lmcecp">#REF!</definedName>
    <definedName name="lmcmcc.1" localSheetId="17">#REF!</definedName>
    <definedName name="lmcmcc.1">#REF!</definedName>
    <definedName name="lmcmcc.2" localSheetId="17">#REF!</definedName>
    <definedName name="lmcmcc.2">#REF!</definedName>
    <definedName name="lmcmcc.3" localSheetId="17">#REF!</definedName>
    <definedName name="lmcmcc.3">#REF!</definedName>
    <definedName name="lmcmltsb" localSheetId="17">#REF!</definedName>
    <definedName name="lmcmltsb">#REF!</definedName>
    <definedName name="lmcmsb.ups" localSheetId="17">#REF!</definedName>
    <definedName name="lmcmsb.ups">#REF!</definedName>
    <definedName name="lmcsmsb.1" localSheetId="17">#REF!</definedName>
    <definedName name="lmcsmsb.1">#REF!</definedName>
    <definedName name="lmcsmsb.2" localSheetId="17">#REF!</definedName>
    <definedName name="lmcsmsb.2">#REF!</definedName>
    <definedName name="lmcsmsb.3" localSheetId="17">#REF!</definedName>
    <definedName name="lmcsmsb.3">#REF!</definedName>
    <definedName name="lmcsmsb.b" localSheetId="17">#REF!</definedName>
    <definedName name="lmcsmsb.b">#REF!</definedName>
    <definedName name="lmcsmsb.g" localSheetId="17">#REF!</definedName>
    <definedName name="lmcsmsb.g">#REF!</definedName>
    <definedName name="lmcsmsb.lab" localSheetId="17">#REF!</definedName>
    <definedName name="lmcsmsb.lab">#REF!</definedName>
    <definedName name="lmcsmsb.main" localSheetId="17">#REF!</definedName>
    <definedName name="lmcsmsb.main">#REF!</definedName>
    <definedName name="lmcsmsb.t" localSheetId="17">#REF!</definedName>
    <definedName name="lmcsmsb.t">#REF!</definedName>
    <definedName name="lmcsmsb.ups" localSheetId="17">#REF!</definedName>
    <definedName name="lmcsmsb.ups">#REF!</definedName>
    <definedName name="lmcup.1" localSheetId="17">#REF!</definedName>
    <definedName name="lmcup.1">#REF!</definedName>
    <definedName name="lmcup.2" localSheetId="17">#REF!</definedName>
    <definedName name="lmcup.2">#REF!</definedName>
    <definedName name="LMO">#REF!</definedName>
    <definedName name="LMO_1">#REF!</definedName>
    <definedName name="LND_CHGS" localSheetId="1">#REF!</definedName>
    <definedName name="LND_CHGS" localSheetId="16">#REF!</definedName>
    <definedName name="LND_CHGS">#REF!</definedName>
    <definedName name="Lo">#REF!</definedName>
    <definedName name="LOA">#REF!</definedName>
    <definedName name="Load" localSheetId="17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1">#REF!</definedName>
    <definedName name="Location" localSheetId="16">#REF!</definedName>
    <definedName name="Location">#REF!</definedName>
    <definedName name="logo1">"Picture 7"</definedName>
    <definedName name="logoa" localSheetId="1">#REF!</definedName>
    <definedName name="logoa" localSheetId="16">#REF!</definedName>
    <definedName name="logoa">#REF!</definedName>
    <definedName name="loi">#REF!</definedName>
    <definedName name="Lp">#REF!</definedName>
    <definedName name="Lr" localSheetId="1">#REF!</definedName>
    <definedName name="Lr" localSheetId="16">#REF!</definedName>
    <definedName name="Lr">#REF!</definedName>
    <definedName name="Lr___0">#REF!</definedName>
    <definedName name="Lr___13">#REF!</definedName>
    <definedName name="ls" localSheetId="1">#REF!</definedName>
    <definedName name="ls" localSheetId="16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1">#REF!</definedName>
    <definedName name="LTswitchgear" localSheetId="16">#REF!</definedName>
    <definedName name="LTswitchgear">#REF!</definedName>
    <definedName name="LTTrafo" localSheetId="17">#REF!</definedName>
    <definedName name="LTTrafo">#REF!</definedName>
    <definedName name="Ltwo400">#REF!</definedName>
    <definedName name="Ltwo765">#REF!</definedName>
    <definedName name="LUMEN" localSheetId="1">#REF!</definedName>
    <definedName name="LUMEN" localSheetId="16">#REF!</definedName>
    <definedName name="LUMEN">#REF!</definedName>
    <definedName name="LUMEN___0">#REF!</definedName>
    <definedName name="LUMEN___13">#REF!</definedName>
    <definedName name="LUX" localSheetId="1">#REF!</definedName>
    <definedName name="LUX" localSheetId="16">#REF!</definedName>
    <definedName name="LUX">#REF!</definedName>
    <definedName name="LUX___0">#REF!</definedName>
    <definedName name="LUX___13">#REF!</definedName>
    <definedName name="LWL">#REF!</definedName>
    <definedName name="Lx" localSheetId="1">#REF!</definedName>
    <definedName name="Lx" localSheetId="16">#REF!</definedName>
    <definedName name="Lx">#REF!</definedName>
    <definedName name="Lx___0">#REF!</definedName>
    <definedName name="Lx___13">#REF!</definedName>
    <definedName name="Lxx">#REF!</definedName>
    <definedName name="M" localSheetId="1">#REF!</definedName>
    <definedName name="M" localSheetId="16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3">#REF!</definedName>
    <definedName name="MA_incountry" localSheetId="12">#REF!</definedName>
    <definedName name="MA_incountry" localSheetId="16">#REF!</definedName>
    <definedName name="MA_incountry">#REF!</definedName>
    <definedName name="MA_incountry_T" localSheetId="13">#REF!</definedName>
    <definedName name="MA_incountry_T" localSheetId="12">#REF!</definedName>
    <definedName name="MA_incountry_T" localSheetId="16">#REF!</definedName>
    <definedName name="MA_incountry_T">#REF!</definedName>
    <definedName name="MA_intercountry" localSheetId="13">#REF!</definedName>
    <definedName name="MA_intercountry" localSheetId="12">#REF!</definedName>
    <definedName name="MA_intercountry" localSheetId="16">#REF!</definedName>
    <definedName name="MA_intercountry">#REF!</definedName>
    <definedName name="MA_intercountry_T" localSheetId="13">#REF!</definedName>
    <definedName name="MA_intercountry_T" localSheetId="12">#REF!</definedName>
    <definedName name="MA_intercountry_T" localSheetId="16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3">#REF!</definedName>
    <definedName name="MAConsolidation" localSheetId="12">#REF!</definedName>
    <definedName name="MAConsolidation" localSheetId="16">#REF!</definedName>
    <definedName name="MAConsolidation">#REF!</definedName>
    <definedName name="MAConsolidationCountries" localSheetId="13">#REF!</definedName>
    <definedName name="MAConsolidationCountries" localSheetId="12">#REF!</definedName>
    <definedName name="MAConsolidationCountries" localSheetId="16">#REF!</definedName>
    <definedName name="MAConsolidationCountries">#REF!</definedName>
    <definedName name="MAConsolidationMols" localSheetId="13">#REF!</definedName>
    <definedName name="MAConsolidationMols" localSheetId="12">#REF!</definedName>
    <definedName name="MAConsolidationMols" localSheetId="16">#REF!</definedName>
    <definedName name="MAConsolidationMols">#REF!</definedName>
    <definedName name="Maharastra">#REF!</definedName>
    <definedName name="Main" localSheetId="13">#REF!</definedName>
    <definedName name="Main" localSheetId="8">#REF!</definedName>
    <definedName name="Main" localSheetId="16">#REF!</definedName>
    <definedName name="Main" localSheetId="15">#REF!</definedName>
    <definedName name="Main" localSheetId="5">#REF!</definedName>
    <definedName name="main" localSheetId="17">#REF!</definedName>
    <definedName name="Main">#REF!</definedName>
    <definedName name="MainRelay">#REF!</definedName>
    <definedName name="major" localSheetId="13">#REF!</definedName>
    <definedName name="major" localSheetId="12">#REF!</definedName>
    <definedName name="major" localSheetId="16">#REF!</definedName>
    <definedName name="major">#REF!</definedName>
    <definedName name="majord" localSheetId="1">#REF!</definedName>
    <definedName name="majord" localSheetId="16">#REF!</definedName>
    <definedName name="majord">#REF!</definedName>
    <definedName name="majororders" localSheetId="1">#REF!</definedName>
    <definedName name="majororders" localSheetId="16">#REF!</definedName>
    <definedName name="majororders">#REF!</definedName>
    <definedName name="man" localSheetId="1">#REF!</definedName>
    <definedName name="man" localSheetId="16">#REF!</definedName>
    <definedName name="man">#REF!</definedName>
    <definedName name="man___0">#REF!</definedName>
    <definedName name="man___11">#REF!</definedName>
    <definedName name="man___12">#REF!</definedName>
    <definedName name="Mandatory" localSheetId="1">'800kV HVDC TA-602'!Mandatory</definedName>
    <definedName name="Mandatory" localSheetId="20">Crossing!Mandatory</definedName>
    <definedName name="Mandatory" localSheetId="11">#N/A</definedName>
    <definedName name="Mandatory" localSheetId="13">'Erection Compiled'!Mandatory</definedName>
    <definedName name="Mandatory" localSheetId="12">'Erection Completed '!Mandatory</definedName>
    <definedName name="Mandatory" localSheetId="16">'Stringing Compiled'!Mandatory</definedName>
    <definedName name="Mandatory" localSheetId="23">Crossing!Mandatory</definedName>
    <definedName name="Mandatory" localSheetId="18">#N/A</definedName>
    <definedName name="Mandatory">'800kV HVDC TA-602'!Mandatory</definedName>
    <definedName name="Manday_Rate" localSheetId="1">#REF!</definedName>
    <definedName name="Manday_Rate" localSheetId="16">#REF!</definedName>
    <definedName name="Manday_Rate">#REF!</definedName>
    <definedName name="manday1" localSheetId="1">#REF!</definedName>
    <definedName name="manday1" localSheetId="16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10" hidden="1">{"form-D1",#N/A,FALSE,"FORM-D1";"form-D1_amt",#N/A,FALSE,"FORM-D1"}</definedName>
    <definedName name="mani" localSheetId="17" hidden="1">{"form-D1",#N/A,FALSE,"FORM-D1";"form-D1_amt",#N/A,FALSE,"FORM-D1"}</definedName>
    <definedName name="mani" hidden="1">{"form-D1",#N/A,FALSE,"FORM-D1";"form-D1_amt",#N/A,FALSE,"FORM-D1"}</definedName>
    <definedName name="Manish" localSheetId="10" hidden="1">{"form-D1",#N/A,FALSE,"FORM-D1";"form-D1_amt",#N/A,FALSE,"FORM-D1"}</definedName>
    <definedName name="Manish" localSheetId="17" hidden="1">{"form-D1",#N/A,FALSE,"FORM-D1";"form-D1_amt",#N/A,FALSE,"FORM-D1"}</definedName>
    <definedName name="Manish" hidden="1">{"form-D1",#N/A,FALSE,"FORM-D1";"form-D1_amt",#N/A,FALSE,"FORM-D1"}</definedName>
    <definedName name="manpower" localSheetId="1">#REF!</definedName>
    <definedName name="manpower" localSheetId="16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1">#REF!</definedName>
    <definedName name="MarginalCosts" localSheetId="16">#REF!</definedName>
    <definedName name="MarginalCosts">#REF!</definedName>
    <definedName name="MarginalCostsSM" localSheetId="1">#REF!</definedName>
    <definedName name="MarginalCostsSM" localSheetId="16">#REF!</definedName>
    <definedName name="MarginalCostsSM">#REF!</definedName>
    <definedName name="MARKETSHAREPYHIGH" localSheetId="1">#REF!</definedName>
    <definedName name="MARKETSHAREPYHIGH" localSheetId="16">#REF!</definedName>
    <definedName name="MARKETSHAREPYHIGH">#REF!</definedName>
    <definedName name="MARKETSHAREPYLOW" localSheetId="1">#REF!</definedName>
    <definedName name="MARKETSHAREPYLOW" localSheetId="16">#REF!</definedName>
    <definedName name="MARKETSHAREPYLOW">#REF!</definedName>
    <definedName name="MAS" localSheetId="1">#REF!</definedName>
    <definedName name="MAS" localSheetId="16">#REF!</definedName>
    <definedName name="MAS">#REF!</definedName>
    <definedName name="MasterMolDoseList">#REF!</definedName>
    <definedName name="Masterpreisliste_Access_ohne_CHAR_10_" localSheetId="1">#REF!</definedName>
    <definedName name="Masterpreisliste_Access_ohne_CHAR_10_" localSheetId="16">#REF!</definedName>
    <definedName name="Masterpreisliste_Access_ohne_CHAR_10_">#REF!</definedName>
    <definedName name="MATHS" localSheetId="1">#REF!</definedName>
    <definedName name="MATHS" localSheetId="16">#REF!</definedName>
    <definedName name="MATHS">#REF!</definedName>
    <definedName name="Mb" localSheetId="1">#REF!</definedName>
    <definedName name="Mb" localSheetId="16">#REF!</definedName>
    <definedName name="Mb">#REF!</definedName>
    <definedName name="Mb_v">#REF!</definedName>
    <definedName name="mbn">#REF!</definedName>
    <definedName name="Mc" localSheetId="1">#REF!</definedName>
    <definedName name="Mc" localSheetId="16">#REF!</definedName>
    <definedName name="Mc">#REF!</definedName>
    <definedName name="MC_ABB_Imp" localSheetId="1">#REF!</definedName>
    <definedName name="MC_ABB_Imp" localSheetId="16">#REF!</definedName>
    <definedName name="MC_ABB_Imp">#REF!</definedName>
    <definedName name="MC_ABB_local" localSheetId="1">#REF!</definedName>
    <definedName name="MC_ABB_local" localSheetId="16">#REF!</definedName>
    <definedName name="MC_ABB_local">#REF!</definedName>
    <definedName name="MC_ABB_peenya" localSheetId="1">#REF!</definedName>
    <definedName name="MC_ABB_peenya" localSheetId="16">#REF!</definedName>
    <definedName name="MC_ABB_peenya">#REF!</definedName>
    <definedName name="MC_AIC_Imp" localSheetId="1">#REF!</definedName>
    <definedName name="MC_AIC_Imp" localSheetId="16">#REF!</definedName>
    <definedName name="MC_AIC_Imp">#REF!</definedName>
    <definedName name="MC_AIC_local" localSheetId="1">#REF!</definedName>
    <definedName name="MC_AIC_local" localSheetId="16">#REF!</definedName>
    <definedName name="MC_AIC_local">#REF!</definedName>
    <definedName name="MC_DEMHW" localSheetId="1">#REF!</definedName>
    <definedName name="MC_DEMHW" localSheetId="16">#REF!</definedName>
    <definedName name="MC_DEMHW">#REF!</definedName>
    <definedName name="MC_DEMSW" localSheetId="1">#REF!</definedName>
    <definedName name="MC_DEMSW" localSheetId="16">#REF!</definedName>
    <definedName name="MC_DEMSW">#REF!</definedName>
    <definedName name="MC_FFRHW" localSheetId="1">#REF!</definedName>
    <definedName name="MC_FFRHW" localSheetId="16">#REF!</definedName>
    <definedName name="MC_FFRHW">#REF!</definedName>
    <definedName name="MC_FFRSW" localSheetId="1">#REF!</definedName>
    <definedName name="MC_FFRSW" localSheetId="16">#REF!</definedName>
    <definedName name="MC_FFRSW">#REF!</definedName>
    <definedName name="MC_FIMHW" localSheetId="1">#REF!</definedName>
    <definedName name="MC_FIMHW" localSheetId="16">#REF!</definedName>
    <definedName name="MC_FIMHW">#REF!</definedName>
    <definedName name="MC_FIMSW" localSheetId="1">#REF!</definedName>
    <definedName name="MC_FIMSW" localSheetId="16">#REF!</definedName>
    <definedName name="MC_FIMSW">#REF!</definedName>
    <definedName name="MC_NOKHW" localSheetId="1">#REF!</definedName>
    <definedName name="MC_NOKHW" localSheetId="16">#REF!</definedName>
    <definedName name="MC_NOKHW">#REF!</definedName>
    <definedName name="MC_NOKSW" localSheetId="1">#REF!</definedName>
    <definedName name="MC_NOKSW" localSheetId="16">#REF!</definedName>
    <definedName name="MC_NOKSW">#REF!</definedName>
    <definedName name="MC_NonABB_Imp" localSheetId="1">#REF!</definedName>
    <definedName name="MC_NonABB_Imp" localSheetId="16">#REF!</definedName>
    <definedName name="MC_NonABB_Imp">#REF!</definedName>
    <definedName name="MC_NonABB_local" localSheetId="1">#REF!</definedName>
    <definedName name="MC_NonABB_local" localSheetId="16">#REF!</definedName>
    <definedName name="MC_NonABB_local">#REF!</definedName>
    <definedName name="MC_SEKHW" localSheetId="1">#REF!</definedName>
    <definedName name="MC_SEKHW" localSheetId="16">#REF!</definedName>
    <definedName name="MC_SEKHW">#REF!</definedName>
    <definedName name="MC_SEKSW" localSheetId="1">#REF!</definedName>
    <definedName name="MC_SEKSW" localSheetId="16">#REF!</definedName>
    <definedName name="MC_SEKSW">#REF!</definedName>
    <definedName name="MC_SFRHW" localSheetId="1">#REF!</definedName>
    <definedName name="MC_SFRHW" localSheetId="16">#REF!</definedName>
    <definedName name="MC_SFRHW">#REF!</definedName>
    <definedName name="MC_SFRSW" localSheetId="1">#REF!</definedName>
    <definedName name="MC_SFRSW" localSheetId="16">#REF!</definedName>
    <definedName name="MC_SFRSW">#REF!</definedName>
    <definedName name="MC_UKPHW" localSheetId="1">#REF!</definedName>
    <definedName name="MC_UKPHW" localSheetId="16">#REF!</definedName>
    <definedName name="MC_UKPHW">#REF!</definedName>
    <definedName name="MC_UKPSW" localSheetId="1">#REF!</definedName>
    <definedName name="MC_UKPSW" localSheetId="16">#REF!</definedName>
    <definedName name="MC_UKPSW">#REF!</definedName>
    <definedName name="MC_USDHW" localSheetId="1">#REF!</definedName>
    <definedName name="MC_USDHW" localSheetId="16">#REF!</definedName>
    <definedName name="MC_USDHW">#REF!</definedName>
    <definedName name="MC_USDSW" localSheetId="1">#REF!</definedName>
    <definedName name="MC_USDSW" localSheetId="16">#REF!</definedName>
    <definedName name="MC_USDSW">#REF!</definedName>
    <definedName name="Mc_v">#REF!</definedName>
    <definedName name="MC_YENHW" localSheetId="1">#REF!</definedName>
    <definedName name="MC_YENHW" localSheetId="16">#REF!</definedName>
    <definedName name="MC_YENHW">#REF!</definedName>
    <definedName name="MC_YENSW" localSheetId="1">#REF!</definedName>
    <definedName name="MC_YENSW" localSheetId="16">#REF!</definedName>
    <definedName name="MC_YENSW">#REF!</definedName>
    <definedName name="mcabb3501i5f" localSheetId="1">#REF!</definedName>
    <definedName name="mcabb3501i5f" localSheetId="16">#REF!</definedName>
    <definedName name="mcabb3501i5f">#REF!</definedName>
    <definedName name="mcabb3502i1bc8f" localSheetId="1">#REF!</definedName>
    <definedName name="mcabb3502i1bc8f" localSheetId="16">#REF!</definedName>
    <definedName name="mcabb3502i1bc8f">#REF!</definedName>
    <definedName name="mcabb5002i1bc8f" localSheetId="1">#REF!</definedName>
    <definedName name="mcabb5002i1bc8f" localSheetId="16">#REF!</definedName>
    <definedName name="mcabb5002i1bc8f">#REF!</definedName>
    <definedName name="Mcbdo">#REF!</definedName>
    <definedName name="MCi" localSheetId="17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1">#REF!</definedName>
    <definedName name="mcmc1i5f" localSheetId="16">#REF!</definedName>
    <definedName name="mcmc1i5f">#REF!</definedName>
    <definedName name="mcmc3502i1bc8f" localSheetId="1">#REF!</definedName>
    <definedName name="mcmc3502i1bc8f" localSheetId="16">#REF!</definedName>
    <definedName name="mcmc3502i1bc8f">#REF!</definedName>
    <definedName name="mcmc5002i1bc8f" localSheetId="1">#REF!</definedName>
    <definedName name="mcmc5002i1bc8f" localSheetId="16">#REF!</definedName>
    <definedName name="mcmc5002i1bc8f">#REF!</definedName>
    <definedName name="mcpc1i4f" localSheetId="1">#REF!</definedName>
    <definedName name="mcpc1i4f" localSheetId="16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7">#REF!</definedName>
    <definedName name="mdp">#REF!</definedName>
    <definedName name="MDVT_ABSP" localSheetId="1">#REF!</definedName>
    <definedName name="MDVT_ABSP" localSheetId="1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1">#REF!</definedName>
    <definedName name="Med" localSheetId="16">#REF!</definedName>
    <definedName name="Med">#REF!</definedName>
    <definedName name="method">#REF!</definedName>
    <definedName name="mf" localSheetId="1" hidden="1">{"'PROFITABILITY'!$A$1:$F$45"}</definedName>
    <definedName name="mf" localSheetId="20" hidden="1">{"'PROFITABILITY'!$A$1:$F$45"}</definedName>
    <definedName name="mf" localSheetId="11" hidden="1">{"'PROFITABILITY'!$A$1:$F$45"}</definedName>
    <definedName name="mf" localSheetId="13" hidden="1">{"'PROFITABILITY'!$A$1:$F$45"}</definedName>
    <definedName name="mf" localSheetId="12" hidden="1">{"'PROFITABILITY'!$A$1:$F$45"}</definedName>
    <definedName name="mf" localSheetId="16" hidden="1">{"'PROFITABILITY'!$A$1:$F$45"}</definedName>
    <definedName name="mf" localSheetId="23" hidden="1">{"'PROFITABILITY'!$A$1:$F$45"}</definedName>
    <definedName name="MF" localSheetId="10">#REF!</definedName>
    <definedName name="MF" localSheetId="17">#REF!</definedName>
    <definedName name="mf" localSheetId="18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 localSheetId="16">#REF!</definedName>
    <definedName name="MF_ABB_local">#REF!</definedName>
    <definedName name="MF_ABB_peenya" localSheetId="1">#REF!</definedName>
    <definedName name="MF_ABB_peenya" localSheetId="16">#REF!</definedName>
    <definedName name="MF_ABB_peenya">#REF!</definedName>
    <definedName name="MF_AIC_Imp" localSheetId="1">#REF!</definedName>
    <definedName name="MF_AIC_Imp" localSheetId="16">#REF!</definedName>
    <definedName name="MF_AIC_Imp">#REF!</definedName>
    <definedName name="MF_AIC_local" localSheetId="1">#REF!</definedName>
    <definedName name="MF_AIC_local" localSheetId="16">#REF!</definedName>
    <definedName name="MF_AIC_local">#REF!</definedName>
    <definedName name="MF_AUTImp_ABB" localSheetId="1">#REF!</definedName>
    <definedName name="MF_AUTImp_ABB" localSheetId="16">#REF!</definedName>
    <definedName name="MF_AUTImp_ABB">#REF!</definedName>
    <definedName name="MF_AUTImp_NonABB" localSheetId="1">#REF!</definedName>
    <definedName name="MF_AUTImp_NonABB" localSheetId="16">#REF!</definedName>
    <definedName name="MF_AUTImp_NonABB">#REF!</definedName>
    <definedName name="MF_NonABB_local" localSheetId="1">#REF!</definedName>
    <definedName name="MF_NonABB_local" localSheetId="16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3">#REF!</definedName>
    <definedName name="minor" localSheetId="12">#REF!</definedName>
    <definedName name="minor" localSheetId="16">#REF!</definedName>
    <definedName name="minor">#REF!</definedName>
    <definedName name="Mipc">#REF!:#REF!</definedName>
    <definedName name="Mips">#REF!</definedName>
    <definedName name="Misc_charges" localSheetId="1">#REF!</definedName>
    <definedName name="Misc_charges" localSheetId="16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1" hidden="1">#REF!</definedName>
    <definedName name="mm" localSheetId="16" hidden="1">#REF!</definedName>
    <definedName name="mm" hidden="1">#REF!</definedName>
    <definedName name="mmm" localSheetId="13">#REF!</definedName>
    <definedName name="mmm" localSheetId="12">#REF!</definedName>
    <definedName name="mmm" localSheetId="16">#REF!</definedName>
    <definedName name="mmm" localSheetId="17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1">#REF!</definedName>
    <definedName name="Model_Comparison" localSheetId="16">#REF!</definedName>
    <definedName name="Model_Comparison">#REF!</definedName>
    <definedName name="modified">#REF!</definedName>
    <definedName name="modvat" localSheetId="1">#REF!</definedName>
    <definedName name="modvat" localSheetId="16">#REF!</definedName>
    <definedName name="modvat">#REF!</definedName>
    <definedName name="molecules" localSheetId="13">#REF!</definedName>
    <definedName name="molecules" localSheetId="12">#REF!</definedName>
    <definedName name="molecules" localSheetId="16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7">#REF!</definedName>
    <definedName name="MonthYear">#REF!</definedName>
    <definedName name="MQAKAM" localSheetId="1">#REF!</definedName>
    <definedName name="MQAKAM" localSheetId="16">#REF!</definedName>
    <definedName name="MQAKAM">#REF!</definedName>
    <definedName name="Ms" localSheetId="1">#REF!</definedName>
    <definedName name="Ms" localSheetId="16">#REF!</definedName>
    <definedName name="Ms">#REF!</definedName>
    <definedName name="MS_Royalty" localSheetId="1">#REF!</definedName>
    <definedName name="MS_Royalty" localSheetId="1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1">#REF!</definedName>
    <definedName name="mujj" localSheetId="16">#REF!</definedName>
    <definedName name="mujj">#REF!</definedName>
    <definedName name="Mulimit" localSheetId="1">#REF!</definedName>
    <definedName name="Mulimit" localSheetId="16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1">#REF!</definedName>
    <definedName name="MVP_Total" localSheetId="16">#REF!</definedName>
    <definedName name="MVP_Total">#REF!</definedName>
    <definedName name="MyList">#REF!</definedName>
    <definedName name="MyPBRScenario" localSheetId="1">#REF!</definedName>
    <definedName name="MyPBRScenario" localSheetId="16">#REF!</definedName>
    <definedName name="MyPBRScenario">#REF!</definedName>
    <definedName name="N" localSheetId="1">#REF!</definedName>
    <definedName name="N" localSheetId="16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1">#REF!</definedName>
    <definedName name="Nc" localSheetId="16">#REF!</definedName>
    <definedName name="Nc">#REF!</definedName>
    <definedName name="ncfnvo">#REF!</definedName>
    <definedName name="NcIS" localSheetId="1">#REF!</definedName>
    <definedName name="NcIS" localSheetId="16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1">#REF!</definedName>
    <definedName name="NIL" localSheetId="16">#REF!</definedName>
    <definedName name="NIL">#REF!</definedName>
    <definedName name="NJPE" localSheetId="13">#REF!</definedName>
    <definedName name="NJPE" localSheetId="12">#REF!</definedName>
    <definedName name="NJPE" localSheetId="16">#REF!</definedName>
    <definedName name="NJPE" localSheetId="17">#REF!</definedName>
    <definedName name="NJPE">#REF!</definedName>
    <definedName name="njspsche" localSheetId="13">#REF!</definedName>
    <definedName name="njspsche" localSheetId="12">#REF!</definedName>
    <definedName name="njspsche" localSheetId="16">#REF!</definedName>
    <definedName name="njspsche" localSheetId="17">#REF!</definedName>
    <definedName name="njspsche">#REF!</definedName>
    <definedName name="nlg_cd" localSheetId="1">#REF!</definedName>
    <definedName name="nlg_cd" localSheetId="16">#REF!</definedName>
    <definedName name="nlg_cd">#REF!</definedName>
    <definedName name="nlg_er" localSheetId="1">#REF!</definedName>
    <definedName name="nlg_er" localSheetId="16">#REF!</definedName>
    <definedName name="nlg_er">#REF!</definedName>
    <definedName name="nlg_fi" localSheetId="1">#REF!</definedName>
    <definedName name="nlg_fi" localSheetId="16">#REF!</definedName>
    <definedName name="nlg_fi">#REF!</definedName>
    <definedName name="nlllk" localSheetId="10" hidden="1">{"'PROFITABILITY'!$A$1:$F$45"}</definedName>
    <definedName name="nlllk" localSheetId="17" hidden="1">{"'PROFITABILITY'!$A$1:$F$45"}</definedName>
    <definedName name="nlllk" hidden="1">{"'PROFITABILITY'!$A$1:$F$45"}</definedName>
    <definedName name="nmk">#REF!</definedName>
    <definedName name="NN" localSheetId="1">#REF!</definedName>
    <definedName name="NN" localSheetId="16">#REF!</definedName>
    <definedName name="NN">#REF!</definedName>
    <definedName name="NN___0">#REF!</definedName>
    <definedName name="NN___13">#REF!</definedName>
    <definedName name="no_name" localSheetId="1">#REF!</definedName>
    <definedName name="no_name" localSheetId="16">#REF!</definedName>
    <definedName name="no_name">#REF!</definedName>
    <definedName name="NOK" localSheetId="1">#REF!</definedName>
    <definedName name="NOK" localSheetId="16">#REF!</definedName>
    <definedName name="NOK">#REF!</definedName>
    <definedName name="non">#REF!</definedName>
    <definedName name="NONSOR">#REF!</definedName>
    <definedName name="Nos" localSheetId="1">#REF!</definedName>
    <definedName name="Nos" localSheetId="16">#REF!</definedName>
    <definedName name="Nos">#REF!</definedName>
    <definedName name="NPV_Risk" localSheetId="1">#REF!</definedName>
    <definedName name="NPV_Risk" localSheetId="16">#REF!</definedName>
    <definedName name="NPV_Risk">#REF!</definedName>
    <definedName name="NqIS" localSheetId="1">#REF!</definedName>
    <definedName name="NqIS" localSheetId="16">#REF!</definedName>
    <definedName name="NqIS">#REF!</definedName>
    <definedName name="NrIS" localSheetId="1">#REF!</definedName>
    <definedName name="NrIS" localSheetId="16">#REF!</definedName>
    <definedName name="NrIS">#REF!</definedName>
    <definedName name="Ns">#REF!</definedName>
    <definedName name="Nsd">#REF!</definedName>
    <definedName name="Nsda" localSheetId="1">#REF!</definedName>
    <definedName name="Nsda" localSheetId="16">#REF!</definedName>
    <definedName name="Nsda">#REF!</definedName>
    <definedName name="Nsdb" localSheetId="1">#REF!</definedName>
    <definedName name="Nsdb" localSheetId="16">#REF!</definedName>
    <definedName name="Nsdb">#REF!</definedName>
    <definedName name="Nsm" localSheetId="1">#REF!</definedName>
    <definedName name="Nsm" localSheetId="16">#REF!</definedName>
    <definedName name="Nsm">#REF!</definedName>
    <definedName name="NSS">#REF!</definedName>
    <definedName name="Nst">#REF!</definedName>
    <definedName name="Nsu">#REF!</definedName>
    <definedName name="Nt" localSheetId="1">#REF!</definedName>
    <definedName name="Nt" localSheetId="16">#REF!</definedName>
    <definedName name="Nt">#REF!</definedName>
    <definedName name="nt0">#REF!</definedName>
    <definedName name="Num_Pmt_Per_Year">#REF!</definedName>
    <definedName name="num2text" localSheetId="17">#REF!</definedName>
    <definedName name="num2text">#REF!</definedName>
    <definedName name="Number_of_Payments">#N/A</definedName>
    <definedName name="Nur" localSheetId="1">#REF!</definedName>
    <definedName name="Nur" localSheetId="16">#REF!</definedName>
    <definedName name="Nur">#REF!</definedName>
    <definedName name="Nx" localSheetId="1">#REF!</definedName>
    <definedName name="Nx" localSheetId="16">#REF!</definedName>
    <definedName name="Nx">#REF!</definedName>
    <definedName name="Nx___0">#REF!</definedName>
    <definedName name="Nx___13">#REF!</definedName>
    <definedName name="nxs" localSheetId="1">#REF!</definedName>
    <definedName name="nxs" localSheetId="16">#REF!</definedName>
    <definedName name="nxs">#REF!</definedName>
    <definedName name="Nxx">#REF!</definedName>
    <definedName name="Ny" localSheetId="1">#REF!</definedName>
    <definedName name="Ny" localSheetId="16">#REF!</definedName>
    <definedName name="Ny">#REF!</definedName>
    <definedName name="Ny___0">#REF!</definedName>
    <definedName name="Ny___13">#REF!</definedName>
    <definedName name="nys" localSheetId="1">#REF!</definedName>
    <definedName name="nys" localSheetId="16">#REF!</definedName>
    <definedName name="nys">#REF!</definedName>
    <definedName name="Nyy">#REF!</definedName>
    <definedName name="O" localSheetId="1">#REF!</definedName>
    <definedName name="O" localSheetId="16">#REF!</definedName>
    <definedName name="O">#REF!</definedName>
    <definedName name="oct">#REF!</definedName>
    <definedName name="OCTROI" localSheetId="1">#REF!</definedName>
    <definedName name="OCTROI" localSheetId="16">#REF!</definedName>
    <definedName name="OCTROI">#REF!</definedName>
    <definedName name="OCTROI_HW" localSheetId="1">#REF!</definedName>
    <definedName name="OCTROI_HW" localSheetId="16">#REF!</definedName>
    <definedName name="OCTROI_HW">#REF!</definedName>
    <definedName name="OCTROI_SW" localSheetId="1">#REF!</definedName>
    <definedName name="OCTROI_SW" localSheetId="16">#REF!</definedName>
    <definedName name="OCTROI_SW">#REF!</definedName>
    <definedName name="OD">#REF!</definedName>
    <definedName name="OFFICE_LIGHTING" localSheetId="1">#REF!</definedName>
    <definedName name="OFFICE_LIGHTING" localSheetId="16">#REF!</definedName>
    <definedName name="OFFICE_LIGHTING">#REF!</definedName>
    <definedName name="OGPTL">#REF!</definedName>
    <definedName name="oh" localSheetId="1">#REF!</definedName>
    <definedName name="oh" localSheetId="16">#REF!</definedName>
    <definedName name="oh">#REF!</definedName>
    <definedName name="oh_work_sept">#REF!</definedName>
    <definedName name="OH_workings_sept">#REF!</definedName>
    <definedName name="ohe" localSheetId="1">#REF!</definedName>
    <definedName name="ohe" localSheetId="16">#REF!</definedName>
    <definedName name="ohe">#REF!</definedName>
    <definedName name="Oilpit">#REF!</definedName>
    <definedName name="oirr">#REF!</definedName>
    <definedName name="ok" localSheetId="1">#REF!</definedName>
    <definedName name="ok" localSheetId="16">#REF!</definedName>
    <definedName name="ok">#REF!</definedName>
    <definedName name="OldLaunch" localSheetId="13">#REF!</definedName>
    <definedName name="OldLaunch" localSheetId="12">#REF!</definedName>
    <definedName name="OldLaunch" localSheetId="16">#REF!</definedName>
    <definedName name="OldLaunch">#REF!</definedName>
    <definedName name="ongoingDCP" localSheetId="13">#REF!</definedName>
    <definedName name="ongoingDCP" localSheetId="12">#REF!</definedName>
    <definedName name="ongoingDCP" localSheetId="16">#REF!</definedName>
    <definedName name="ongoingDCP">#REF!</definedName>
    <definedName name="ooc" localSheetId="1">#REF!</definedName>
    <definedName name="ooc" localSheetId="16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7">#REF!</definedName>
    <definedName name="ord_musd">#REF!</definedName>
    <definedName name="orderbacklog" localSheetId="1">#REF!</definedName>
    <definedName name="orderbacklog" localSheetId="16">#REF!</definedName>
    <definedName name="orderbacklog">#REF!</definedName>
    <definedName name="orderbooked98" localSheetId="17">#REF!</definedName>
    <definedName name="orderbooked98">#REF!</definedName>
    <definedName name="ORDERSTATUS" localSheetId="1">#REF!</definedName>
    <definedName name="ORDERSTATUS" localSheetId="16">#REF!</definedName>
    <definedName name="ORDERSTATUS">#REF!</definedName>
    <definedName name="OrderTable" hidden="1">#REF!</definedName>
    <definedName name="ORDREVCOLL" localSheetId="1">#REF!</definedName>
    <definedName name="ORDREVCOLL" localSheetId="16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1" hidden="1">{"'PROFITABILITY'!$A$1:$F$45"}</definedName>
    <definedName name="P" localSheetId="20" hidden="1">{"'PROFITABILITY'!$A$1:$F$45"}</definedName>
    <definedName name="P" localSheetId="11" hidden="1">{"'PROFITABILITY'!$A$1:$F$45"}</definedName>
    <definedName name="P" localSheetId="13" hidden="1">{"'PROFITABILITY'!$A$1:$F$45"}</definedName>
    <definedName name="P" localSheetId="12" hidden="1">{"'PROFITABILITY'!$A$1:$F$45"}</definedName>
    <definedName name="P" localSheetId="16" hidden="1">{"'PROFITABILITY'!$A$1:$F$45"}</definedName>
    <definedName name="P" localSheetId="23" hidden="1">{"'PROFITABILITY'!$A$1:$F$45"}</definedName>
    <definedName name="p" localSheetId="10">#REF!</definedName>
    <definedName name="p" localSheetId="17">#REF!</definedName>
    <definedName name="P" localSheetId="18" hidden="1">{"'PROFITABILITY'!$A$1:$F$45"}</definedName>
    <definedName name="P" hidden="1">{"'PROFITABILITY'!$A$1:$F$45"}</definedName>
    <definedName name="p.s" localSheetId="1">#REF!</definedName>
    <definedName name="p.s" localSheetId="16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7">#REF!</definedName>
    <definedName name="P_1">#REF!</definedName>
    <definedName name="P_3" localSheetId="17">#REF!</definedName>
    <definedName name="P_3">#REF!</definedName>
    <definedName name="P_4" localSheetId="17">#REF!</definedName>
    <definedName name="P_4">#REF!</definedName>
    <definedName name="P_5" localSheetId="17">#REF!</definedName>
    <definedName name="P_5">#REF!</definedName>
    <definedName name="P_6DSO" localSheetId="1">#REF!</definedName>
    <definedName name="P_6DSO" localSheetId="16">#REF!</definedName>
    <definedName name="P_6DSO">#REF!</definedName>
    <definedName name="P_7DPO" localSheetId="17">#REF!</definedName>
    <definedName name="P_7DPO">#REF!</definedName>
    <definedName name="P_A">#REF!</definedName>
    <definedName name="P_B">#REF!</definedName>
    <definedName name="P_M">#REF!</definedName>
    <definedName name="p11i4f" localSheetId="1">#REF!</definedName>
    <definedName name="p11i4f" localSheetId="16">#REF!</definedName>
    <definedName name="p11i4f">#REF!</definedName>
    <definedName name="p11i5f" localSheetId="1">#REF!</definedName>
    <definedName name="p11i5f" localSheetId="16">#REF!</definedName>
    <definedName name="p11i5f">#REF!</definedName>
    <definedName name="p12i1bc8f" localSheetId="1">#REF!</definedName>
    <definedName name="p12i1bc8f" localSheetId="16">#REF!</definedName>
    <definedName name="p12i1bc8f">#REF!</definedName>
    <definedName name="p1350mcbc" localSheetId="1">#REF!</definedName>
    <definedName name="p1350mcbc" localSheetId="16">#REF!</definedName>
    <definedName name="p1350mcbc">#REF!</definedName>
    <definedName name="p1350mcfdr" localSheetId="1">#REF!</definedName>
    <definedName name="p1350mcfdr" localSheetId="16">#REF!</definedName>
    <definedName name="p1350mcfdr">#REF!</definedName>
    <definedName name="p1350mcic" localSheetId="1">#REF!</definedName>
    <definedName name="p1350mcic" localSheetId="16">#REF!</definedName>
    <definedName name="p1350mcic">#REF!</definedName>
    <definedName name="p1350pcfdr" localSheetId="1">#REF!</definedName>
    <definedName name="p1350pcfdr" localSheetId="16">#REF!</definedName>
    <definedName name="p1350pcfdr">#REF!</definedName>
    <definedName name="p1350pcic" localSheetId="1">#REF!</definedName>
    <definedName name="p1350pcic" localSheetId="16">#REF!</definedName>
    <definedName name="p1350pcic">#REF!</definedName>
    <definedName name="p1500mcbc" localSheetId="1">#REF!</definedName>
    <definedName name="p1500mcbc" localSheetId="16">#REF!</definedName>
    <definedName name="p1500mcbc">#REF!</definedName>
    <definedName name="p1500mcfdr" localSheetId="1">#REF!</definedName>
    <definedName name="p1500mcfdr" localSheetId="16">#REF!</definedName>
    <definedName name="p1500mcfdr">#REF!</definedName>
    <definedName name="p1500mcic" localSheetId="1">#REF!</definedName>
    <definedName name="p1500mcic" localSheetId="16">#REF!</definedName>
    <definedName name="p1500mcic">#REF!</definedName>
    <definedName name="p1abbbc" localSheetId="1">#REF!</definedName>
    <definedName name="p1abbbc" localSheetId="16">#REF!</definedName>
    <definedName name="p1abbbc">#REF!</definedName>
    <definedName name="p1abbfdr" localSheetId="1">#REF!</definedName>
    <definedName name="p1abbfdr" localSheetId="16">#REF!</definedName>
    <definedName name="p1abbfdr">#REF!</definedName>
    <definedName name="p1abbic" localSheetId="1">#REF!</definedName>
    <definedName name="p1abbic" localSheetId="16">#REF!</definedName>
    <definedName name="p1abbic">#REF!</definedName>
    <definedName name="p1accp" localSheetId="1">#REF!</definedName>
    <definedName name="p1accp" localSheetId="16">#REF!</definedName>
    <definedName name="p1accp">#REF!</definedName>
    <definedName name="p1acdb1" localSheetId="1">#REF!</definedName>
    <definedName name="p1acdb1" localSheetId="16">#REF!</definedName>
    <definedName name="p1acdb1">#REF!</definedName>
    <definedName name="p1acdb2" localSheetId="1">#REF!</definedName>
    <definedName name="p1acdb2" localSheetId="16">#REF!</definedName>
    <definedName name="p1acdb2">#REF!</definedName>
    <definedName name="p1acdb3" localSheetId="1">#REF!</definedName>
    <definedName name="p1acdb3" localSheetId="16">#REF!</definedName>
    <definedName name="p1acdb3">#REF!</definedName>
    <definedName name="p1amf" localSheetId="17">#REF!</definedName>
    <definedName name="p1amf">#REF!</definedName>
    <definedName name="p1apcc1" localSheetId="1">#REF!</definedName>
    <definedName name="p1apcc1" localSheetId="16">#REF!</definedName>
    <definedName name="p1apcc1">#REF!</definedName>
    <definedName name="p1apcc2" localSheetId="1">#REF!</definedName>
    <definedName name="p1apcc2" localSheetId="16">#REF!</definedName>
    <definedName name="p1apcc2">#REF!</definedName>
    <definedName name="p1apcc3" localSheetId="1">#REF!</definedName>
    <definedName name="p1apcc3" localSheetId="16">#REF!</definedName>
    <definedName name="p1apcc3">#REF!</definedName>
    <definedName name="p1clp" localSheetId="1">#REF!</definedName>
    <definedName name="p1clp" localSheetId="16">#REF!</definedName>
    <definedName name="p1clp">#REF!</definedName>
    <definedName name="p1csp" localSheetId="17">#REF!</definedName>
    <definedName name="p1csp">#REF!</definedName>
    <definedName name="p1db" localSheetId="17">#REF!</definedName>
    <definedName name="p1db">#REF!</definedName>
    <definedName name="p1ht" localSheetId="1">#REF!</definedName>
    <definedName name="p1ht" localSheetId="16">#REF!</definedName>
    <definedName name="p1ht">#REF!</definedName>
    <definedName name="p1ksk" localSheetId="17">#REF!</definedName>
    <definedName name="p1ksk">#REF!</definedName>
    <definedName name="p1ldb" localSheetId="1">#REF!</definedName>
    <definedName name="p1ldb" localSheetId="16">#REF!</definedName>
    <definedName name="p1ldb">#REF!</definedName>
    <definedName name="p1lift" localSheetId="1">#REF!</definedName>
    <definedName name="p1lift" localSheetId="16">#REF!</definedName>
    <definedName name="p1lift">#REF!</definedName>
    <definedName name="p1ltsba1" localSheetId="1">#REF!</definedName>
    <definedName name="p1ltsba1" localSheetId="16">#REF!</definedName>
    <definedName name="p1ltsba1">#REF!</definedName>
    <definedName name="p1ltsba2" localSheetId="1">#REF!</definedName>
    <definedName name="p1ltsba2" localSheetId="16">#REF!</definedName>
    <definedName name="p1ltsba2">#REF!</definedName>
    <definedName name="p1ltsbb1" localSheetId="1">#REF!</definedName>
    <definedName name="p1ltsbb1" localSheetId="16">#REF!</definedName>
    <definedName name="p1ltsbb1">#REF!</definedName>
    <definedName name="p1ltsbb2" localSheetId="1">#REF!</definedName>
    <definedName name="p1ltsbb2" localSheetId="16">#REF!</definedName>
    <definedName name="p1ltsbb2">#REF!</definedName>
    <definedName name="p1mcc1" localSheetId="1">#REF!</definedName>
    <definedName name="p1mcc1" localSheetId="16">#REF!</definedName>
    <definedName name="p1mcc1">#REF!</definedName>
    <definedName name="p1mcc10" localSheetId="1">#REF!</definedName>
    <definedName name="p1mcc10" localSheetId="16">#REF!</definedName>
    <definedName name="p1mcc10">#REF!</definedName>
    <definedName name="p1mcc11" localSheetId="1">#REF!</definedName>
    <definedName name="p1mcc11" localSheetId="16">#REF!</definedName>
    <definedName name="p1mcc11">#REF!</definedName>
    <definedName name="p1mcc12" localSheetId="1">#REF!</definedName>
    <definedName name="p1mcc12" localSheetId="16">#REF!</definedName>
    <definedName name="p1mcc12">#REF!</definedName>
    <definedName name="p1mcc13" localSheetId="1">#REF!</definedName>
    <definedName name="p1mcc13" localSheetId="16">#REF!</definedName>
    <definedName name="p1mcc13">#REF!</definedName>
    <definedName name="p1mcc14" localSheetId="1">#REF!</definedName>
    <definedName name="p1mcc14" localSheetId="16">#REF!</definedName>
    <definedName name="p1mcc14">#REF!</definedName>
    <definedName name="p1mcc15" localSheetId="1">#REF!</definedName>
    <definedName name="p1mcc15" localSheetId="16">#REF!</definedName>
    <definedName name="p1mcc15">#REF!</definedName>
    <definedName name="p1mcc17" localSheetId="1">#REF!</definedName>
    <definedName name="p1mcc17" localSheetId="16">#REF!</definedName>
    <definedName name="p1mcc17">#REF!</definedName>
    <definedName name="p1mcc2" localSheetId="1">#REF!</definedName>
    <definedName name="p1mcc2" localSheetId="16">#REF!</definedName>
    <definedName name="p1mcc2">#REF!</definedName>
    <definedName name="p1mcc3" localSheetId="1">#REF!</definedName>
    <definedName name="p1mcc3" localSheetId="16">#REF!</definedName>
    <definedName name="p1mcc3">#REF!</definedName>
    <definedName name="p1mcc4" localSheetId="1">#REF!</definedName>
    <definedName name="p1mcc4" localSheetId="16">#REF!</definedName>
    <definedName name="p1mcc4">#REF!</definedName>
    <definedName name="p1mcc5" localSheetId="1">#REF!</definedName>
    <definedName name="p1mcc5" localSheetId="16">#REF!</definedName>
    <definedName name="p1mcc5">#REF!</definedName>
    <definedName name="p1mcc6" localSheetId="1">#REF!</definedName>
    <definedName name="p1mcc6" localSheetId="16">#REF!</definedName>
    <definedName name="p1mcc6">#REF!</definedName>
    <definedName name="p1mcc7" localSheetId="1">#REF!</definedName>
    <definedName name="p1mcc7" localSheetId="16">#REF!</definedName>
    <definedName name="p1mcc7">#REF!</definedName>
    <definedName name="p1mcc8" localSheetId="1">#REF!</definedName>
    <definedName name="p1mcc8" localSheetId="16">#REF!</definedName>
    <definedName name="p1mcc8">#REF!</definedName>
    <definedName name="p1mcc9" localSheetId="1">#REF!</definedName>
    <definedName name="p1mcc9" localSheetId="16">#REF!</definedName>
    <definedName name="p1mcc9">#REF!</definedName>
    <definedName name="p1mldb" localSheetId="1">#REF!</definedName>
    <definedName name="p1mldb" localSheetId="16">#REF!</definedName>
    <definedName name="p1mldb">#REF!</definedName>
    <definedName name="p1mlp" localSheetId="1">#REF!</definedName>
    <definedName name="p1mlp" localSheetId="16">#REF!</definedName>
    <definedName name="p1mlp">#REF!</definedName>
    <definedName name="p1mltp" localSheetId="17">#REF!</definedName>
    <definedName name="p1mltp">#REF!</definedName>
    <definedName name="p1mpcc" localSheetId="1">#REF!</definedName>
    <definedName name="p1mpcc" localSheetId="16">#REF!</definedName>
    <definedName name="p1mpcc">#REF!</definedName>
    <definedName name="p1mpdb" localSheetId="1">#REF!</definedName>
    <definedName name="p1mpdb" localSheetId="16">#REF!</definedName>
    <definedName name="p1mpdb">#REF!</definedName>
    <definedName name="p1mpdp" localSheetId="1">#REF!</definedName>
    <definedName name="p1mpdp" localSheetId="16">#REF!</definedName>
    <definedName name="p1mpdp">#REF!</definedName>
    <definedName name="p1mrlp" localSheetId="1">#REF!</definedName>
    <definedName name="p1mrlp" localSheetId="16">#REF!</definedName>
    <definedName name="p1mrlp">#REF!</definedName>
    <definedName name="p1pcc" localSheetId="1">#REF!</definedName>
    <definedName name="p1pcc" localSheetId="16">#REF!</definedName>
    <definedName name="p1pcc">#REF!</definedName>
    <definedName name="p1pccm" localSheetId="1">#REF!</definedName>
    <definedName name="p1pccm" localSheetId="16">#REF!</definedName>
    <definedName name="p1pccm">#REF!</definedName>
    <definedName name="p1pdb" localSheetId="1">#REF!</definedName>
    <definedName name="p1pdb" localSheetId="16">#REF!</definedName>
    <definedName name="p1pdb">#REF!</definedName>
    <definedName name="p1ssb1" localSheetId="17">#REF!</definedName>
    <definedName name="p1ssb1">#REF!</definedName>
    <definedName name="p1ssb2" localSheetId="17">#REF!</definedName>
    <definedName name="p1ssb2">#REF!</definedName>
    <definedName name="p1upsdb" localSheetId="17">#REF!</definedName>
    <definedName name="p1upsdb">#REF!</definedName>
    <definedName name="p1upsip" localSheetId="1">#REF!</definedName>
    <definedName name="p1upsip" localSheetId="16">#REF!</definedName>
    <definedName name="p1upsip">#REF!</definedName>
    <definedName name="p1upsmdb" localSheetId="1">#REF!</definedName>
    <definedName name="p1upsmdb" localSheetId="16">#REF!</definedName>
    <definedName name="p1upsmdb">#REF!</definedName>
    <definedName name="p1upsop" localSheetId="1">#REF!</definedName>
    <definedName name="p1upsop" localSheetId="16">#REF!</definedName>
    <definedName name="p1upsop">#REF!</definedName>
    <definedName name="pa" localSheetId="1">#REF!</definedName>
    <definedName name="pa" localSheetId="16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16">#REF!</definedName>
    <definedName name="pad_baywise">#REF!</definedName>
    <definedName name="Page1" localSheetId="1">#REF!</definedName>
    <definedName name="Page1" localSheetId="16">#REF!</definedName>
    <definedName name="Page1">#REF!</definedName>
    <definedName name="PAGE1_1">"#REF!"</definedName>
    <definedName name="PAGE1_2">"#REF!"</definedName>
    <definedName name="PAGE10" localSheetId="1">#REF!</definedName>
    <definedName name="PAGE10" localSheetId="16">#REF!</definedName>
    <definedName name="PAGE10">#REF!</definedName>
    <definedName name="PAGE11" localSheetId="1">#REF!</definedName>
    <definedName name="PAGE11" localSheetId="16">#REF!</definedName>
    <definedName name="PAGE11">#REF!</definedName>
    <definedName name="PAGE2" localSheetId="1">#REF!</definedName>
    <definedName name="PAGE2" localSheetId="16">#REF!</definedName>
    <definedName name="PAGE2">#REF!</definedName>
    <definedName name="PAGE3" localSheetId="1">#REF!</definedName>
    <definedName name="PAGE3" localSheetId="16">#REF!</definedName>
    <definedName name="PAGE3">#REF!</definedName>
    <definedName name="PAGE4" localSheetId="1">#REF!</definedName>
    <definedName name="PAGE4" localSheetId="16">#REF!</definedName>
    <definedName name="PAGE4">#REF!</definedName>
    <definedName name="PAGE5" localSheetId="1">#REF!</definedName>
    <definedName name="PAGE5" localSheetId="16">#REF!</definedName>
    <definedName name="PAGE5">#REF!</definedName>
    <definedName name="PAGE6" localSheetId="1">#REF!</definedName>
    <definedName name="PAGE6" localSheetId="16">#REF!</definedName>
    <definedName name="PAGE6">#REF!</definedName>
    <definedName name="PAGE7" localSheetId="1">#REF!</definedName>
    <definedName name="PAGE7" localSheetId="16">#REF!</definedName>
    <definedName name="PAGE7">#REF!</definedName>
    <definedName name="PAGE8" localSheetId="1">#REF!</definedName>
    <definedName name="PAGE8" localSheetId="16">#REF!</definedName>
    <definedName name="PAGE8">#REF!</definedName>
    <definedName name="PAGE9" localSheetId="1">#REF!</definedName>
    <definedName name="PAGE9" localSheetId="16">#REF!</definedName>
    <definedName name="PAGE9">#REF!</definedName>
    <definedName name="Pal_Workbook_GUID" hidden="1">"I4MQBSQIYS7ZIKLGDAQFMW49"</definedName>
    <definedName name="Pancham" localSheetId="1">#REF!</definedName>
    <definedName name="Pancham" localSheetId="16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7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1">#REF!</definedName>
    <definedName name="pb" localSheetId="16">#REF!</definedName>
    <definedName name="pb">#REF!</definedName>
    <definedName name="pb___0">#REF!</definedName>
    <definedName name="pb___11">#REF!</definedName>
    <definedName name="pb___12">#REF!</definedName>
    <definedName name="PbRScenario" localSheetId="1">#REF!</definedName>
    <definedName name="PbRScenario" localSheetId="16">#REF!</definedName>
    <definedName name="PbRScenario">#REF!</definedName>
    <definedName name="Pbx">#REF!</definedName>
    <definedName name="Pby">#REF!</definedName>
    <definedName name="pc" localSheetId="1">#REF!</definedName>
    <definedName name="pc" localSheetId="16">#REF!</definedName>
    <definedName name="pc">#REF!</definedName>
    <definedName name="PC_ED" localSheetId="1">#REF!</definedName>
    <definedName name="PC_ED" localSheetId="16">#REF!</definedName>
    <definedName name="PC_ED">#REF!</definedName>
    <definedName name="PCC">#REF!</definedName>
    <definedName name="PCC_Offset">#REF!</definedName>
    <definedName name="PCD">#REF!</definedName>
    <definedName name="pctacutescore" localSheetId="1">#REF!</definedName>
    <definedName name="pctacutescore" localSheetId="16">#REF!</definedName>
    <definedName name="pctacutescore">#REF!</definedName>
    <definedName name="pctformatted" localSheetId="1">#REF!</definedName>
    <definedName name="pctformatted" localSheetId="16">#REF!</definedName>
    <definedName name="pctformatted">#REF!</definedName>
    <definedName name="PCTs" localSheetId="1">#REF!</definedName>
    <definedName name="PCTs" localSheetId="16">#REF!</definedName>
    <definedName name="PCTs">#REF!</definedName>
    <definedName name="Pd">#REF!</definedName>
    <definedName name="PER" localSheetId="1">#REF!</definedName>
    <definedName name="PER" localSheetId="16">#REF!</definedName>
    <definedName name="PER">#REF!</definedName>
    <definedName name="Percent_Text">#REF!</definedName>
    <definedName name="Percent_Value">#REF!</definedName>
    <definedName name="PercentComplete" localSheetId="10">PercentCompleteBeyond*PeriodInPlan</definedName>
    <definedName name="PercentComplete" localSheetId="17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1">#REF!</definedName>
    <definedName name="PerIncrease" localSheetId="16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1">#REF!</definedName>
    <definedName name="PERSONAL_TRANSPORT" localSheetId="16">#REF!</definedName>
    <definedName name="PERSONAL_TRANSPORT">#REF!</definedName>
    <definedName name="PF">#REF!</definedName>
    <definedName name="pge" localSheetId="1">#REF!</definedName>
    <definedName name="pge" localSheetId="16">#REF!</definedName>
    <definedName name="pge">#REF!</definedName>
    <definedName name="pH" localSheetId="1">#REF!</definedName>
    <definedName name="pH" localSheetId="16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1">#REF!</definedName>
    <definedName name="pIaccp" localSheetId="16">#REF!</definedName>
    <definedName name="pIaccp">#REF!</definedName>
    <definedName name="picture_1">"Picture 1"</definedName>
    <definedName name="pIecp" localSheetId="1">#REF!</definedName>
    <definedName name="pIecp" localSheetId="16">#REF!</definedName>
    <definedName name="pIecp">#REF!</definedName>
    <definedName name="Piling">#REF!</definedName>
    <definedName name="PILLTYPE">#REF!</definedName>
    <definedName name="pImcc.1" localSheetId="1">#REF!</definedName>
    <definedName name="pImcc.1" localSheetId="16">#REF!</definedName>
    <definedName name="pImcc.1">#REF!</definedName>
    <definedName name="pImcc.2" localSheetId="1">#REF!</definedName>
    <definedName name="pImcc.2" localSheetId="16">#REF!</definedName>
    <definedName name="pImcc.2">#REF!</definedName>
    <definedName name="pImcc.3" localSheetId="1">#REF!</definedName>
    <definedName name="pImcc.3" localSheetId="16">#REF!</definedName>
    <definedName name="pImcc.3">#REF!</definedName>
    <definedName name="pImltsb" localSheetId="1">#REF!</definedName>
    <definedName name="pImltsb" localSheetId="16">#REF!</definedName>
    <definedName name="pImltsb">#REF!</definedName>
    <definedName name="pImsb.ups" localSheetId="1">#REF!</definedName>
    <definedName name="pImsb.ups" localSheetId="16">#REF!</definedName>
    <definedName name="pImsb.ups">#REF!</definedName>
    <definedName name="pIsmsb.1" localSheetId="1">#REF!</definedName>
    <definedName name="pIsmsb.1" localSheetId="16">#REF!</definedName>
    <definedName name="pIsmsb.1">#REF!</definedName>
    <definedName name="pIsmsb.2" localSheetId="1">#REF!</definedName>
    <definedName name="pIsmsb.2" localSheetId="16">#REF!</definedName>
    <definedName name="pIsmsb.2">#REF!</definedName>
    <definedName name="pIsmsb.3" localSheetId="1">#REF!</definedName>
    <definedName name="pIsmsb.3" localSheetId="16">#REF!</definedName>
    <definedName name="pIsmsb.3">#REF!</definedName>
    <definedName name="pIsmsb.b" localSheetId="1">#REF!</definedName>
    <definedName name="pIsmsb.b" localSheetId="16">#REF!</definedName>
    <definedName name="pIsmsb.b">#REF!</definedName>
    <definedName name="pIsmsb.g" localSheetId="1">#REF!</definedName>
    <definedName name="pIsmsb.g" localSheetId="16">#REF!</definedName>
    <definedName name="pIsmsb.g">#REF!</definedName>
    <definedName name="pIsmsb.lab" localSheetId="1">#REF!</definedName>
    <definedName name="pIsmsb.lab" localSheetId="16">#REF!</definedName>
    <definedName name="pIsmsb.lab">#REF!</definedName>
    <definedName name="pIsmsb.main" localSheetId="1">#REF!</definedName>
    <definedName name="pIsmsb.main" localSheetId="16">#REF!</definedName>
    <definedName name="pIsmsb.main">#REF!</definedName>
    <definedName name="pIsmsb.t" localSheetId="1">#REF!</definedName>
    <definedName name="pIsmsb.t" localSheetId="16">#REF!</definedName>
    <definedName name="pIsmsb.t">#REF!</definedName>
    <definedName name="pIsmsb.ups" localSheetId="1">#REF!</definedName>
    <definedName name="pIsmsb.ups" localSheetId="16">#REF!</definedName>
    <definedName name="pIsmsb.ups">#REF!</definedName>
    <definedName name="pIup.1" localSheetId="1">#REF!</definedName>
    <definedName name="pIup.1" localSheetId="16">#REF!</definedName>
    <definedName name="pIup.1">#REF!</definedName>
    <definedName name="pIup.2" localSheetId="1">#REF!</definedName>
    <definedName name="pIup.2" localSheetId="16">#REF!</definedName>
    <definedName name="pIup.2">#REF!</definedName>
    <definedName name="PKG_NO">#REF!</definedName>
    <definedName name="PKGFRD_HW" localSheetId="1">#REF!</definedName>
    <definedName name="PKGFRD_HW" localSheetId="16">#REF!</definedName>
    <definedName name="PKGFRD_HW">#REF!</definedName>
    <definedName name="PKGFRD_SW" localSheetId="1">#REF!</definedName>
    <definedName name="PKGFRD_SW" localSheetId="16">#REF!</definedName>
    <definedName name="PKGFRD_SW">#REF!</definedName>
    <definedName name="place">#REF!</definedName>
    <definedName name="Plan" localSheetId="10">PeriodInPlan*(#REF!&gt;0)</definedName>
    <definedName name="Plan" localSheetId="17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1">#REF!</definedName>
    <definedName name="plsdata" localSheetId="16">#REF!</definedName>
    <definedName name="plsdata">#REF!</definedName>
    <definedName name="PM">#REF!</definedName>
    <definedName name="PM_ConcreteMixer">#REF!</definedName>
    <definedName name="pmsnonacutescore" localSheetId="1">#REF!</definedName>
    <definedName name="pmsnonacutescore" localSheetId="16">#REF!</definedName>
    <definedName name="pmsnonacutescore">#REF!</definedName>
    <definedName name="PmtFreq_PS" localSheetId="1">#REF!</definedName>
    <definedName name="PmtFreq_PS" localSheetId="16">#REF!</definedName>
    <definedName name="PmtFreq_PS">#REF!</definedName>
    <definedName name="pn">#REF!</definedName>
    <definedName name="pnu_soil" localSheetId="1">#REF!</definedName>
    <definedName name="pnu_soil" localSheetId="16">#REF!</definedName>
    <definedName name="pnu_soil">#REF!</definedName>
    <definedName name="PNum" localSheetId="1">#REF!</definedName>
    <definedName name="PNum" localSheetId="16">#REF!</definedName>
    <definedName name="PNum">#REF!</definedName>
    <definedName name="PO">#REF!</definedName>
    <definedName name="PONDA" localSheetId="1">#REF!</definedName>
    <definedName name="PONDA" localSheetId="16">#REF!</definedName>
    <definedName name="PONDA">#REF!</definedName>
    <definedName name="POOJA">#REF!</definedName>
    <definedName name="POST" localSheetId="1">#REF!</definedName>
    <definedName name="POST" localSheetId="16">#REF!</definedName>
    <definedName name="POST">#REF!</definedName>
    <definedName name="Potential_All" localSheetId="13">#REF!</definedName>
    <definedName name="Potential_All" localSheetId="12">#REF!</definedName>
    <definedName name="Potential_All" localSheetId="16">#REF!</definedName>
    <definedName name="Potential_All">#REF!</definedName>
    <definedName name="Potential_Brazil" localSheetId="1">#REF!</definedName>
    <definedName name="Potential_Brazil" localSheetId="16">#REF!</definedName>
    <definedName name="Potential_Brazil">#REF!</definedName>
    <definedName name="Potential_EU" localSheetId="1">#REF!</definedName>
    <definedName name="Potential_EU" localSheetId="16">#REF!</definedName>
    <definedName name="Potential_EU">#REF!</definedName>
    <definedName name="Potential_US" localSheetId="1">#REF!</definedName>
    <definedName name="Potential_US" localSheetId="16">#REF!</definedName>
    <definedName name="Potential_US">#REF!</definedName>
    <definedName name="POUNDS">#REF!</definedName>
    <definedName name="pp" localSheetId="17">#REF!</definedName>
    <definedName name="pp">#REF!</definedName>
    <definedName name="PPPPPP" localSheetId="1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6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1">#REF!</definedName>
    <definedName name="PR_BO" localSheetId="16">#REF!</definedName>
    <definedName name="PR_BO">#REF!</definedName>
    <definedName name="PR_IDTO" localSheetId="1">#REF!</definedName>
    <definedName name="PR_IDTO" localSheetId="16">#REF!</definedName>
    <definedName name="PR_IDTO">#REF!</definedName>
    <definedName name="PR_IMP" localSheetId="1">#REF!</definedName>
    <definedName name="PR_IMP" localSheetId="16">#REF!</definedName>
    <definedName name="PR_IMP">#REF!</definedName>
    <definedName name="PR_TR" localSheetId="1">#REF!</definedName>
    <definedName name="PR_TR" localSheetId="16">#REF!</definedName>
    <definedName name="PR_TR">#REF!</definedName>
    <definedName name="PRA_DETAILSMAR01">#REF!</definedName>
    <definedName name="PRADETAILS">#REF!</definedName>
    <definedName name="prashant" localSheetId="1">#REF!</definedName>
    <definedName name="prashant" localSheetId="16">#REF!</definedName>
    <definedName name="prashant">#REF!</definedName>
    <definedName name="pratap" localSheetId="10" hidden="1">{"'Sheet1'!$A$4386:$N$4591"}</definedName>
    <definedName name="pratap" localSheetId="17" hidden="1">{"'Sheet1'!$A$4386:$N$4591"}</definedName>
    <definedName name="pratap" hidden="1">{"'Sheet1'!$A$4386:$N$4591"}</definedName>
    <definedName name="PrepareDate" localSheetId="1">#REF!</definedName>
    <definedName name="PrepareDate" localSheetId="16">#REF!</definedName>
    <definedName name="PrepareDate">#REF!</definedName>
    <definedName name="price">#REF!</definedName>
    <definedName name="priced_end" localSheetId="17">#REF!</definedName>
    <definedName name="priced_end">#REF!</definedName>
    <definedName name="PRICEDISCOUNT" localSheetId="1">#REF!</definedName>
    <definedName name="PRICEDISCOUNT" localSheetId="16">#REF!</definedName>
    <definedName name="PRICEDISCOUNT">#REF!</definedName>
    <definedName name="Princ">#REF!</definedName>
    <definedName name="Print" localSheetId="1">#REF!</definedName>
    <definedName name="Print" localSheetId="16">#REF!</definedName>
    <definedName name="Print">#REF!</definedName>
    <definedName name="print_activity_by_Commissioner" localSheetId="1">#REF!</definedName>
    <definedName name="print_activity_by_Commissioner" localSheetId="16">#REF!</definedName>
    <definedName name="print_activity_by_Commissioner">#REF!</definedName>
    <definedName name="_xlnm.Print_Area" localSheetId="1">'800kV HVDC TA-602'!$A$1:$O$20</definedName>
    <definedName name="_xlnm.Print_Area" localSheetId="6">'DPR Sheet'!$A$1:$G$33</definedName>
    <definedName name="_xlnm.Print_Area" localSheetId="11">'Erection '!$A$1:$O$70</definedName>
    <definedName name="_xlnm.Print_Area" localSheetId="7">FDN!$A$1:$Q$159</definedName>
    <definedName name="_xlnm.Print_Area" localSheetId="8">'FDN Completed'!$A$1:$K$166</definedName>
    <definedName name="_xlnm.Print_Area" localSheetId="9">'PGCIL - KEC'!$A$1:$M$19</definedName>
    <definedName name="_xlnm.Print_Area" localSheetId="16">'Stringing Compiled'!$A$1:$R$11</definedName>
    <definedName name="_xlnm.Print_Area" localSheetId="17">'TA-602Visual Chart '!$A$1:$BB$417</definedName>
    <definedName name="_xlnm.Print_Area" localSheetId="18">'Visual chart'!$A$1:$AL$437</definedName>
    <definedName name="_xlnm.Print_Area">#REF!</definedName>
    <definedName name="Print_Area_MI" localSheetId="1">#REF!</definedName>
    <definedName name="Print_Area_MI" localSheetId="16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1">#REF!</definedName>
    <definedName name="_xlnm.Print_Titles" localSheetId="13">#N/A</definedName>
    <definedName name="_xlnm.Print_Titles" localSheetId="12">#N/A</definedName>
    <definedName name="_xlnm.Print_Titles" localSheetId="7">FDN!$1:$2</definedName>
    <definedName name="_xlnm.Print_Titles" localSheetId="8">'FDN Completed'!$1:$2</definedName>
    <definedName name="_xlnm.Print_Titles" localSheetId="16">#REF!</definedName>
    <definedName name="_xlnm.Print_Titles" localSheetId="10">#N/A</definedName>
    <definedName name="_xlnm.Print_Titles" localSheetId="17">'TA-602Visual Chart '!$1:$10</definedName>
    <definedName name="_xlnm.Print_Titles" localSheetId="18">'Visual chart'!$1:$5</definedName>
    <definedName name="_xlnm.Print_Titles">#REF!</definedName>
    <definedName name="PRINT_TITLES_MI" localSheetId="1">#REF!</definedName>
    <definedName name="PRINT_TITLES_MI" localSheetId="16">#REF!</definedName>
    <definedName name="PRINT_TITLES_MI">#REF!</definedName>
    <definedName name="print1">#REF!</definedName>
    <definedName name="printarea">#REF!</definedName>
    <definedName name="printedname" localSheetId="1">#REF!</definedName>
    <definedName name="printedname" localSheetId="16">#REF!</definedName>
    <definedName name="printedname">#REF!</definedName>
    <definedName name="printn">#REF!</definedName>
    <definedName name="PRMIL_HW" localSheetId="1">#REF!</definedName>
    <definedName name="PRMIL_HW" localSheetId="16">#REF!</definedName>
    <definedName name="PRMIL_HW">#REF!</definedName>
    <definedName name="PRMIL_SW" localSheetId="1">#REF!</definedName>
    <definedName name="PRMIL_SW" localSheetId="16">#REF!</definedName>
    <definedName name="PRMIL_SW">#REF!</definedName>
    <definedName name="PROBADJUSTMENT" localSheetId="1">#REF!</definedName>
    <definedName name="PROBADJUSTMENT" localSheetId="16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1">#REF!</definedName>
    <definedName name="Professional___Audit_Fees" localSheetId="16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1">#REF!</definedName>
    <definedName name="project" localSheetId="16">#REF!</definedName>
    <definedName name="project">#REF!</definedName>
    <definedName name="Projects" localSheetId="1">#REF!</definedName>
    <definedName name="Projects" localSheetId="16">#REF!</definedName>
    <definedName name="Projects">#REF!</definedName>
    <definedName name="PROVISIONS" localSheetId="13">#REF!</definedName>
    <definedName name="PROVISIONS" localSheetId="12">#REF!</definedName>
    <definedName name="PROVISIONS" localSheetId="16">#REF!</definedName>
    <definedName name="PROVISIONS" localSheetId="17">#REF!</definedName>
    <definedName name="PROVISIONS">#REF!</definedName>
    <definedName name="PS" localSheetId="1">#REF!</definedName>
    <definedName name="PS" localSheetId="16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1">#REF!</definedName>
    <definedName name="PublicDocuments" localSheetId="16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1" hidden="1">{"'PROFITABILITY'!$A$1:$F$45"}</definedName>
    <definedName name="q" localSheetId="20" hidden="1">{"'PROFITABILITY'!$A$1:$F$45"}</definedName>
    <definedName name="q" localSheetId="11" hidden="1">{"'PROFITABILITY'!$A$1:$F$45"}</definedName>
    <definedName name="q" localSheetId="13" hidden="1">{"'PROFITABILITY'!$A$1:$F$45"}</definedName>
    <definedName name="q" localSheetId="12" hidden="1">{"'PROFITABILITY'!$A$1:$F$45"}</definedName>
    <definedName name="q" localSheetId="16" hidden="1">{"'PROFITABILITY'!$A$1:$F$45"}</definedName>
    <definedName name="q" localSheetId="23" hidden="1">{"'PROFITABILITY'!$A$1:$F$45"}</definedName>
    <definedName name="q" localSheetId="10">#REF!</definedName>
    <definedName name="q" localSheetId="17">#REF!</definedName>
    <definedName name="q" localSheetId="18" hidden="1">{"'PROFITABILITY'!$A$1:$F$45"}</definedName>
    <definedName name="q" hidden="1">{"'PROFITABILITY'!$A$1:$F$45"}</definedName>
    <definedName name="q_all" localSheetId="1">#REF!</definedName>
    <definedName name="q_all" localSheetId="16">#REF!</definedName>
    <definedName name="q_all">#REF!</definedName>
    <definedName name="qar">#REF!</definedName>
    <definedName name="Qc" localSheetId="1">#REF!</definedName>
    <definedName name="Qc" localSheetId="16">#REF!</definedName>
    <definedName name="Qc">#REF!</definedName>
    <definedName name="Qc___0">#REF!</definedName>
    <definedName name="Qc___13">#REF!</definedName>
    <definedName name="QC_Bajaj" localSheetId="1">#REF!</definedName>
    <definedName name="QC_Bajaj" localSheetId="16">#REF!</definedName>
    <definedName name="QC_Bajaj">#REF!</definedName>
    <definedName name="qder" localSheetId="1">#REF!</definedName>
    <definedName name="qder" localSheetId="16">#REF!</definedName>
    <definedName name="qder">#REF!</definedName>
    <definedName name="qegweng">#REF!</definedName>
    <definedName name="Qf" localSheetId="1">#REF!</definedName>
    <definedName name="Qf" localSheetId="16">#REF!</definedName>
    <definedName name="Qf">#REF!</definedName>
    <definedName name="Qf___0">#REF!</definedName>
    <definedName name="Qf___13">#REF!</definedName>
    <definedName name="qfc" localSheetId="1">#REF!</definedName>
    <definedName name="qfc" localSheetId="16">#REF!</definedName>
    <definedName name="qfc">#REF!</definedName>
    <definedName name="QFC_AUDh" localSheetId="1">#REF!</definedName>
    <definedName name="QFC_AUDh" localSheetId="16">#REF!</definedName>
    <definedName name="QFC_AUDh">#REF!</definedName>
    <definedName name="QFC_AUDs" localSheetId="1">#REF!</definedName>
    <definedName name="QFC_AUDs" localSheetId="16">#REF!</definedName>
    <definedName name="QFC_AUDs">#REF!</definedName>
    <definedName name="QFC_AUDspa" localSheetId="1">#REF!</definedName>
    <definedName name="QFC_AUDspa" localSheetId="16">#REF!</definedName>
    <definedName name="QFC_AUDspa">#REF!</definedName>
    <definedName name="QFC_BO" localSheetId="1">#REF!</definedName>
    <definedName name="QFC_BO" localSheetId="16">#REF!</definedName>
    <definedName name="QFC_BO">#REF!</definedName>
    <definedName name="QFC_DEMh" localSheetId="1">#REF!</definedName>
    <definedName name="QFC_DEMh" localSheetId="16">#REF!</definedName>
    <definedName name="QFC_DEMh">#REF!</definedName>
    <definedName name="QFC_DEMs" localSheetId="1">#REF!</definedName>
    <definedName name="QFC_DEMs" localSheetId="16">#REF!</definedName>
    <definedName name="QFC_DEMs">#REF!</definedName>
    <definedName name="QFC_DEMspa" localSheetId="1">#REF!</definedName>
    <definedName name="QFC_DEMspa" localSheetId="16">#REF!</definedName>
    <definedName name="QFC_DEMspa">#REF!</definedName>
    <definedName name="QFC_FIMh" localSheetId="1">#REF!</definedName>
    <definedName name="QFC_FIMh" localSheetId="16">#REF!</definedName>
    <definedName name="QFC_FIMh">#REF!</definedName>
    <definedName name="QFC_FIMs" localSheetId="1">#REF!</definedName>
    <definedName name="QFC_FIMs" localSheetId="16">#REF!</definedName>
    <definedName name="QFC_FIMs">#REF!</definedName>
    <definedName name="QFC_FIMspa" localSheetId="1">#REF!</definedName>
    <definedName name="QFC_FIMspa" localSheetId="16">#REF!</definedName>
    <definedName name="QFC_FIMspa">#REF!</definedName>
    <definedName name="QFC_FIs" localSheetId="1">#REF!</definedName>
    <definedName name="QFC_FIs" localSheetId="16">#REF!</definedName>
    <definedName name="QFC_FIs">#REF!</definedName>
    <definedName name="QFC_NOKh" localSheetId="1">#REF!</definedName>
    <definedName name="QFC_NOKh" localSheetId="16">#REF!</definedName>
    <definedName name="QFC_NOKh">#REF!</definedName>
    <definedName name="QFC_NOKs" localSheetId="1">#REF!</definedName>
    <definedName name="QFC_NOKs" localSheetId="16">#REF!</definedName>
    <definedName name="QFC_NOKs">#REF!</definedName>
    <definedName name="QFC_NOKspa" localSheetId="1">#REF!</definedName>
    <definedName name="QFC_NOKspa" localSheetId="16">#REF!</definedName>
    <definedName name="QFC_NOKspa">#REF!</definedName>
    <definedName name="QFC_OWN" localSheetId="1">#REF!</definedName>
    <definedName name="QFC_OWN" localSheetId="16">#REF!</definedName>
    <definedName name="QFC_OWN">#REF!</definedName>
    <definedName name="qfc_s00" localSheetId="1">#REF!</definedName>
    <definedName name="qfc_s00" localSheetId="16">#REF!</definedName>
    <definedName name="qfc_s00">#REF!</definedName>
    <definedName name="QFC_S01" localSheetId="1">#REF!</definedName>
    <definedName name="QFC_S01" localSheetId="16">#REF!</definedName>
    <definedName name="QFC_S01">#REF!</definedName>
    <definedName name="QFC_S02" localSheetId="1">#REF!</definedName>
    <definedName name="QFC_S02" localSheetId="16">#REF!</definedName>
    <definedName name="QFC_S02">#REF!</definedName>
    <definedName name="QFC_S03" localSheetId="1">#REF!</definedName>
    <definedName name="QFC_S03" localSheetId="16">#REF!</definedName>
    <definedName name="QFC_S03">#REF!</definedName>
    <definedName name="qfc_s98" localSheetId="1">#REF!</definedName>
    <definedName name="qfc_s98" localSheetId="16">#REF!</definedName>
    <definedName name="qfc_s98">#REF!</definedName>
    <definedName name="qfc_s99" localSheetId="1">#REF!</definedName>
    <definedName name="qfc_s99" localSheetId="16">#REF!</definedName>
    <definedName name="qfc_s99">#REF!</definedName>
    <definedName name="QFC_SEKh" localSheetId="1">#REF!</definedName>
    <definedName name="QFC_SEKh" localSheetId="16">#REF!</definedName>
    <definedName name="QFC_SEKh">#REF!</definedName>
    <definedName name="QFC_SEKs" localSheetId="1">#REF!</definedName>
    <definedName name="QFC_SEKs" localSheetId="16">#REF!</definedName>
    <definedName name="QFC_SEKs">#REF!</definedName>
    <definedName name="QFC_SFRh" localSheetId="1">#REF!</definedName>
    <definedName name="QFC_SFRh" localSheetId="16">#REF!</definedName>
    <definedName name="QFC_SFRh">#REF!</definedName>
    <definedName name="QFC_SFRs" localSheetId="1">#REF!</definedName>
    <definedName name="QFC_SFRs" localSheetId="16">#REF!</definedName>
    <definedName name="QFC_SFRs">#REF!</definedName>
    <definedName name="QFC_SPC" localSheetId="1">#REF!</definedName>
    <definedName name="QFC_SPC" localSheetId="16">#REF!</definedName>
    <definedName name="QFC_SPC">#REF!</definedName>
    <definedName name="QFC_TR" localSheetId="1">#REF!</definedName>
    <definedName name="QFC_TR" localSheetId="16">#REF!</definedName>
    <definedName name="QFC_TR">#REF!</definedName>
    <definedName name="QFC_UKPh" localSheetId="1">#REF!</definedName>
    <definedName name="QFC_UKPh" localSheetId="16">#REF!</definedName>
    <definedName name="QFC_UKPh">#REF!</definedName>
    <definedName name="QFC_UKPs" localSheetId="1">#REF!</definedName>
    <definedName name="QFC_UKPs" localSheetId="16">#REF!</definedName>
    <definedName name="QFC_UKPs">#REF!</definedName>
    <definedName name="QFC_USDh" localSheetId="1">#REF!</definedName>
    <definedName name="QFC_USDh" localSheetId="16">#REF!</definedName>
    <definedName name="QFC_USDh">#REF!</definedName>
    <definedName name="QFC_USDs" localSheetId="1">#REF!</definedName>
    <definedName name="QFC_USDs" localSheetId="16">#REF!</definedName>
    <definedName name="QFC_USDs">#REF!</definedName>
    <definedName name="QFC_USDspa" localSheetId="1">#REF!</definedName>
    <definedName name="QFC_USDspa" localSheetId="16">#REF!</definedName>
    <definedName name="QFC_USDspa">#REF!</definedName>
    <definedName name="Qi" localSheetId="1">#REF!</definedName>
    <definedName name="Qi" localSheetId="16">#REF!</definedName>
    <definedName name="Qi">#REF!</definedName>
    <definedName name="Qi___0">#REF!</definedName>
    <definedName name="Qi___13">#REF!</definedName>
    <definedName name="Ql" localSheetId="1">#REF!</definedName>
    <definedName name="Ql" localSheetId="16">#REF!</definedName>
    <definedName name="Ql">#REF!</definedName>
    <definedName name="Ql___0">#REF!</definedName>
    <definedName name="Ql___13">#REF!</definedName>
    <definedName name="qq" localSheetId="10" hidden="1">{#N/A,#N/A,FALSE,"COVER1.XLS ";#N/A,#N/A,FALSE,"RACT1.XLS";#N/A,#N/A,FALSE,"RACT2.XLS";#N/A,#N/A,FALSE,"ECCMP";#N/A,#N/A,FALSE,"WELDER.XLS"}</definedName>
    <definedName name="qq" localSheetId="17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1">#REF!</definedName>
    <definedName name="qryEqptOrdDelyETAProfile_byConstrMgr" localSheetId="16">#REF!</definedName>
    <definedName name="qryEqptOrdDelyETAProfile_byConstrMgr">#REF!</definedName>
    <definedName name="qryEqptOrdPODelProfile_ByConstrMgr" localSheetId="1">#REF!</definedName>
    <definedName name="qryEqptOrdPODelProfile_ByConstrMgr" localSheetId="16">#REF!</definedName>
    <definedName name="qryEqptOrdPODelProfile_ByConstrMgr">#REF!</definedName>
    <definedName name="qryMonitorIP_9SpecialByContractToXLS" localSheetId="1">#REF!</definedName>
    <definedName name="qryMonitorIP_9SpecialByContractToXLS" localSheetId="16">#REF!</definedName>
    <definedName name="qryMonitorIP_9SpecialByContractToXLS">#REF!</definedName>
    <definedName name="Qspan" localSheetId="1">#REF!</definedName>
    <definedName name="Qspan" localSheetId="16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" hidden="1">{"'PROFITABILITY'!$A$1:$F$45"}</definedName>
    <definedName name="qw" localSheetId="20" hidden="1">{"'PROFITABILITY'!$A$1:$F$45"}</definedName>
    <definedName name="qw" localSheetId="11" hidden="1">{"'PROFITABILITY'!$A$1:$F$45"}</definedName>
    <definedName name="qw" localSheetId="13" hidden="1">{"'PROFITABILITY'!$A$1:$F$45"}</definedName>
    <definedName name="qw" localSheetId="12" hidden="1">{"'PROFITABILITY'!$A$1:$F$45"}</definedName>
    <definedName name="qw" localSheetId="16" hidden="1">{"'PROFITABILITY'!$A$1:$F$45"}</definedName>
    <definedName name="qw" localSheetId="23" hidden="1">{"'PROFITABILITY'!$A$1:$F$45"}</definedName>
    <definedName name="qw" localSheetId="18" hidden="1">{"'PROFITABILITY'!$A$1:$F$45"}</definedName>
    <definedName name="qw" hidden="1">{"'PROFITABILITY'!$A$1:$F$45"}</definedName>
    <definedName name="qwer" localSheetId="1">#REF!</definedName>
    <definedName name="qwer" localSheetId="16">#REF!</definedName>
    <definedName name="qwer">#REF!</definedName>
    <definedName name="QWEWEQ">#REF!</definedName>
    <definedName name="QWMKS" localSheetId="1">#REF!</definedName>
    <definedName name="QWMKS" localSheetId="16">#REF!</definedName>
    <definedName name="QWMKS">#REF!</definedName>
    <definedName name="qwrqrqwrq">#REF!</definedName>
    <definedName name="qwwwee">#REF!</definedName>
    <definedName name="r_" localSheetId="17">#REF!</definedName>
    <definedName name="r_">#REF!</definedName>
    <definedName name="R___variation_factor_in_capacity_per_degree_Celcius">#REF!</definedName>
    <definedName name="Ra">#REF!</definedName>
    <definedName name="raaa" localSheetId="10" hidden="1">{"'Sheet1'!$A$4386:$N$4591"}</definedName>
    <definedName name="raaa" localSheetId="17" hidden="1">{"'Sheet1'!$A$4386:$N$4591"}</definedName>
    <definedName name="raaa" hidden="1">{"'Sheet1'!$A$4386:$N$4591"}</definedName>
    <definedName name="Rac">#REF!</definedName>
    <definedName name="Radio" localSheetId="1" hidden="1">{"'PROFITABILITY'!$A$1:$F$45"}</definedName>
    <definedName name="Radio" localSheetId="20" hidden="1">{"'PROFITABILITY'!$A$1:$F$45"}</definedName>
    <definedName name="Radio" localSheetId="11" hidden="1">{"'PROFITABILITY'!$A$1:$F$45"}</definedName>
    <definedName name="Radio" localSheetId="13" hidden="1">{"'PROFITABILITY'!$A$1:$F$45"}</definedName>
    <definedName name="Radio" localSheetId="12" hidden="1">{"'PROFITABILITY'!$A$1:$F$45"}</definedName>
    <definedName name="Radio" localSheetId="16" hidden="1">{"'PROFITABILITY'!$A$1:$F$45"}</definedName>
    <definedName name="Radio" localSheetId="23" hidden="1">{"'PROFITABILITY'!$A$1:$F$45"}</definedName>
    <definedName name="Radio" localSheetId="18" hidden="1">{"'PROFITABILITY'!$A$1:$F$45"}</definedName>
    <definedName name="Radio" hidden="1">{"'PROFITABILITY'!$A$1:$F$45"}</definedName>
    <definedName name="raghu" localSheetId="1">#REF!</definedName>
    <definedName name="raghu" localSheetId="16">#REF!</definedName>
    <definedName name="raghu">#REF!</definedName>
    <definedName name="Rahul">#REF!</definedName>
    <definedName name="Rahul1">#REF!</definedName>
    <definedName name="RAIL">#REF!</definedName>
    <definedName name="Raj" localSheetId="10" hidden="1">{"'Sheet1'!$A$4386:$N$4591"}</definedName>
    <definedName name="Raj" localSheetId="17" hidden="1">{"'Sheet1'!$A$4386:$N$4591"}</definedName>
    <definedName name="Raj" hidden="1">{"'Sheet1'!$A$4386:$N$4591"}</definedName>
    <definedName name="raja" localSheetId="1">#REF!</definedName>
    <definedName name="raja" localSheetId="16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1">#REF!</definedName>
    <definedName name="Re" localSheetId="13">#REF!</definedName>
    <definedName name="Re" localSheetId="12">#REF!</definedName>
    <definedName name="Re" localSheetId="16">#REF!</definedName>
    <definedName name="Re" localSheetId="17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3">#REF!</definedName>
    <definedName name="Receivables_yearwise" localSheetId="12">#REF!</definedName>
    <definedName name="Receivables_yearwise" localSheetId="16">#REF!</definedName>
    <definedName name="Receivables_yearwise" localSheetId="17">#REF!</definedName>
    <definedName name="Receivables_yearwise">#REF!</definedName>
    <definedName name="RECON" localSheetId="10" hidden="1">{"form-D1",#N/A,FALSE,"FORM-D1";"form-D1_amt",#N/A,FALSE,"FORM-D1"}</definedName>
    <definedName name="RECON" localSheetId="17" hidden="1">{"form-D1",#N/A,FALSE,"FORM-D1";"form-D1_amt",#N/A,FALSE,"FORM-D1"}</definedName>
    <definedName name="RECON" hidden="1">{"form-D1",#N/A,FALSE,"FORM-D1";"form-D1_amt",#N/A,FALSE,"FORM-D1"}</definedName>
    <definedName name="_xlnm.Recorder" localSheetId="1">#REF!</definedName>
    <definedName name="_xlnm.Recorder" localSheetId="16">#REF!</definedName>
    <definedName name="_xlnm.Recorder">#REF!</definedName>
    <definedName name="Recorder1">#REF!</definedName>
    <definedName name="rect_4_415">#REF!</definedName>
    <definedName name="redmdn" localSheetId="1">#REF!</definedName>
    <definedName name="redmdn" localSheetId="16">#REF!</definedName>
    <definedName name="redmdn">#REF!</definedName>
    <definedName name="Reduction_of_Outpatient_ratios">#REF!,#REF!,#REF!</definedName>
    <definedName name="REE">#REF!</definedName>
    <definedName name="Ref__EUS_632_FDN_001" localSheetId="17">#REF!</definedName>
    <definedName name="Ref__EUS_632_FDN_001">#REF!</definedName>
    <definedName name="Ref__EUS_632_FDN_002" localSheetId="17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1">#REF!</definedName>
    <definedName name="RENT" localSheetId="16">#REF!</definedName>
    <definedName name="RENT">#REF!</definedName>
    <definedName name="Repairs" localSheetId="1">#REF!</definedName>
    <definedName name="Repairs" localSheetId="16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10" hidden="1">{#N/A,#N/A,FALSE,"COVER1.XLS ";#N/A,#N/A,FALSE,"RACT1.XLS";#N/A,#N/A,FALSE,"RACT2.XLS";#N/A,#N/A,FALSE,"ECCMP";#N/A,#N/A,FALSE,"WELDER.XLS"}</definedName>
    <definedName name="res_sum" localSheetId="17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3">#REF!</definedName>
    <definedName name="Retail_Disc" localSheetId="12">#REF!</definedName>
    <definedName name="Retail_Disc" localSheetId="16">#REF!</definedName>
    <definedName name="Retail_Disc">#REF!</definedName>
    <definedName name="Rev" localSheetId="1">#REF!</definedName>
    <definedName name="Rev" localSheetId="16">#REF!</definedName>
    <definedName name="Rev">#REF!</definedName>
    <definedName name="REVENUE_MODEL" localSheetId="1">#REF!</definedName>
    <definedName name="REVENUE_MODEL" localSheetId="16">#REF!</definedName>
    <definedName name="REVENUE_MODEL">#REF!</definedName>
    <definedName name="Revision">#REF!</definedName>
    <definedName name="REVSTATUS" localSheetId="1">#REF!</definedName>
    <definedName name="REVSTATUS" localSheetId="16">#REF!</definedName>
    <definedName name="REVSTATUS">#REF!</definedName>
    <definedName name="revstatuspage1" localSheetId="1">#REF!</definedName>
    <definedName name="revstatuspage1" localSheetId="16">#REF!</definedName>
    <definedName name="revstatuspage1">#REF!</definedName>
    <definedName name="revstatuspage2" localSheetId="1">#REF!</definedName>
    <definedName name="revstatuspage2" localSheetId="16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1">#REF!</definedName>
    <definedName name="Rg" localSheetId="16">#REF!</definedName>
    <definedName name="Rg">#REF!</definedName>
    <definedName name="rgns">#REF!</definedName>
    <definedName name="rgs" localSheetId="1">#REF!</definedName>
    <definedName name="rgs" localSheetId="16">#REF!</definedName>
    <definedName name="rgs">#REF!</definedName>
    <definedName name="rho">#REF!</definedName>
    <definedName name="rig">#REF!</definedName>
    <definedName name="rishraetc" localSheetId="1">#REF!</definedName>
    <definedName name="rishraetc" localSheetId="16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10" hidden="1">{"'PROFITABILITY'!$A$1:$F$45"}</definedName>
    <definedName name="rjrj" localSheetId="17" hidden="1">{"'PROFITABILITY'!$A$1:$F$45"}</definedName>
    <definedName name="rjrj" hidden="1">{"'PROFITABILITY'!$A$1:$F$45"}</definedName>
    <definedName name="rjrjj" localSheetId="10" hidden="1">{"'PROFITABILITY'!$A$1:$F$45"}</definedName>
    <definedName name="rjrjj" localSheetId="17" hidden="1">{"'PROFITABILITY'!$A$1:$F$45"}</definedName>
    <definedName name="rjrjj" hidden="1">{"'PROFITABILITY'!$A$1:$F$45"}</definedName>
    <definedName name="Rl" localSheetId="1">#REF!</definedName>
    <definedName name="Rl" localSheetId="16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7">#REF!</definedName>
    <definedName name="rmcaccp">#REF!</definedName>
    <definedName name="rmcecp" localSheetId="17">#REF!</definedName>
    <definedName name="rmcecp">#REF!</definedName>
    <definedName name="rmcmcc.1" localSheetId="17">#REF!</definedName>
    <definedName name="rmcmcc.1">#REF!</definedName>
    <definedName name="rmcmcc.2" localSheetId="17">#REF!</definedName>
    <definedName name="rmcmcc.2">#REF!</definedName>
    <definedName name="rmcmcc.3" localSheetId="17">#REF!</definedName>
    <definedName name="rmcmcc.3">#REF!</definedName>
    <definedName name="rmcmltsb" localSheetId="17">#REF!</definedName>
    <definedName name="rmcmltsb">#REF!</definedName>
    <definedName name="rmcmsb.ups" localSheetId="17">#REF!</definedName>
    <definedName name="rmcmsb.ups">#REF!</definedName>
    <definedName name="rmcsmsb.1" localSheetId="17">#REF!</definedName>
    <definedName name="rmcsmsb.1">#REF!</definedName>
    <definedName name="rmcsmsb.2" localSheetId="17">#REF!</definedName>
    <definedName name="rmcsmsb.2">#REF!</definedName>
    <definedName name="rmcsmsb.3" localSheetId="17">#REF!</definedName>
    <definedName name="rmcsmsb.3">#REF!</definedName>
    <definedName name="rmcsmsb.b" localSheetId="17">#REF!</definedName>
    <definedName name="rmcsmsb.b">#REF!</definedName>
    <definedName name="rmcsmsb.g" localSheetId="17">#REF!</definedName>
    <definedName name="rmcsmsb.g">#REF!</definedName>
    <definedName name="rmcsmsb.lab" localSheetId="17">#REF!</definedName>
    <definedName name="rmcsmsb.lab">#REF!</definedName>
    <definedName name="rmcsmsb.main" localSheetId="17">#REF!</definedName>
    <definedName name="rmcsmsb.main">#REF!</definedName>
    <definedName name="rmcsmsb.t" localSheetId="17">#REF!</definedName>
    <definedName name="rmcsmsb.t">#REF!</definedName>
    <definedName name="rmcsmsb.ups" localSheetId="17">#REF!</definedName>
    <definedName name="rmcsmsb.ups">#REF!</definedName>
    <definedName name="rmcup.1" localSheetId="17">#REF!</definedName>
    <definedName name="rmcup.1">#REF!</definedName>
    <definedName name="rmcup.2" localSheetId="17">#REF!</definedName>
    <definedName name="rmcup.2">#REF!</definedName>
    <definedName name="robot">#REF!</definedName>
    <definedName name="ROLLFCCASHFLOW" localSheetId="1">#REF!</definedName>
    <definedName name="ROLLFCCASHFLOW" localSheetId="16">#REF!</definedName>
    <definedName name="ROLLFCCASHFLOW">#REF!</definedName>
    <definedName name="ROLLFCWKGS" localSheetId="1">#REF!</definedName>
    <definedName name="ROLLFCWKGS" localSheetId="16">#REF!</definedName>
    <definedName name="ROLLFCWKGS">#REF!</definedName>
    <definedName name="ROLLGFC" localSheetId="1">#REF!</definedName>
    <definedName name="ROLLGFC" localSheetId="16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1">#REF!</definedName>
    <definedName name="Roxy" localSheetId="16">#REF!</definedName>
    <definedName name="Roxy">#REF!</definedName>
    <definedName name="rqf" localSheetId="1">#REF!</definedName>
    <definedName name="rqf" localSheetId="16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1">#REF!</definedName>
    <definedName name="Rs" localSheetId="16">#REF!</definedName>
    <definedName name="Rs">#REF!</definedName>
    <definedName name="Rs___0">#REF!</definedName>
    <definedName name="Rs___13">#REF!</definedName>
    <definedName name="rsat" localSheetId="1">#REF!</definedName>
    <definedName name="rsat" localSheetId="16">#REF!</definedName>
    <definedName name="rsat">#REF!</definedName>
    <definedName name="Rse" localSheetId="1">#REF!</definedName>
    <definedName name="Rse" localSheetId="16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10" hidden="1">{"'PROFITABILITY'!$A$1:$F$45"}</definedName>
    <definedName name="rttj" localSheetId="17" hidden="1">{"'PROFITABILITY'!$A$1:$F$45"}</definedName>
    <definedName name="rttj" hidden="1">{"'PROFITABILITY'!$A$1:$F$45"}</definedName>
    <definedName name="rttqv" localSheetId="1">#REF!</definedName>
    <definedName name="rttqv" localSheetId="16">#REF!</definedName>
    <definedName name="rttqv">#REF!</definedName>
    <definedName name="rttrt" localSheetId="10" hidden="1">{"form-D1",#N/A,FALSE,"FORM-D1";"form-D1_amt",#N/A,FALSE,"FORM-D1"}</definedName>
    <definedName name="rttrt" localSheetId="17" hidden="1">{"form-D1",#N/A,FALSE,"FORM-D1";"form-D1_amt",#N/A,FALSE,"FORM-D1"}</definedName>
    <definedName name="rttrt" hidden="1">{"form-D1",#N/A,FALSE,"FORM-D1";"form-D1_amt",#N/A,FALSE,"FORM-D1"}</definedName>
    <definedName name="RTU1_AI" localSheetId="1">#REF!</definedName>
    <definedName name="RTU1_AI" localSheetId="16">#REF!</definedName>
    <definedName name="RTU1_AI">#REF!</definedName>
    <definedName name="RTU1_DI" localSheetId="1">#REF!</definedName>
    <definedName name="RTU1_DI" localSheetId="16">#REF!</definedName>
    <definedName name="RTU1_DI">#REF!</definedName>
    <definedName name="RTU1_DO" localSheetId="1">#REF!</definedName>
    <definedName name="RTU1_DO" localSheetId="16">#REF!</definedName>
    <definedName name="RTU1_DO">#REF!</definedName>
    <definedName name="RTU1_PC" localSheetId="1">#REF!</definedName>
    <definedName name="RTU1_PC" localSheetId="16">#REF!</definedName>
    <definedName name="RTU1_PC">#REF!</definedName>
    <definedName name="RTU2_AI" localSheetId="1">#REF!</definedName>
    <definedName name="RTU2_AI" localSheetId="16">#REF!</definedName>
    <definedName name="RTU2_AI">#REF!</definedName>
    <definedName name="RTU2_DI" localSheetId="1">#REF!</definedName>
    <definedName name="RTU2_DI" localSheetId="16">#REF!</definedName>
    <definedName name="RTU2_DI">#REF!</definedName>
    <definedName name="RTU2_DO" localSheetId="1">#REF!</definedName>
    <definedName name="RTU2_DO" localSheetId="16">#REF!</definedName>
    <definedName name="RTU2_DO">#REF!</definedName>
    <definedName name="RTU2_PC" localSheetId="1">#REF!</definedName>
    <definedName name="RTU2_PC" localSheetId="16">#REF!</definedName>
    <definedName name="RTU2_PC">#REF!</definedName>
    <definedName name="rty">#REF!</definedName>
    <definedName name="Running_begin" localSheetId="13">#REF!</definedName>
    <definedName name="Running_begin" localSheetId="12">#REF!</definedName>
    <definedName name="Running_begin" localSheetId="16">#REF!</definedName>
    <definedName name="Running_begin">#REF!</definedName>
    <definedName name="Running_incr" localSheetId="13">#REF!</definedName>
    <definedName name="Running_incr" localSheetId="12">#REF!</definedName>
    <definedName name="Running_incr" localSheetId="16">#REF!</definedName>
    <definedName name="Running_incr">#REF!</definedName>
    <definedName name="RUPEES">#REF!</definedName>
    <definedName name="rwere" localSheetId="10" hidden="1">{#N/A,#N/A,FALSE,"COVER1.XLS ";#N/A,#N/A,FALSE,"RACT1.XLS";#N/A,#N/A,FALSE,"RACT2.XLS";#N/A,#N/A,FALSE,"ECCMP";#N/A,#N/A,FALSE,"WELDER.XLS"}</definedName>
    <definedName name="rwere" localSheetId="17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1">#REF!</definedName>
    <definedName name="ry" localSheetId="16">#REF!</definedName>
    <definedName name="ry">#REF!</definedName>
    <definedName name="S" localSheetId="13">#REF!</definedName>
    <definedName name="S" localSheetId="12">#REF!</definedName>
    <definedName name="s" localSheetId="16">#REF!</definedName>
    <definedName name="S" localSheetId="17">#REF!</definedName>
    <definedName name="s">#REF!</definedName>
    <definedName name="S_41" localSheetId="10" hidden="1">{0,0,0,0;0,#N/A,FALSE,0}</definedName>
    <definedName name="S_41" localSheetId="17" hidden="1">{0,0,0,0;0,#N/A,FALSE,0}</definedName>
    <definedName name="S_41" hidden="1">{0,0,0,0;0,#N/A,FALSE,0}</definedName>
    <definedName name="s_all" localSheetId="1">#REF!</definedName>
    <definedName name="s_all" localSheetId="16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1">#REF!</definedName>
    <definedName name="Sa" localSheetId="16">#REF!</definedName>
    <definedName name="Sa">#REF!</definedName>
    <definedName name="saa" localSheetId="10" hidden="1">{"form-D1",#N/A,FALSE,"FORM-D1";"form-D1_amt",#N/A,FALSE,"FORM-D1"}</definedName>
    <definedName name="saa" localSheetId="17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1">#REF!</definedName>
    <definedName name="SALARIES___WAGES" localSheetId="16">#REF!</definedName>
    <definedName name="SALARIES___WAGES">#REF!</definedName>
    <definedName name="SALEFACT" localSheetId="1">#REF!</definedName>
    <definedName name="SALEFACT" localSheetId="16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1">#REF!</definedName>
    <definedName name="SAP_SUMM" localSheetId="16">#REF!</definedName>
    <definedName name="SAP_SUMM">#REF!</definedName>
    <definedName name="sarita" localSheetId="1">#REF!</definedName>
    <definedName name="sarita" localSheetId="16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1">#REF!</definedName>
    <definedName name="saz" localSheetId="16">#REF!</definedName>
    <definedName name="saz">#REF!</definedName>
    <definedName name="sb" localSheetId="1">#REF!</definedName>
    <definedName name="sb" localSheetId="16">#REF!</definedName>
    <definedName name="sb">#REF!</definedName>
    <definedName name="Sc" localSheetId="1">#REF!</definedName>
    <definedName name="Sc" localSheetId="16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1">#REF!</definedName>
    <definedName name="SCIENCE" localSheetId="16">#REF!</definedName>
    <definedName name="SCIENCE">#REF!</definedName>
    <definedName name="scrb">#REF!</definedName>
    <definedName name="sd" localSheetId="1">#REF!</definedName>
    <definedName name="sd" localSheetId="16">#REF!</definedName>
    <definedName name="sd">#REF!</definedName>
    <definedName name="sda" localSheetId="1">#REF!</definedName>
    <definedName name="sda" localSheetId="16">#REF!</definedName>
    <definedName name="sda" localSheetId="10" hidden="1">{"form-D1",#N/A,FALSE,"FORM-D1";"form-D1_amt",#N/A,FALSE,"FORM-D1"}</definedName>
    <definedName name="sda" localSheetId="17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1">#REF!</definedName>
    <definedName name="sdb" localSheetId="16">#REF!</definedName>
    <definedName name="sdb">#REF!</definedName>
    <definedName name="sdf" localSheetId="1">#REF!</definedName>
    <definedName name="sdf" localSheetId="16">#REF!</definedName>
    <definedName name="sdf">#REF!</definedName>
    <definedName name="sdfd" localSheetId="1">#REF!</definedName>
    <definedName name="sdfd" localSheetId="16">#REF!</definedName>
    <definedName name="sdfd">#REF!</definedName>
    <definedName name="sdfds" localSheetId="10" hidden="1">{"'PROFITABILITY'!$A$1:$F$45"}</definedName>
    <definedName name="sdfds" localSheetId="17" hidden="1">{"'PROFITABILITY'!$A$1:$F$45"}</definedName>
    <definedName name="sdfds" hidden="1">{"'PROFITABILITY'!$A$1:$F$45"}</definedName>
    <definedName name="SDGDSHGD" localSheetId="10" hidden="1">{"'PROFITABILITY'!$A$1:$F$45"}</definedName>
    <definedName name="SDGDSHGD" localSheetId="17" hidden="1">{"'PROFITABILITY'!$A$1:$F$45"}</definedName>
    <definedName name="SDGDSHGD" hidden="1">{"'PROFITABILITY'!$A$1:$F$45"}</definedName>
    <definedName name="SDGSDG" localSheetId="10" hidden="1">{"'PROFITABILITY'!$A$1:$F$45"}</definedName>
    <definedName name="SDGSDG" localSheetId="17" hidden="1">{"'PROFITABILITY'!$A$1:$F$45"}</definedName>
    <definedName name="SDGSDG" hidden="1">{"'PROFITABILITY'!$A$1:$F$45"}</definedName>
    <definedName name="SDGSG" localSheetId="10" hidden="1">{"'PROFITABILITY'!$A$1:$F$45"}</definedName>
    <definedName name="SDGSG" localSheetId="17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1">#REF!</definedName>
    <definedName name="sdsdsd" localSheetId="16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1">#REF!</definedName>
    <definedName name="sek" localSheetId="16">#REF!</definedName>
    <definedName name="sek">#REF!</definedName>
    <definedName name="SEK_C" localSheetId="1">#REF!</definedName>
    <definedName name="SEK_C" localSheetId="16">#REF!</definedName>
    <definedName name="SEK_C">#REF!</definedName>
    <definedName name="Sel_SiteInfra_PS" localSheetId="1">#REF!</definedName>
    <definedName name="Sel_SiteInfra_PS" localSheetId="16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1">#REF!</definedName>
    <definedName name="SEQUENCING" localSheetId="16">#REF!</definedName>
    <definedName name="SEQUENCING">#REF!</definedName>
    <definedName name="SER_TAX" localSheetId="1">#REF!</definedName>
    <definedName name="SER_TAX" localSheetId="16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7">#REF!</definedName>
    <definedName name="SF">#REF!</definedName>
    <definedName name="sfdf">#REF!</definedName>
    <definedName name="sff" localSheetId="1">#REF!</definedName>
    <definedName name="sff" localSheetId="16">#REF!</definedName>
    <definedName name="sff">#REF!</definedName>
    <definedName name="SFR" localSheetId="1">#REF!</definedName>
    <definedName name="SFR" localSheetId="16">#REF!</definedName>
    <definedName name="SFR">#REF!</definedName>
    <definedName name="sh_mod" localSheetId="1">#REF!</definedName>
    <definedName name="sh_mod" localSheetId="16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1">#REF!</definedName>
    <definedName name="SHTA" localSheetId="16">#REF!</definedName>
    <definedName name="SHTA">#REF!</definedName>
    <definedName name="si" localSheetId="17">#REF!</definedName>
    <definedName name="si">#REF!</definedName>
    <definedName name="sigma0.2" localSheetId="1">#REF!</definedName>
    <definedName name="sigma0.2" localSheetId="16">#REF!</definedName>
    <definedName name="sigma0.2">#REF!</definedName>
    <definedName name="sigma0_2">#REF!</definedName>
    <definedName name="sigmab" localSheetId="1">#REF!</definedName>
    <definedName name="sigmab" localSheetId="16">#REF!</definedName>
    <definedName name="sigmab">#REF!</definedName>
    <definedName name="sigmah" localSheetId="1">#REF!</definedName>
    <definedName name="sigmah" localSheetId="16">#REF!</definedName>
    <definedName name="sigmah">#REF!</definedName>
    <definedName name="sigmat" localSheetId="1">#REF!</definedName>
    <definedName name="sigmat" localSheetId="16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10" hidden="1">{"form-D1",#N/A,FALSE,"FORM-D1";"form-D1_amt",#N/A,FALSE,"FORM-D1"}</definedName>
    <definedName name="slab" localSheetId="17" hidden="1">{"form-D1",#N/A,FALSE,"FORM-D1";"form-D1_amt",#N/A,FALSE,"FORM-D1"}</definedName>
    <definedName name="slab" hidden="1">{"form-D1",#N/A,FALSE,"FORM-D1";"form-D1_amt",#N/A,FALSE,"FORM-D1"}</definedName>
    <definedName name="slab_p" localSheetId="10" hidden="1">{"form-D1",#N/A,FALSE,"FORM-D1";"form-D1_amt",#N/A,FALSE,"FORM-D1"}</definedName>
    <definedName name="slab_p" localSheetId="17" hidden="1">{"form-D1",#N/A,FALSE,"FORM-D1";"form-D1_amt",#N/A,FALSE,"FORM-D1"}</definedName>
    <definedName name="slab_p" hidden="1">{"form-D1",#N/A,FALSE,"FORM-D1";"form-D1_amt",#N/A,FALSE,"FORM-D1"}</definedName>
    <definedName name="sm" localSheetId="1">#REF!</definedName>
    <definedName name="sm" localSheetId="16">#REF!</definedName>
    <definedName name="sm">#REF!</definedName>
    <definedName name="smsb" localSheetId="17">#REF!</definedName>
    <definedName name="smsb">#REF!</definedName>
    <definedName name="soh">1%</definedName>
    <definedName name="Soil">#REF!</definedName>
    <definedName name="soil_damp" localSheetId="1">#REF!</definedName>
    <definedName name="soil_damp" localSheetId="16">#REF!</definedName>
    <definedName name="soil_damp">#REF!</definedName>
    <definedName name="soil_unitwt" localSheetId="1">#REF!</definedName>
    <definedName name="soil_unitwt" localSheetId="16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1">#REF!</definedName>
    <definedName name="Source_Price" localSheetId="16">#REF!</definedName>
    <definedName name="Source_Price">#REF!</definedName>
    <definedName name="SP">#REF!</definedName>
    <definedName name="SpacerDamper" localSheetId="1" hidden="1">{"'PROFITABILITY'!$A$1:$F$45"}</definedName>
    <definedName name="SpacerDamper" localSheetId="20" hidden="1">{"'PROFITABILITY'!$A$1:$F$45"}</definedName>
    <definedName name="SpacerDamper" localSheetId="11" hidden="1">{"'PROFITABILITY'!$A$1:$F$45"}</definedName>
    <definedName name="SpacerDamper" localSheetId="13" hidden="1">{"'PROFITABILITY'!$A$1:$F$45"}</definedName>
    <definedName name="SpacerDamper" localSheetId="12" hidden="1">{"'PROFITABILITY'!$A$1:$F$45"}</definedName>
    <definedName name="SpacerDamper" localSheetId="16" hidden="1">{"'PROFITABILITY'!$A$1:$F$45"}</definedName>
    <definedName name="SpacerDamper" localSheetId="23" hidden="1">{"'PROFITABILITY'!$A$1:$F$45"}</definedName>
    <definedName name="SpacerDamper" localSheetId="18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1">#REF!</definedName>
    <definedName name="SPAR" localSheetId="16">#REF!</definedName>
    <definedName name="SPAR">#REF!</definedName>
    <definedName name="Spare" localSheetId="1" hidden="1">{"'PROFITABILITY'!$A$1:$F$45"}</definedName>
    <definedName name="Spare" localSheetId="20" hidden="1">{"'PROFITABILITY'!$A$1:$F$45"}</definedName>
    <definedName name="Spare" localSheetId="11" hidden="1">{"'PROFITABILITY'!$A$1:$F$45"}</definedName>
    <definedName name="Spare" localSheetId="13" hidden="1">{"'PROFITABILITY'!$A$1:$F$45"}</definedName>
    <definedName name="Spare" localSheetId="12" hidden="1">{"'PROFITABILITY'!$A$1:$F$45"}</definedName>
    <definedName name="Spare" localSheetId="16" hidden="1">{"'PROFITABILITY'!$A$1:$F$45"}</definedName>
    <definedName name="Spare" localSheetId="23" hidden="1">{"'PROFITABILITY'!$A$1:$F$45"}</definedName>
    <definedName name="Spare" localSheetId="18" hidden="1">{"'PROFITABILITY'!$A$1:$F$45"}</definedName>
    <definedName name="Spare" hidden="1">{"'PROFITABILITY'!$A$1:$F$45"}</definedName>
    <definedName name="SpecialPrice" hidden="1">#REF!</definedName>
    <definedName name="spfactor" localSheetId="17">#REF!</definedName>
    <definedName name="spfactor">#REF!</definedName>
    <definedName name="Spl">#REF!</definedName>
    <definedName name="SPTNP" localSheetId="17">#REF!</definedName>
    <definedName name="SPTNP">#REF!</definedName>
    <definedName name="Sq" localSheetId="1">#REF!</definedName>
    <definedName name="Sq" localSheetId="16">#REF!</definedName>
    <definedName name="Sq">#REF!</definedName>
    <definedName name="SQRT__1___0.6___1.0" localSheetId="1">#REF!</definedName>
    <definedName name="SQRT__1___0.6___1.0" localSheetId="1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1">#REF!</definedName>
    <definedName name="Sr" localSheetId="16">#REF!</definedName>
    <definedName name="Sr">#REF!</definedName>
    <definedName name="sraica">#REF!</definedName>
    <definedName name="sri">#REF!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">#REF!</definedName>
    <definedName name="SS" localSheetId="1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1">#REF!</definedName>
    <definedName name="SS400_401" localSheetId="16">#REF!</definedName>
    <definedName name="SS400_401">#REF!</definedName>
    <definedName name="ss401_404" localSheetId="1">#REF!</definedName>
    <definedName name="ss401_404" localSheetId="16">#REF!</definedName>
    <definedName name="ss401_404">#REF!</definedName>
    <definedName name="ss405_408" localSheetId="1">#REF!</definedName>
    <definedName name="ss405_408" localSheetId="16">#REF!</definedName>
    <definedName name="ss405_408">#REF!</definedName>
    <definedName name="SS421_422" localSheetId="1">#REF!</definedName>
    <definedName name="SS421_422" localSheetId="16">#REF!</definedName>
    <definedName name="SS421_422">#REF!</definedName>
    <definedName name="ss421_424" localSheetId="1">#REF!</definedName>
    <definedName name="ss421_424" localSheetId="16">#REF!</definedName>
    <definedName name="ss421_424">#REF!</definedName>
    <definedName name="ssa">#REF!</definedName>
    <definedName name="ssb">#REF!</definedName>
    <definedName name="ssf" localSheetId="1">#REF!</definedName>
    <definedName name="ssf" localSheetId="16">#REF!</definedName>
    <definedName name="ssf">#REF!</definedName>
    <definedName name="ssl">#REF!</definedName>
    <definedName name="sss" localSheetId="13">#REF!</definedName>
    <definedName name="sss" localSheetId="12">#REF!</definedName>
    <definedName name="sss" localSheetId="16">#REF!</definedName>
    <definedName name="SSS" localSheetId="17">#REF!</definedName>
    <definedName name="sss">#REF!</definedName>
    <definedName name="ssss" localSheetId="1">#REF!</definedName>
    <definedName name="ssss" localSheetId="16">#REF!</definedName>
    <definedName name="ssss">#REF!</definedName>
    <definedName name="sssssssss" localSheetId="10" hidden="1">{"form-D1",#N/A,FALSE,"FORM-D1";"form-D1_amt",#N/A,FALSE,"FORM-D1"}</definedName>
    <definedName name="sssssssss" localSheetId="17" hidden="1">{"form-D1",#N/A,FALSE,"FORM-D1";"form-D1_amt",#N/A,FALSE,"FORM-D1"}</definedName>
    <definedName name="sssssssss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 localSheetId="17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 localSheetId="17" hidden="1">{"form-D1",#N/A,FALSE,"FORM-D1";"form-D1_amt",#N/A,FALSE,"FORM-D1"}</definedName>
    <definedName name="sssssssssssssas" hidden="1">{"form-D1",#N/A,FALSE,"FORM-D1";"form-D1_amt",#N/A,FALSE,"FORM-D1"}</definedName>
    <definedName name="ST" localSheetId="1">#REF!</definedName>
    <definedName name="ST" localSheetId="16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1">#REF!</definedName>
    <definedName name="STD" localSheetId="16">#REF!</definedName>
    <definedName name="STD">#REF!</definedName>
    <definedName name="steam_props">#REF!</definedName>
    <definedName name="SteelSection" localSheetId="1">#REF!</definedName>
    <definedName name="SteelSection" localSheetId="16">#REF!</definedName>
    <definedName name="SteelSection">#REF!</definedName>
    <definedName name="stfr">#REF!</definedName>
    <definedName name="stock">#REF!</definedName>
    <definedName name="STR">#REF!</definedName>
    <definedName name="Stra" localSheetId="1">#REF!</definedName>
    <definedName name="Stra" localSheetId="16">#REF!</definedName>
    <definedName name="Stra">#REF!</definedName>
    <definedName name="Strb" localSheetId="1">#REF!</definedName>
    <definedName name="Strb" localSheetId="16">#REF!</definedName>
    <definedName name="Strb">#REF!</definedName>
    <definedName name="stretch" localSheetId="17">#REF!</definedName>
    <definedName name="Stretch">#REF!</definedName>
    <definedName name="StrID">#REF!</definedName>
    <definedName name="Stringing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1">#REF!</definedName>
    <definedName name="Strm" localSheetId="16">#REF!</definedName>
    <definedName name="Strm">#REF!</definedName>
    <definedName name="Structure" localSheetId="1">#REF!</definedName>
    <definedName name="Structure" localSheetId="16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1">#REF!</definedName>
    <definedName name="substation" localSheetId="16">#REF!</definedName>
    <definedName name="substation">#REF!</definedName>
    <definedName name="SUBSTN_LST">#REF!</definedName>
    <definedName name="SUM">#REF!</definedName>
    <definedName name="SUMM">#REF!</definedName>
    <definedName name="SUMMARY" localSheetId="1">#REF!</definedName>
    <definedName name="SUMMARY" localSheetId="16">#REF!</definedName>
    <definedName name="SUMMARY">#REF!</definedName>
    <definedName name="SUMMARY_OTHER_EXPS" localSheetId="1">#REF!</definedName>
    <definedName name="SUMMARY_OTHER_EXPS" localSheetId="16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1">#REF!</definedName>
    <definedName name="Supplies" localSheetId="20">#REF!</definedName>
    <definedName name="Supplies" localSheetId="16">#REF!</definedName>
    <definedName name="Supplies" localSheetId="23">#REF!</definedName>
    <definedName name="Supplies">#REF!</definedName>
    <definedName name="Supply" localSheetId="13">#REF!</definedName>
    <definedName name="Supply" localSheetId="12">#REF!</definedName>
    <definedName name="SUPPLY" localSheetId="17">#REF!</definedName>
    <definedName name="Supply">#REF!</definedName>
    <definedName name="supplysch" localSheetId="1">#REF!</definedName>
    <definedName name="supplysch" localSheetId="16">#REF!</definedName>
    <definedName name="supplysch">#REF!</definedName>
    <definedName name="Sv" localSheetId="17">#REF!</definedName>
    <definedName name="SV" hidden="1">#REF!</definedName>
    <definedName name="sw">#REF!</definedName>
    <definedName name="swd_Adl_dis" localSheetId="1">#REF!</definedName>
    <definedName name="swd_Adl_dis" localSheetId="16">#REF!</definedName>
    <definedName name="swd_Adl_dis">#REF!</definedName>
    <definedName name="swd_cd" localSheetId="1">#REF!</definedName>
    <definedName name="swd_cd" localSheetId="16">#REF!</definedName>
    <definedName name="swd_cd">#REF!</definedName>
    <definedName name="swd_er" localSheetId="1">#REF!</definedName>
    <definedName name="swd_er" localSheetId="16">#REF!</definedName>
    <definedName name="swd_er">#REF!</definedName>
    <definedName name="swd_fi" localSheetId="1">#REF!</definedName>
    <definedName name="swd_fi" localSheetId="16">#REF!</definedName>
    <definedName name="swd_fi">#REF!</definedName>
    <definedName name="SWH">#REF!</definedName>
    <definedName name="SWH_">#REF!</definedName>
    <definedName name="t" localSheetId="13">#REF!</definedName>
    <definedName name="t" localSheetId="12">#REF!</definedName>
    <definedName name="t" localSheetId="16">#REF!</definedName>
    <definedName name="t" localSheetId="17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1">#REF!</definedName>
    <definedName name="TaperedGrowth" localSheetId="16">#REF!</definedName>
    <definedName name="TaperedGrowth">#REF!</definedName>
    <definedName name="Target" localSheetId="1">#REF!</definedName>
    <definedName name="Target" localSheetId="16">#REF!</definedName>
    <definedName name="Target">#REF!</definedName>
    <definedName name="Tav">#REF!</definedName>
    <definedName name="TAX">#REF!</definedName>
    <definedName name="Tax_Rate" localSheetId="13">#REF!</definedName>
    <definedName name="Tax_Rate" localSheetId="12">#REF!</definedName>
    <definedName name="Tax_Rate" localSheetId="16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1">#REF!</definedName>
    <definedName name="Tc" localSheetId="16">#REF!</definedName>
    <definedName name="Tc">#REF!</definedName>
    <definedName name="tcap">#REF!</definedName>
    <definedName name="TD">#REF!</definedName>
    <definedName name="td1__m" localSheetId="1">#REF!</definedName>
    <definedName name="td1__m" localSheetId="16">#REF!</definedName>
    <definedName name="td1__m">#REF!</definedName>
    <definedName name="td2__m" localSheetId="1">#REF!</definedName>
    <definedName name="td2__m" localSheetId="16">#REF!</definedName>
    <definedName name="td2__m">#REF!</definedName>
    <definedName name="TDosCountries" localSheetId="13">#REF!</definedName>
    <definedName name="TDosCountries" localSheetId="12">#REF!</definedName>
    <definedName name="TDosCountries" localSheetId="16">#REF!</definedName>
    <definedName name="TDosCountries">#REF!</definedName>
    <definedName name="te" localSheetId="17">#REF!</definedName>
    <definedName name="te">#REF!</definedName>
    <definedName name="TEAMS" localSheetId="13">#REF!</definedName>
    <definedName name="TEAMS" localSheetId="12">#REF!</definedName>
    <definedName name="TEAMS" localSheetId="16">#REF!</definedName>
    <definedName name="TEAMS">#REF!</definedName>
    <definedName name="teesta">#REF!,#REF!,#REF!,#REF!,#REF!,#REF!,#REF!,#REF!,#REF!</definedName>
    <definedName name="tel" localSheetId="1">#REF!</definedName>
    <definedName name="tel" localSheetId="16">#REF!</definedName>
    <definedName name="tel">#REF!</definedName>
    <definedName name="temp" localSheetId="17">#REF!</definedName>
    <definedName name="TEMP">#REF!</definedName>
    <definedName name="temp1">#REF!</definedName>
    <definedName name="tempcoeff">#REF!</definedName>
    <definedName name="Tension" localSheetId="1">#REF!</definedName>
    <definedName name="Tension" localSheetId="16">#REF!</definedName>
    <definedName name="Tension">#REF!</definedName>
    <definedName name="ter_vapi">#REF!</definedName>
    <definedName name="TERM">#REF!</definedName>
    <definedName name="TEs" localSheetId="1">#REF!</definedName>
    <definedName name="TEs" localSheetId="16">#REF!</definedName>
    <definedName name="TEs">#REF!</definedName>
    <definedName name="TEs___0">#REF!</definedName>
    <definedName name="TEs___13">#REF!</definedName>
    <definedName name="TEST" localSheetId="1">#REF!</definedName>
    <definedName name="TEST" localSheetId="16">#REF!</definedName>
    <definedName name="TEST">#REF!</definedName>
    <definedName name="TEST_1">"#REF!"</definedName>
    <definedName name="TEST0" localSheetId="1">#REF!</definedName>
    <definedName name="TEST0" localSheetId="16">#REF!</definedName>
    <definedName name="TEST0">#REF!</definedName>
    <definedName name="TEST1" localSheetId="1">#REF!</definedName>
    <definedName name="TEST1" localSheetId="16">#REF!</definedName>
    <definedName name="TEST1">#REF!</definedName>
    <definedName name="TEST10" localSheetId="1">#REF!</definedName>
    <definedName name="TEST10" localSheetId="16">#REF!</definedName>
    <definedName name="TEST10">#REF!</definedName>
    <definedName name="TEST11" localSheetId="1">#REF!</definedName>
    <definedName name="TEST11" localSheetId="16">#REF!</definedName>
    <definedName name="TEST11">#REF!</definedName>
    <definedName name="TEST12" localSheetId="1">#REF!</definedName>
    <definedName name="TEST12" localSheetId="16">#REF!</definedName>
    <definedName name="TEST12">#REF!</definedName>
    <definedName name="TEST13" localSheetId="1">#REF!</definedName>
    <definedName name="TEST13" localSheetId="16">#REF!</definedName>
    <definedName name="TEST13">#REF!</definedName>
    <definedName name="TEST14" localSheetId="1">#REF!</definedName>
    <definedName name="TEST14" localSheetId="16">#REF!</definedName>
    <definedName name="TEST14">#REF!</definedName>
    <definedName name="TEST2" localSheetId="1">#REF!</definedName>
    <definedName name="TEST2" localSheetId="16">#REF!</definedName>
    <definedName name="TEST2">#REF!</definedName>
    <definedName name="TEST3" localSheetId="1">#REF!</definedName>
    <definedName name="TEST3" localSheetId="16">#REF!</definedName>
    <definedName name="TEST3">#REF!</definedName>
    <definedName name="TEST4" localSheetId="1">#REF!</definedName>
    <definedName name="TEST4" localSheetId="16">#REF!</definedName>
    <definedName name="TEST4">#REF!</definedName>
    <definedName name="TEST5" localSheetId="1">#REF!</definedName>
    <definedName name="TEST5" localSheetId="16">#REF!</definedName>
    <definedName name="TEST5">#REF!</definedName>
    <definedName name="TEST6" localSheetId="1">#REF!</definedName>
    <definedName name="TEST6" localSheetId="16">#REF!</definedName>
    <definedName name="TEST6">#REF!</definedName>
    <definedName name="TEST7" localSheetId="1">#REF!</definedName>
    <definedName name="TEST7" localSheetId="16">#REF!</definedName>
    <definedName name="TEST7">#REF!</definedName>
    <definedName name="TEST8" localSheetId="1">#REF!</definedName>
    <definedName name="TEST8" localSheetId="16">#REF!</definedName>
    <definedName name="TEST8">#REF!</definedName>
    <definedName name="TEST9" localSheetId="1">#REF!</definedName>
    <definedName name="TEST9" localSheetId="16">#REF!</definedName>
    <definedName name="TEST9">#REF!</definedName>
    <definedName name="TESTHKEY" localSheetId="1">#REF!</definedName>
    <definedName name="TESTHKEY" localSheetId="16">#REF!</definedName>
    <definedName name="TESTHKEY">#REF!</definedName>
    <definedName name="TESTKEYS" localSheetId="1">#REF!</definedName>
    <definedName name="TESTKEYS" localSheetId="16">#REF!</definedName>
    <definedName name="TESTKEYS">#REF!</definedName>
    <definedName name="TESTVKEY" localSheetId="1">#REF!</definedName>
    <definedName name="TESTVKEY" localSheetId="16">#REF!</definedName>
    <definedName name="TESTVKEY">#REF!</definedName>
    <definedName name="TEt" localSheetId="1">#REF!</definedName>
    <definedName name="TEt" localSheetId="16">#REF!</definedName>
    <definedName name="TEt">#REF!</definedName>
    <definedName name="TEt___0">#REF!</definedName>
    <definedName name="TEt___13">#REF!</definedName>
    <definedName name="Tf" localSheetId="1">#REF!</definedName>
    <definedName name="Tf" localSheetId="16">#REF!</definedName>
    <definedName name="Tf">#REF!</definedName>
    <definedName name="Tfc">#REF!</definedName>
    <definedName name="Tfd">#REF!</definedName>
    <definedName name="th">#REF!</definedName>
    <definedName name="theta" localSheetId="1">#REF!</definedName>
    <definedName name="theta" localSheetId="16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1">#REF!</definedName>
    <definedName name="Tk" localSheetId="16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3">#REF!</definedName>
    <definedName name="TMACountries" localSheetId="12">#REF!</definedName>
    <definedName name="TMACountries" localSheetId="16">#REF!</definedName>
    <definedName name="TMACountries">#REF!</definedName>
    <definedName name="TMD">#REF!</definedName>
    <definedName name="TNEB">#REF!</definedName>
    <definedName name="TNEBJSR" localSheetId="1">#REF!</definedName>
    <definedName name="TNEBJSR" localSheetId="16">#REF!</definedName>
    <definedName name="TNEBJSR">#REF!</definedName>
    <definedName name="ToE_MATRIX">#REF!</definedName>
    <definedName name="tol">#REF!</definedName>
    <definedName name="top_ser" localSheetId="1">#REF!</definedName>
    <definedName name="top_ser" localSheetId="16">#REF!</definedName>
    <definedName name="top_ser">#REF!</definedName>
    <definedName name="TOP_SUP" localSheetId="1">#REF!</definedName>
    <definedName name="TOP_SUP" localSheetId="16">#REF!</definedName>
    <definedName name="TOP_SUP">#REF!</definedName>
    <definedName name="topl">#REF!</definedName>
    <definedName name="topn">#REF!</definedName>
    <definedName name="TorrentDossier" localSheetId="13">#REF!</definedName>
    <definedName name="TorrentDossier" localSheetId="12">#REF!</definedName>
    <definedName name="TorrentDossier" localSheetId="16">#REF!</definedName>
    <definedName name="TorrentDossier">#REF!</definedName>
    <definedName name="TorrentMA" localSheetId="13">#REF!</definedName>
    <definedName name="TorrentMA" localSheetId="12">#REF!</definedName>
    <definedName name="TorrentMA" localSheetId="16">#REF!</definedName>
    <definedName name="TorrentMA">#REF!</definedName>
    <definedName name="TOT_ST">#REF!</definedName>
    <definedName name="tot_wt" localSheetId="1">#REF!</definedName>
    <definedName name="tot_wt" localSheetId="16">#REF!</definedName>
    <definedName name="tot_wt">#REF!</definedName>
    <definedName name="total" localSheetId="1">#REF!</definedName>
    <definedName name="total" localSheetId="16">#REF!</definedName>
    <definedName name="total">#REF!</definedName>
    <definedName name="Total_EB" localSheetId="1">#REF!</definedName>
    <definedName name="Total_EB" localSheetId="16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1">#REF!</definedName>
    <definedName name="totalmc" localSheetId="16">#REF!</definedName>
    <definedName name="totalmc">#REF!</definedName>
    <definedName name="totalmc1" localSheetId="1">#REF!</definedName>
    <definedName name="totalmc1" localSheetId="16">#REF!</definedName>
    <definedName name="totalmc1">#REF!</definedName>
    <definedName name="tower" localSheetId="1" hidden="1">{"'PROFITABILITY'!$A$1:$F$45"}</definedName>
    <definedName name="tower" localSheetId="20" hidden="1">{"'PROFITABILITY'!$A$1:$F$45"}</definedName>
    <definedName name="tower" localSheetId="11" hidden="1">{"'PROFITABILITY'!$A$1:$F$45"}</definedName>
    <definedName name="tower" localSheetId="13" hidden="1">{"'PROFITABILITY'!$A$1:$F$45"}</definedName>
    <definedName name="tower" localSheetId="12" hidden="1">{"'PROFITABILITY'!$A$1:$F$45"}</definedName>
    <definedName name="tower" localSheetId="16" hidden="1">{"'PROFITABILITY'!$A$1:$F$45"}</definedName>
    <definedName name="tower" localSheetId="23" hidden="1">{"'PROFITABILITY'!$A$1:$F$45"}</definedName>
    <definedName name="tower" localSheetId="18" hidden="1">{"'PROFITABILITY'!$A$1:$F$45"}</definedName>
    <definedName name="tower" hidden="1">{"'PROFITABILITY'!$A$1:$F$45"}</definedName>
    <definedName name="tower400">#REF!</definedName>
    <definedName name="towercosting" localSheetId="1" hidden="1">{"'PROFITABILITY'!$A$1:$F$45"}</definedName>
    <definedName name="towercosting" localSheetId="20" hidden="1">{"'PROFITABILITY'!$A$1:$F$45"}</definedName>
    <definedName name="towercosting" localSheetId="11" hidden="1">{"'PROFITABILITY'!$A$1:$F$45"}</definedName>
    <definedName name="towercosting" localSheetId="13" hidden="1">{"'PROFITABILITY'!$A$1:$F$45"}</definedName>
    <definedName name="towercosting" localSheetId="12" hidden="1">{"'PROFITABILITY'!$A$1:$F$45"}</definedName>
    <definedName name="towercosting" localSheetId="16" hidden="1">{"'PROFITABILITY'!$A$1:$F$45"}</definedName>
    <definedName name="towercosting" localSheetId="23" hidden="1">{"'PROFITABILITY'!$A$1:$F$45"}</definedName>
    <definedName name="towercosting" localSheetId="18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1">#REF!</definedName>
    <definedName name="tp" localSheetId="16">#REF!</definedName>
    <definedName name="tp">#REF!</definedName>
    <definedName name="tr">#N/A</definedName>
    <definedName name="tr0">#REF!</definedName>
    <definedName name="TRANS">#REF!</definedName>
    <definedName name="transformer" localSheetId="1" hidden="1">{"'PROFITABILITY'!$A$1:$F$45"}</definedName>
    <definedName name="transformer" localSheetId="20" hidden="1">{"'PROFITABILITY'!$A$1:$F$45"}</definedName>
    <definedName name="transformer" localSheetId="11" hidden="1">{"'PROFITABILITY'!$A$1:$F$45"}</definedName>
    <definedName name="transformer" localSheetId="13" hidden="1">{"'PROFITABILITY'!$A$1:$F$45"}</definedName>
    <definedName name="transformer" localSheetId="12" hidden="1">{"'PROFITABILITY'!$A$1:$F$45"}</definedName>
    <definedName name="transformer" localSheetId="16" hidden="1">{"'PROFITABILITY'!$A$1:$F$45"}</definedName>
    <definedName name="transformer" localSheetId="23" hidden="1">{"'PROFITABILITY'!$A$1:$F$45"}</definedName>
    <definedName name="transformer" localSheetId="18" hidden="1">{"'PROFITABILITY'!$A$1:$F$45"}</definedName>
    <definedName name="transformer" hidden="1">{"'PROFITABILITY'!$A$1:$F$45"}</definedName>
    <definedName name="tree" localSheetId="10" hidden="1">{"'TP-SUMMARY'!$I$11:$K$11"}</definedName>
    <definedName name="tree" localSheetId="17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10" hidden="1">{"form-D1",#N/A,FALSE,"FORM-D1";"form-D1_amt",#N/A,FALSE,"FORM-D1"}</definedName>
    <definedName name="trrrrrrrrrrrrr" localSheetId="17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1">#REF!</definedName>
    <definedName name="Trusts" localSheetId="16">#REF!</definedName>
    <definedName name="Trusts">#REF!</definedName>
    <definedName name="TrustUnderlyingDeficitScenarios" localSheetId="1">#REF!</definedName>
    <definedName name="TrustUnderlyingDeficitScenarios" localSheetId="16">#REF!</definedName>
    <definedName name="TrustUnderlyingDeficitScenarios">#REF!</definedName>
    <definedName name="try" localSheetId="17">#REF!</definedName>
    <definedName name="try">#REF!</definedName>
    <definedName name="tS" localSheetId="1">#REF!</definedName>
    <definedName name="tS" localSheetId="16">#REF!</definedName>
    <definedName name="tS">#REF!</definedName>
    <definedName name="tS___0">#REF!</definedName>
    <definedName name="tS___13">#REF!</definedName>
    <definedName name="ts1__m" localSheetId="1">#REF!</definedName>
    <definedName name="ts1__m" localSheetId="16">#REF!</definedName>
    <definedName name="ts1__m">#REF!</definedName>
    <definedName name="ts2__m" localSheetId="1">#REF!</definedName>
    <definedName name="ts2__m" localSheetId="16">#REF!</definedName>
    <definedName name="ts2__m">#REF!</definedName>
    <definedName name="tst">#REF!</definedName>
    <definedName name="tt" localSheetId="1">#REF!</definedName>
    <definedName name="tt" localSheetId="16">#REF!</definedName>
    <definedName name="tt">#REF!</definedName>
    <definedName name="ttrrr">#REF!</definedName>
    <definedName name="ttt" localSheetId="1">#REF!</definedName>
    <definedName name="ttt" localSheetId="16">#REF!</definedName>
    <definedName name="ttt">#REF!</definedName>
    <definedName name="ttttrrrrrrrr">#REF!</definedName>
    <definedName name="TUES1">#REF!</definedName>
    <definedName name="Tv">#REF!</definedName>
    <definedName name="Tva" localSheetId="1">#REF!</definedName>
    <definedName name="Tva" localSheetId="16">#REF!</definedName>
    <definedName name="Tva">#REF!</definedName>
    <definedName name="Tvb" localSheetId="1">#REF!</definedName>
    <definedName name="Tvb" localSheetId="16">#REF!</definedName>
    <definedName name="Tvb">#REF!</definedName>
    <definedName name="tvtv">#REF!</definedName>
    <definedName name="tw">#REF!</definedName>
    <definedName name="twer">#REF!</definedName>
    <definedName name="tyjyj" localSheetId="10" hidden="1">{"'PROFITABILITY'!$A$1:$F$45"}</definedName>
    <definedName name="tyjyj" localSheetId="17" hidden="1">{"'PROFITABILITY'!$A$1:$F$45"}</definedName>
    <definedName name="tyjyj" hidden="1">{"'PROFITABILITY'!$A$1:$F$45"}</definedName>
    <definedName name="typeofbidder" localSheetId="1">#REF!</definedName>
    <definedName name="typeofbidder" localSheetId="16">#REF!</definedName>
    <definedName name="typeofbidder">#REF!</definedName>
    <definedName name="u" localSheetId="17">#REF!</definedName>
    <definedName name="u">#REF!</definedName>
    <definedName name="ueber">#REF!</definedName>
    <definedName name="uifsyi">#REF!</definedName>
    <definedName name="UKP" localSheetId="1">#REF!</definedName>
    <definedName name="UKP" localSheetId="16">#REF!</definedName>
    <definedName name="UKP">#REF!</definedName>
    <definedName name="UMD">#REF!</definedName>
    <definedName name="un">#REF!</definedName>
    <definedName name="unit">#REF!</definedName>
    <definedName name="UNIT_PRICE_SCHEDULE" localSheetId="1">#REF!</definedName>
    <definedName name="UNIT_PRICE_SCHEDULE" localSheetId="16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 localSheetId="16">#REF!</definedName>
    <definedName name="unitdisc">#REF!</definedName>
    <definedName name="UNITS">#REF!</definedName>
    <definedName name="UniversalRestriction" localSheetId="13">#REF!</definedName>
    <definedName name="UniversalRestriction" localSheetId="12">#REF!</definedName>
    <definedName name="UniversalRestriction" localSheetId="16">#REF!</definedName>
    <definedName name="UniversalRestriction">#REF!</definedName>
    <definedName name="Uo">#REF!</definedName>
    <definedName name="UPTAKECURVE" localSheetId="1">#REF!</definedName>
    <definedName name="UPTAKECURVE" localSheetId="16">#REF!</definedName>
    <definedName name="UPTAKECURVE">#REF!</definedName>
    <definedName name="us_cd" localSheetId="1">#REF!</definedName>
    <definedName name="us_cd" localSheetId="16">#REF!</definedName>
    <definedName name="us_cd">#REF!</definedName>
    <definedName name="us_er" localSheetId="1">#REF!</definedName>
    <definedName name="us_er" localSheetId="16">#REF!</definedName>
    <definedName name="us_er">#REF!</definedName>
    <definedName name="us_fi" localSheetId="1">#REF!</definedName>
    <definedName name="us_fi" localSheetId="16">#REF!</definedName>
    <definedName name="us_fi">#REF!</definedName>
    <definedName name="us_n" localSheetId="1">#REF!</definedName>
    <definedName name="us_n" localSheetId="16">#REF!</definedName>
    <definedName name="us_n">#REF!</definedName>
    <definedName name="USD" localSheetId="1">#REF!</definedName>
    <definedName name="USD" localSheetId="16">#REF!</definedName>
    <definedName name="USD">#REF!</definedName>
    <definedName name="USD_to_INR">#REF!</definedName>
    <definedName name="Ut">#REF!</definedName>
    <definedName name="uuu" localSheetId="1">#REF!</definedName>
    <definedName name="uuu" localSheetId="16">#REF!</definedName>
    <definedName name="uuu">#REF!</definedName>
    <definedName name="v" localSheetId="1">#REF!</definedName>
    <definedName name="v" localSheetId="13">#REF!</definedName>
    <definedName name="v" localSheetId="12">#REF!</definedName>
    <definedName name="v" localSheetId="16">#REF!</definedName>
    <definedName name="v">#REF!</definedName>
    <definedName name="va" localSheetId="1">#REF!</definedName>
    <definedName name="va" localSheetId="16">#REF!</definedName>
    <definedName name="va">#REF!</definedName>
    <definedName name="va___0">#REF!</definedName>
    <definedName name="va___13">#REF!</definedName>
    <definedName name="vaa">#REF!</definedName>
    <definedName name="VALUECAGR" localSheetId="1">#REF!</definedName>
    <definedName name="VALUECAGR" localSheetId="16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1">#REF!</definedName>
    <definedName name="Var._IGP_M_Dez_00" localSheetId="16">#REF!</definedName>
    <definedName name="Var._IGP_M_Dez_00">#REF!</definedName>
    <definedName name="VAT" localSheetId="1">#REF!</definedName>
    <definedName name="VAT" localSheetId="16">#REF!</definedName>
    <definedName name="VAT">#REF!</definedName>
    <definedName name="VB" localSheetId="1">#REF!</definedName>
    <definedName name="VB" localSheetId="16">#REF!</definedName>
    <definedName name="VB">#REF!</definedName>
    <definedName name="Vc">#REF!</definedName>
    <definedName name="Vc0">#REF!</definedName>
    <definedName name="vcp" localSheetId="1">#REF!</definedName>
    <definedName name="vcp" localSheetId="16">#REF!</definedName>
    <definedName name="vcp">#REF!</definedName>
    <definedName name="VD" localSheetId="1">#REF!</definedName>
    <definedName name="VD" localSheetId="16">#REF!</definedName>
    <definedName name="VD">#REF!</definedName>
    <definedName name="Vdes">#REF!</definedName>
    <definedName name="vea">#REF!</definedName>
    <definedName name="VELOKAL">#REF!</definedName>
    <definedName name="Vend" localSheetId="1">#REF!</definedName>
    <definedName name="Vend" localSheetId="16">#REF!</definedName>
    <definedName name="Vend">#REF!</definedName>
    <definedName name="vertical_col_and_corner_walls">#REF!</definedName>
    <definedName name="VESWH">#REF!</definedName>
    <definedName name="Vf" localSheetId="1">#REF!</definedName>
    <definedName name="Vf" localSheetId="16">#REF!</definedName>
    <definedName name="Vf">#REF!</definedName>
    <definedName name="Vfour">#REF!</definedName>
    <definedName name="vfourc">#REF!</definedName>
    <definedName name="vgchjgiulhviguihij">#REF!</definedName>
    <definedName name="vggfd" localSheetId="10" hidden="1">{"'Sheet1'!$A$4386:$N$4591"}</definedName>
    <definedName name="vggfd" localSheetId="17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1">#REF!</definedName>
    <definedName name="vir" localSheetId="16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1">#REF!</definedName>
    <definedName name="Vol" localSheetId="16">#REF!</definedName>
    <definedName name="Vol">#REF!</definedName>
    <definedName name="VOLUMECAGRS" localSheetId="1">#REF!</definedName>
    <definedName name="VOLUMECAGRS" localSheetId="16">#REF!</definedName>
    <definedName name="VOLUMECAGRS">#REF!</definedName>
    <definedName name="VOLUMEGROWTH" localSheetId="1">#REF!</definedName>
    <definedName name="VOLUMEGROWTH" localSheetId="16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10" hidden="1">{"'PROFITABILITY'!$A$1:$F$45"}</definedName>
    <definedName name="vs" localSheetId="17" hidden="1">{"'PROFITABILITY'!$A$1:$F$45"}</definedName>
    <definedName name="vs" hidden="1">{"'PROFITABILITY'!$A$1:$F$45"}</definedName>
    <definedName name="Vsigma" localSheetId="1">#REF!</definedName>
    <definedName name="Vsigma" localSheetId="16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1">#REF!</definedName>
    <definedName name="vv" localSheetId="16">#REF!</definedName>
    <definedName name="vv">#REF!</definedName>
    <definedName name="VVA" localSheetId="1">#REF!</definedName>
    <definedName name="VVA" localSheetId="16">#REF!</definedName>
    <definedName name="VVA">#REF!</definedName>
    <definedName name="vvhj" localSheetId="1">#REF!</definedName>
    <definedName name="vvhj" localSheetId="16">#REF!</definedName>
    <definedName name="vvhj">#REF!</definedName>
    <definedName name="vvv">#REF!</definedName>
    <definedName name="VVVV">#REF!</definedName>
    <definedName name="Vz" localSheetId="1">#REF!</definedName>
    <definedName name="Vz" localSheetId="16">#REF!</definedName>
    <definedName name="Vz">#REF!</definedName>
    <definedName name="W" localSheetId="1">#REF!</definedName>
    <definedName name="W" localSheetId="16">#REF!</definedName>
    <definedName name="W">#REF!</definedName>
    <definedName name="w1_w2">#REF!</definedName>
    <definedName name="WACC" localSheetId="13">#REF!</definedName>
    <definedName name="WACC" localSheetId="12">#REF!</definedName>
    <definedName name="WACC" localSheetId="16">#REF!</definedName>
    <definedName name="WACC">#REF!</definedName>
    <definedName name="WAHAB_ALI">#REF!</definedName>
    <definedName name="Waiting">"Picture 1"</definedName>
    <definedName name="water_funds" localSheetId="10" hidden="1">{"'Sheet1'!$A$4386:$N$4591"}</definedName>
    <definedName name="water_funds" localSheetId="17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3">#REF!</definedName>
    <definedName name="wcl" localSheetId="12">#REF!</definedName>
    <definedName name="wcl" localSheetId="16">#REF!</definedName>
    <definedName name="wcl" localSheetId="17">#REF!</definedName>
    <definedName name="wcl">#REF!</definedName>
    <definedName name="WCT" localSheetId="17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10" hidden="1">{"form-D1",#N/A,FALSE,"FORM-D1";"form-D1_amt",#N/A,FALSE,"FORM-D1"}</definedName>
    <definedName name="wer" localSheetId="17" hidden="1">{"form-D1",#N/A,FALSE,"FORM-D1";"form-D1_amt",#N/A,FALSE,"FORM-D1"}</definedName>
    <definedName name="wer" hidden="1">{"form-D1",#N/A,FALSE,"FORM-D1";"form-D1_amt",#N/A,FALSE,"FORM-D1"}</definedName>
    <definedName name="wertt" localSheetId="1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6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1">#REF!</definedName>
    <definedName name="wid" localSheetId="16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1">#REF!</definedName>
    <definedName name="Winform" localSheetId="16">#REF!</definedName>
    <definedName name="Winform">#REF!</definedName>
    <definedName name="WKS">#REF!</definedName>
    <definedName name="WLP" localSheetId="17">#REF!</definedName>
    <definedName name="WLP">#REF!</definedName>
    <definedName name="women">#REF!</definedName>
    <definedName name="wordings" localSheetId="1">#REF!</definedName>
    <definedName name="wordings" localSheetId="16">#REF!</definedName>
    <definedName name="wordings">#REF!</definedName>
    <definedName name="work">#REF!</definedName>
    <definedName name="WP" localSheetId="1">#REF!</definedName>
    <definedName name="WP" localSheetId="16">#REF!</definedName>
    <definedName name="WP">#REF!</definedName>
    <definedName name="Wq" localSheetId="1">#REF!</definedName>
    <definedName name="Wq" localSheetId="16">#REF!</definedName>
    <definedName name="Wq">#REF!</definedName>
    <definedName name="WQEW">#REF!</definedName>
    <definedName name="wqewe">#REF!</definedName>
    <definedName name="wqwrwrqwrqr">#REF!</definedName>
    <definedName name="Wr" localSheetId="1">#REF!</definedName>
    <definedName name="Wr" localSheetId="16">#REF!</definedName>
    <definedName name="wr" localSheetId="10" hidden="1">{#N/A,#N/A,FALSE,"COVER1.XLS ";#N/A,#N/A,FALSE,"RACT1.XLS";#N/A,#N/A,FALSE,"RACT2.XLS";#N/A,#N/A,FALSE,"ECCMP";#N/A,#N/A,FALSE,"WELDER.XLS"}</definedName>
    <definedName name="wr" localSheetId="17" hidden="1">{#N/A,#N/A,FALSE,"COVER1.XLS ";#N/A,#N/A,FALSE,"RACT1.XLS";#N/A,#N/A,FALSE,"RACT2.XLS";#N/A,#N/A,FALSE,"ECCMP";#N/A,#N/A,FALSE,"WELDER.XLS"}</definedName>
    <definedName name="Wr">#REF!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0" hidden="1">{#N/A,#N/A,FALSE,"17MAY";#N/A,#N/A,FALSE,"24MAY"}</definedName>
    <definedName name="wrn.1." localSheetId="17" hidden="1">{#N/A,#N/A,FALSE,"17MAY";#N/A,#N/A,FALSE,"24MAY"}</definedName>
    <definedName name="wrn.1." hidden="1">{#N/A,#N/A,FALSE,"17MAY";#N/A,#N/A,FALSE,"24MAY"}</definedName>
    <definedName name="wrn.budget." localSheetId="10" hidden="1">{"form-D1",#N/A,FALSE,"FORM-D1";"form-D1_amt",#N/A,FALSE,"FORM-D1"}</definedName>
    <definedName name="wrn.budget." localSheetId="17" hidden="1">{"form-D1",#N/A,FALSE,"FORM-D1";"form-D1_amt",#N/A,FALSE,"FORM-D1"}</definedName>
    <definedName name="wrn.budget." hidden="1">{"form-D1",#N/A,FALSE,"FORM-D1";"form-D1_amt",#N/A,FALSE,"FORM-D1"}</definedName>
    <definedName name="wrn.Co." localSheetId="10" hidden="1">{#N/A,#N/A,TRUE,"GW-Cond";#N/A,#N/A,TRUE,"HW"}</definedName>
    <definedName name="wrn.Co." localSheetId="17" hidden="1">{#N/A,#N/A,TRUE,"GW-Cond";#N/A,#N/A,TRUE,"HW"}</definedName>
    <definedName name="wrn.Co." hidden="1">{#N/A,#N/A,TRUE,"GW-Cond";#N/A,#N/A,TRUE,"HW"}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6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6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0" hidden="1">{#N/A,#N/A,FALSE,"Motor List"}</definedName>
    <definedName name="wrn.test." localSheetId="17" hidden="1">{#N/A,#N/A,FALSE,"Motor List"}</definedName>
    <definedName name="wrn.test." hidden="1">{#N/A,#N/A,FALSE,"Motor List"}</definedName>
    <definedName name="WT" localSheetId="1">#REF!</definedName>
    <definedName name="WT" localSheetId="16">#REF!</definedName>
    <definedName name="WT">#REF!</definedName>
    <definedName name="wt.m">#REF!</definedName>
    <definedName name="wu">#REF!</definedName>
    <definedName name="ww" localSheetId="1" hidden="1">{"'PROFITABILITY'!$A$1:$F$45"}</definedName>
    <definedName name="ww" localSheetId="20" hidden="1">{"'PROFITABILITY'!$A$1:$F$45"}</definedName>
    <definedName name="ww" localSheetId="11" hidden="1">{"'PROFITABILITY'!$A$1:$F$45"}</definedName>
    <definedName name="ww" localSheetId="13" hidden="1">{"'PROFITABILITY'!$A$1:$F$45"}</definedName>
    <definedName name="ww" localSheetId="12" hidden="1">{"'PROFITABILITY'!$A$1:$F$45"}</definedName>
    <definedName name="ww" localSheetId="16" hidden="1">{"'PROFITABILITY'!$A$1:$F$45"}</definedName>
    <definedName name="ww" localSheetId="23" hidden="1">{"'PROFITABILITY'!$A$1:$F$45"}</definedName>
    <definedName name="ww" localSheetId="10">#REF!</definedName>
    <definedName name="ww" localSheetId="17">#REF!</definedName>
    <definedName name="ww" localSheetId="18" hidden="1">{"'PROFITABILITY'!$A$1:$F$45"}</definedName>
    <definedName name="ww" hidden="1">{"'PROFITABILITY'!$A$1:$F$45"}</definedName>
    <definedName name="www" localSheetId="17">#REF!</definedName>
    <definedName name="www">#REF!</definedName>
    <definedName name="wwww">#REF!</definedName>
    <definedName name="x" localSheetId="13">#REF!</definedName>
    <definedName name="x" localSheetId="12">#REF!</definedName>
    <definedName name="x" localSheetId="16">#REF!</definedName>
    <definedName name="X" localSheetId="17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10" hidden="1">{"form-D1",#N/A,FALSE,"FORM-D1";"form-D1_amt",#N/A,FALSE,"FORM-D1"}</definedName>
    <definedName name="xc" localSheetId="17" hidden="1">{"form-D1",#N/A,FALSE,"FORM-D1";"form-D1_amt",#N/A,FALSE,"FORM-D1"}</definedName>
    <definedName name="xc" hidden="1">{"form-D1",#N/A,FALSE,"FORM-D1";"form-D1_amt",#N/A,FALSE,"FORM-D1"}</definedName>
    <definedName name="Xl" localSheetId="1">#REF!</definedName>
    <definedName name="Xl" localSheetId="16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1">#REF!</definedName>
    <definedName name="xu" localSheetId="16">#REF!</definedName>
    <definedName name="xu">#REF!</definedName>
    <definedName name="xulimit" localSheetId="1">#REF!</definedName>
    <definedName name="xulimit" localSheetId="16">#REF!</definedName>
    <definedName name="xulimit">#REF!</definedName>
    <definedName name="xx">#REF!</definedName>
    <definedName name="xxh02">#REF!</definedName>
    <definedName name="xxh03">#REF!</definedName>
    <definedName name="xxx" localSheetId="1">'800kV HVDC TA-602'!xxx</definedName>
    <definedName name="xxx" localSheetId="20">Crossing!xxx</definedName>
    <definedName name="xxx" localSheetId="11">#N/A</definedName>
    <definedName name="xxx" localSheetId="13">'Erection Compiled'!xxx</definedName>
    <definedName name="xxx" localSheetId="12">'Erection Completed '!xxx</definedName>
    <definedName name="xxx" localSheetId="16">'Stringing Compiled'!xxx</definedName>
    <definedName name="xxx" localSheetId="23">Crossing!xxx</definedName>
    <definedName name="XXX" localSheetId="10">#REF!</definedName>
    <definedName name="XXX" localSheetId="17">#REF!</definedName>
    <definedName name="xxx" localSheetId="18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7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1">#REF!</definedName>
    <definedName name="yyy" localSheetId="16">#REF!</definedName>
    <definedName name="yyy" localSheetId="10" hidden="1">{"'PROFITABILITY'!$A$1:$F$45"}</definedName>
    <definedName name="yyy" localSheetId="17" hidden="1">{"'PROFITABILITY'!$A$1:$F$45"}</definedName>
    <definedName name="yyy">#REF!</definedName>
    <definedName name="yyy1" localSheetId="10" hidden="1">{"'PROFITABILITY'!$A$1:$F$45"}</definedName>
    <definedName name="yyy1" localSheetId="17" hidden="1">{"'PROFITABILITY'!$A$1:$F$45"}</definedName>
    <definedName name="yyy1" hidden="1">{"'PROFITABILITY'!$A$1:$F$45"}</definedName>
    <definedName name="z" localSheetId="1">#REF!</definedName>
    <definedName name="z" localSheetId="16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1">#REF!</definedName>
    <definedName name="zl" localSheetId="16">#REF!</definedName>
    <definedName name="zl">#REF!</definedName>
    <definedName name="zl___0">#REF!</definedName>
    <definedName name="zl___13">#REF!</definedName>
    <definedName name="zlpu" localSheetId="1">#REF!</definedName>
    <definedName name="zlpu" localSheetId="16">#REF!</definedName>
    <definedName name="zlpu">#REF!</definedName>
    <definedName name="zlpu___0">#REF!</definedName>
    <definedName name="zlpu___13">#REF!</definedName>
    <definedName name="ZM">#REF!</definedName>
    <definedName name="Zpe" localSheetId="1">#REF!</definedName>
    <definedName name="Zpe" localSheetId="16">#REF!</definedName>
    <definedName name="Zpe">#REF!</definedName>
    <definedName name="zs" localSheetId="1">#REF!</definedName>
    <definedName name="zs" localSheetId="16">#REF!</definedName>
    <definedName name="zs">#REF!</definedName>
    <definedName name="zs___0">#REF!</definedName>
    <definedName name="zs___13">#REF!</definedName>
    <definedName name="zspu" localSheetId="1">#REF!</definedName>
    <definedName name="zspu" localSheetId="16">#REF!</definedName>
    <definedName name="zspu">#REF!</definedName>
    <definedName name="zspu___0">#REF!</definedName>
    <definedName name="zspu___13">#REF!</definedName>
    <definedName name="ZSS" localSheetId="1">#REF!</definedName>
    <definedName name="ZSS" localSheetId="16">#REF!</definedName>
    <definedName name="ZSS">#REF!</definedName>
    <definedName name="ZSS___0">#REF!</definedName>
    <definedName name="ZSS___13">#REF!</definedName>
    <definedName name="ztpu" localSheetId="1">#REF!</definedName>
    <definedName name="ztpu" localSheetId="16">#REF!</definedName>
    <definedName name="ztpu">#REF!</definedName>
    <definedName name="ztpu___0">#REF!</definedName>
    <definedName name="ztpu___13">#REF!</definedName>
    <definedName name="zUI228">#REF!</definedName>
    <definedName name="Zxc" localSheetId="1">#REF!</definedName>
    <definedName name="Zxc" localSheetId="16">#REF!</definedName>
    <definedName name="Zxc">#REF!</definedName>
    <definedName name="ZY" localSheetId="1">#REF!</definedName>
    <definedName name="ZY" localSheetId="16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1">#REF!</definedName>
    <definedName name="전체" localSheetId="16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77" l="1"/>
  <c r="C34" i="77"/>
  <c r="I33" i="77"/>
  <c r="E33" i="77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K23" i="77"/>
  <c r="E23" i="77"/>
  <c r="E22" i="77"/>
  <c r="E21" i="77"/>
  <c r="E20" i="77"/>
  <c r="E19" i="77"/>
  <c r="E18" i="77"/>
  <c r="E17" i="77"/>
  <c r="E16" i="77"/>
  <c r="E15" i="77"/>
  <c r="K14" i="77"/>
  <c r="I14" i="77"/>
  <c r="E14" i="77"/>
  <c r="K13" i="77"/>
  <c r="I13" i="77"/>
  <c r="E13" i="77"/>
  <c r="K12" i="77"/>
  <c r="I12" i="77"/>
  <c r="E12" i="77"/>
  <c r="E11" i="77"/>
  <c r="P10" i="77"/>
  <c r="E10" i="77"/>
  <c r="E9" i="77"/>
  <c r="E8" i="77"/>
  <c r="J7" i="77"/>
  <c r="E7" i="77"/>
  <c r="E6" i="77"/>
  <c r="L170" i="30"/>
  <c r="G60" i="59"/>
  <c r="C61" i="59"/>
  <c r="C62" i="59"/>
  <c r="L169" i="30"/>
  <c r="P169" i="30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0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71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F18" i="57"/>
  <c r="F17" i="57"/>
  <c r="F16" i="57"/>
  <c r="F15" i="57"/>
  <c r="I13" i="6"/>
  <c r="F13" i="6"/>
  <c r="F12" i="6"/>
  <c r="H19" i="57"/>
  <c r="H16" i="57"/>
  <c r="H18" i="57"/>
  <c r="E18" i="57"/>
  <c r="E16" i="57"/>
  <c r="I19" i="57"/>
  <c r="E16" i="6"/>
  <c r="E15" i="6"/>
  <c r="E14" i="6"/>
  <c r="E13" i="6"/>
  <c r="E12" i="6"/>
  <c r="E11" i="6"/>
  <c r="F8" i="6"/>
  <c r="F6" i="6"/>
  <c r="F7" i="6"/>
  <c r="F9" i="6"/>
  <c r="E9" i="6"/>
  <c r="E6" i="6"/>
  <c r="E7" i="6"/>
  <c r="D7" i="6"/>
  <c r="D9" i="6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C16" i="57"/>
  <c r="B19" i="57"/>
  <c r="B16" i="57"/>
  <c r="B17" i="57" s="1"/>
  <c r="B18" i="57" s="1"/>
  <c r="H10" i="57"/>
  <c r="H9" i="57"/>
  <c r="H8" i="57"/>
  <c r="G10" i="57"/>
  <c r="G9" i="57"/>
  <c r="G8" i="57"/>
  <c r="K10" i="57"/>
  <c r="K9" i="57"/>
  <c r="K8" i="57"/>
  <c r="E8" i="57"/>
  <c r="I4" i="57"/>
  <c r="I3" i="57"/>
  <c r="G4" i="57"/>
  <c r="G3" i="57"/>
  <c r="G2" i="57"/>
  <c r="C3" i="57"/>
  <c r="C2" i="57"/>
  <c r="E1" i="57"/>
  <c r="C1" i="57"/>
  <c r="F14" i="77" l="1"/>
  <c r="E34" i="77"/>
  <c r="F13" i="77"/>
  <c r="F31" i="77"/>
  <c r="J30" i="77"/>
  <c r="K30" i="77" s="1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F22" i="77"/>
  <c r="I22" i="77" s="1"/>
  <c r="J22" i="77" s="1"/>
  <c r="K22" i="77" s="1"/>
  <c r="F20" i="77"/>
  <c r="I20" i="77" s="1"/>
  <c r="J20" i="77" s="1"/>
  <c r="K20" i="77" s="1"/>
  <c r="F17" i="77"/>
  <c r="I17" i="77" s="1"/>
  <c r="J17" i="77" s="1"/>
  <c r="K17" i="77" s="1"/>
  <c r="J33" i="77"/>
  <c r="K33" i="77" s="1"/>
  <c r="F33" i="77"/>
  <c r="J32" i="77"/>
  <c r="K32" i="77" s="1"/>
  <c r="F32" i="77"/>
  <c r="J31" i="77"/>
  <c r="K31" i="77" s="1"/>
  <c r="F21" i="77"/>
  <c r="I21" i="77" s="1"/>
  <c r="J21" i="77" s="1"/>
  <c r="K21" i="77" s="1"/>
  <c r="F19" i="77"/>
  <c r="I19" i="77" s="1"/>
  <c r="J19" i="77" s="1"/>
  <c r="K19" i="77" s="1"/>
  <c r="F18" i="77"/>
  <c r="I18" i="77" s="1"/>
  <c r="J18" i="77" s="1"/>
  <c r="K18" i="77" s="1"/>
  <c r="F16" i="77"/>
  <c r="I16" i="77" s="1"/>
  <c r="J16" i="77" s="1"/>
  <c r="K16" i="77" s="1"/>
  <c r="F15" i="77"/>
  <c r="I15" i="77" s="1"/>
  <c r="J15" i="77" s="1"/>
  <c r="K15" i="77" s="1"/>
  <c r="J34" i="77"/>
  <c r="F11" i="77"/>
  <c r="F10" i="77"/>
  <c r="F9" i="77"/>
  <c r="F8" i="77"/>
  <c r="F7" i="77"/>
  <c r="F34" i="77" s="1"/>
  <c r="F12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I34" i="77" l="1"/>
  <c r="K34" i="77"/>
  <c r="V22" i="72"/>
  <c r="V432" i="71"/>
  <c r="Y22" i="72" l="1"/>
  <c r="AK205" i="71"/>
  <c r="AJ205" i="71"/>
  <c r="AK46" i="71"/>
  <c r="AJ33" i="71"/>
  <c r="AK33" i="71"/>
  <c r="M16" i="68"/>
  <c r="L16" i="68"/>
  <c r="M15" i="68"/>
  <c r="L15" i="68"/>
  <c r="AB22" i="72" l="1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AE22" i="72" l="1"/>
  <c r="M22" i="46"/>
  <c r="L22" i="46"/>
  <c r="Q8" i="46"/>
  <c r="M21" i="46"/>
  <c r="L21" i="46"/>
  <c r="M20" i="46"/>
  <c r="L20" i="46"/>
  <c r="D2" i="68"/>
  <c r="I16" i="6"/>
  <c r="C30" i="7"/>
  <c r="I17" i="6"/>
  <c r="H17" i="71" s="1"/>
  <c r="I18" i="6"/>
  <c r="H18" i="71" s="1"/>
  <c r="AJ249" i="71"/>
  <c r="AK438" i="71"/>
  <c r="AJ438" i="71"/>
  <c r="AK382" i="71"/>
  <c r="AJ382" i="71"/>
  <c r="AK249" i="71"/>
  <c r="AK227" i="71"/>
  <c r="AJ227" i="71"/>
  <c r="AK216" i="71"/>
  <c r="AJ216" i="71"/>
  <c r="AK194" i="71"/>
  <c r="AJ194" i="71"/>
  <c r="AJ183" i="71"/>
  <c r="AJ46" i="71"/>
  <c r="AK20" i="71"/>
  <c r="AJ20" i="71"/>
  <c r="AH22" i="72" l="1"/>
  <c r="D30" i="7"/>
  <c r="E30" i="7" s="1"/>
  <c r="M14" i="68"/>
  <c r="L14" i="68"/>
  <c r="I15" i="6"/>
  <c r="H14" i="71"/>
  <c r="F13" i="71"/>
  <c r="F14" i="71" s="1"/>
  <c r="F11" i="71"/>
  <c r="F17" i="71" s="1"/>
  <c r="F10" i="71"/>
  <c r="AH1" i="71"/>
  <c r="AF438" i="71"/>
  <c r="AE438" i="71"/>
  <c r="AD438" i="71"/>
  <c r="AB438" i="71"/>
  <c r="AA438" i="71"/>
  <c r="X427" i="71"/>
  <c r="Y427" i="71" s="1"/>
  <c r="AG427" i="71"/>
  <c r="AC427" i="71"/>
  <c r="V421" i="71"/>
  <c r="X416" i="71" s="1"/>
  <c r="Y416" i="71" s="1"/>
  <c r="AG416" i="71"/>
  <c r="AC416" i="71"/>
  <c r="V410" i="71"/>
  <c r="AG405" i="71"/>
  <c r="AC405" i="71"/>
  <c r="X405" i="71"/>
  <c r="Y405" i="71" s="1"/>
  <c r="V399" i="71"/>
  <c r="X393" i="71" s="1"/>
  <c r="Y393" i="71" s="1"/>
  <c r="AG393" i="71"/>
  <c r="AC393" i="71"/>
  <c r="V387" i="71"/>
  <c r="X382" i="71" s="1"/>
  <c r="Y382" i="71" s="1"/>
  <c r="AG382" i="71"/>
  <c r="AC382" i="71"/>
  <c r="V376" i="71"/>
  <c r="X371" i="71" s="1"/>
  <c r="Y371" i="71" s="1"/>
  <c r="AG371" i="71"/>
  <c r="AC371" i="71"/>
  <c r="V365" i="71"/>
  <c r="X360" i="71" s="1"/>
  <c r="Y360" i="71" s="1"/>
  <c r="AG360" i="71"/>
  <c r="AC360" i="71"/>
  <c r="V354" i="71"/>
  <c r="X349" i="71" s="1"/>
  <c r="Y349" i="71" s="1"/>
  <c r="AG349" i="71"/>
  <c r="AC349" i="71"/>
  <c r="V343" i="71"/>
  <c r="AG338" i="71"/>
  <c r="AC338" i="71"/>
  <c r="Y338" i="71"/>
  <c r="X338" i="71"/>
  <c r="V332" i="71"/>
  <c r="AG326" i="71"/>
  <c r="AC326" i="71"/>
  <c r="X326" i="71"/>
  <c r="Y326" i="71" s="1"/>
  <c r="V320" i="71"/>
  <c r="X315" i="71" s="1"/>
  <c r="Y315" i="71" s="1"/>
  <c r="AG315" i="71"/>
  <c r="AC315" i="71"/>
  <c r="V309" i="71"/>
  <c r="X304" i="71" s="1"/>
  <c r="Y304" i="71" s="1"/>
  <c r="AG304" i="71"/>
  <c r="AC304" i="71"/>
  <c r="V298" i="71"/>
  <c r="X293" i="71" s="1"/>
  <c r="Y293" i="71" s="1"/>
  <c r="AG293" i="71"/>
  <c r="AC293" i="71"/>
  <c r="V287" i="71"/>
  <c r="X282" i="71" s="1"/>
  <c r="Y282" i="71" s="1"/>
  <c r="AG282" i="71"/>
  <c r="AC282" i="71"/>
  <c r="V276" i="71"/>
  <c r="X271" i="71" s="1"/>
  <c r="Y271" i="71" s="1"/>
  <c r="AG271" i="71"/>
  <c r="AC271" i="71"/>
  <c r="V266" i="71"/>
  <c r="X260" i="71" s="1"/>
  <c r="Y260" i="71" s="1"/>
  <c r="AG260" i="71"/>
  <c r="AC260" i="71"/>
  <c r="V255" i="71"/>
  <c r="X249" i="71" s="1"/>
  <c r="Y249" i="71" s="1"/>
  <c r="AG249" i="71"/>
  <c r="AC249" i="71"/>
  <c r="V244" i="71"/>
  <c r="X238" i="71" s="1"/>
  <c r="Y238" i="71" s="1"/>
  <c r="AG238" i="71"/>
  <c r="AC238" i="71"/>
  <c r="V233" i="71"/>
  <c r="X227" i="71" s="1"/>
  <c r="Y227" i="71" s="1"/>
  <c r="AG227" i="71"/>
  <c r="AC227" i="71"/>
  <c r="V222" i="71"/>
  <c r="AG216" i="71"/>
  <c r="X216" i="71"/>
  <c r="Y216" i="71" s="1"/>
  <c r="V211" i="71"/>
  <c r="AG205" i="71"/>
  <c r="AC205" i="71"/>
  <c r="Y205" i="71"/>
  <c r="X205" i="71"/>
  <c r="V200" i="71"/>
  <c r="AG194" i="71"/>
  <c r="AC194" i="71"/>
  <c r="Y194" i="71"/>
  <c r="X194" i="71"/>
  <c r="V189" i="71"/>
  <c r="AG183" i="71"/>
  <c r="AC183" i="71"/>
  <c r="X183" i="71"/>
  <c r="Y183" i="71" s="1"/>
  <c r="V178" i="71"/>
  <c r="X172" i="71" s="1"/>
  <c r="Y172" i="71" s="1"/>
  <c r="AG172" i="71"/>
  <c r="AC172" i="71"/>
  <c r="V167" i="71"/>
  <c r="X161" i="71" s="1"/>
  <c r="Y161" i="71" s="1"/>
  <c r="AG161" i="71"/>
  <c r="AC161" i="71"/>
  <c r="V156" i="71"/>
  <c r="X150" i="71" s="1"/>
  <c r="Y150" i="71" s="1"/>
  <c r="AG150" i="71"/>
  <c r="AC150" i="71"/>
  <c r="V145" i="71"/>
  <c r="X137" i="71" s="1"/>
  <c r="Y137" i="71" s="1"/>
  <c r="AG137" i="71"/>
  <c r="AC137" i="71"/>
  <c r="V132" i="71"/>
  <c r="X124" i="71" s="1"/>
  <c r="Y124" i="71" s="1"/>
  <c r="AG124" i="71"/>
  <c r="AC124" i="71"/>
  <c r="V119" i="71"/>
  <c r="X111" i="71" s="1"/>
  <c r="Y111" i="71" s="1"/>
  <c r="AG111" i="71"/>
  <c r="AC111" i="71"/>
  <c r="V106" i="71"/>
  <c r="X98" i="71" s="1"/>
  <c r="Y98" i="71" s="1"/>
  <c r="AG98" i="71"/>
  <c r="AC98" i="71"/>
  <c r="V93" i="71"/>
  <c r="AG85" i="71"/>
  <c r="AC85" i="71"/>
  <c r="X85" i="71"/>
  <c r="Y85" i="71" s="1"/>
  <c r="V80" i="71"/>
  <c r="X72" i="71" s="1"/>
  <c r="Y72" i="71" s="1"/>
  <c r="AG72" i="71"/>
  <c r="AC72" i="71"/>
  <c r="V67" i="71"/>
  <c r="X59" i="71" s="1"/>
  <c r="Y59" i="71" s="1"/>
  <c r="AG59" i="71"/>
  <c r="AC59" i="71"/>
  <c r="V54" i="71"/>
  <c r="X46" i="71" s="1"/>
  <c r="Y46" i="71" s="1"/>
  <c r="AG46" i="71"/>
  <c r="AC46" i="71"/>
  <c r="V41" i="71"/>
  <c r="X33" i="71" s="1"/>
  <c r="Y33" i="71" s="1"/>
  <c r="AG33" i="71"/>
  <c r="AC33" i="71"/>
  <c r="V28" i="71"/>
  <c r="AG20" i="71"/>
  <c r="AC20" i="71"/>
  <c r="Y20" i="71"/>
  <c r="X20" i="71"/>
  <c r="U19" i="71"/>
  <c r="U18" i="71"/>
  <c r="U17" i="71"/>
  <c r="U16" i="71"/>
  <c r="U15" i="71"/>
  <c r="U14" i="71"/>
  <c r="U13" i="71"/>
  <c r="U12" i="71"/>
  <c r="U11" i="71"/>
  <c r="U10" i="71"/>
  <c r="AK22" i="72" l="1"/>
  <c r="F18" i="71"/>
  <c r="J17" i="71"/>
  <c r="AC438" i="71"/>
  <c r="AG438" i="71"/>
  <c r="J14" i="71"/>
  <c r="X438" i="71"/>
  <c r="Y438" i="71"/>
  <c r="F15" i="71"/>
  <c r="AN22" i="72" l="1"/>
  <c r="J18" i="71"/>
  <c r="F19" i="71"/>
  <c r="F16" i="71"/>
  <c r="J16" i="71" s="1"/>
  <c r="AQ22" i="72" l="1"/>
  <c r="Q14" i="46"/>
  <c r="Q1" i="46" s="1"/>
  <c r="M13" i="68"/>
  <c r="L13" i="68"/>
  <c r="F1" i="69"/>
  <c r="D33" i="72" l="1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G33" i="72" l="1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J33" i="72" l="1"/>
  <c r="M33" i="72" l="1"/>
  <c r="D19" i="57"/>
  <c r="D18" i="57"/>
  <c r="D17" i="57"/>
  <c r="D16" i="57"/>
  <c r="D8" i="6"/>
  <c r="J19" i="57"/>
  <c r="P33" i="72" l="1"/>
  <c r="P8" i="68"/>
  <c r="S33" i="72" l="1"/>
  <c r="C166" i="67"/>
  <c r="V33" i="72" l="1"/>
  <c r="M19" i="57"/>
  <c r="L19" i="57"/>
  <c r="M17" i="57"/>
  <c r="L17" i="57"/>
  <c r="M15" i="57"/>
  <c r="L15" i="57"/>
  <c r="G3" i="7"/>
  <c r="Y33" i="72" l="1"/>
  <c r="AB33" i="72" l="1"/>
  <c r="AE33" i="72" l="1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AH33" i="72" l="1"/>
  <c r="F4" i="65"/>
  <c r="E27" i="65"/>
  <c r="D6" i="19" s="1"/>
  <c r="AK33" i="72" l="1"/>
  <c r="G4" i="65"/>
  <c r="F27" i="65"/>
  <c r="D8" i="19" s="1"/>
  <c r="D9" i="19" s="1"/>
  <c r="AN33" i="72" l="1"/>
  <c r="G27" i="65"/>
  <c r="H27" i="65" s="1"/>
  <c r="I27" i="65" s="1"/>
  <c r="H4" i="65"/>
  <c r="I4" i="65" s="1"/>
  <c r="AQ33" i="72" l="1"/>
  <c r="Q6" i="46"/>
  <c r="AV27" i="72" l="1"/>
  <c r="D44" i="72"/>
  <c r="G44" i="72" l="1"/>
  <c r="AY27" i="72"/>
  <c r="BB29" i="72"/>
  <c r="J44" i="72" l="1"/>
  <c r="M44" i="72" l="1"/>
  <c r="I15" i="57"/>
  <c r="I12" i="6"/>
  <c r="P44" i="72" l="1"/>
  <c r="J15" i="57"/>
  <c r="H13" i="71"/>
  <c r="J13" i="71" s="1"/>
  <c r="S44" i="72" l="1"/>
  <c r="V44" i="72" l="1"/>
  <c r="Y44" i="72" l="1"/>
  <c r="I14" i="6"/>
  <c r="AB44" i="72" l="1"/>
  <c r="J17" i="57"/>
  <c r="H15" i="71"/>
  <c r="J15" i="71" s="1"/>
  <c r="I11" i="6"/>
  <c r="AE44" i="72" l="1"/>
  <c r="AH44" i="72" l="1"/>
  <c r="AK44" i="72" l="1"/>
  <c r="AN44" i="72" l="1"/>
  <c r="AQ44" i="72" l="1"/>
  <c r="D55" i="72" l="1"/>
  <c r="BB40" i="72" l="1"/>
  <c r="AY38" i="72"/>
  <c r="G55" i="72"/>
  <c r="J55" i="72" l="1"/>
  <c r="M55" i="72" l="1"/>
  <c r="P55" i="72" l="1"/>
  <c r="S55" i="72" l="1"/>
  <c r="V55" i="72" l="1"/>
  <c r="Y55" i="72" l="1"/>
  <c r="AB55" i="72" l="1"/>
  <c r="AE55" i="72" l="1"/>
  <c r="AH55" i="72" l="1"/>
  <c r="AK55" i="72" l="1"/>
  <c r="AN55" i="72" l="1"/>
  <c r="AQ55" i="72" l="1"/>
  <c r="AV49" i="72" l="1"/>
  <c r="D66" i="72"/>
  <c r="BB51" i="72" l="1"/>
  <c r="AY49" i="72"/>
  <c r="G66" i="72"/>
  <c r="J66" i="72" l="1"/>
  <c r="G16" i="57"/>
  <c r="M66" i="72" l="1"/>
  <c r="P66" i="72" l="1"/>
  <c r="S66" i="72" l="1"/>
  <c r="V66" i="72" l="1"/>
  <c r="Y66" i="72" l="1"/>
  <c r="K17" i="57"/>
  <c r="I18" i="57"/>
  <c r="I17" i="57"/>
  <c r="I16" i="57"/>
  <c r="I14" i="57"/>
  <c r="K14" i="57"/>
  <c r="D9" i="57"/>
  <c r="E9" i="57" s="1"/>
  <c r="D8" i="57"/>
  <c r="F8" i="57" s="1"/>
  <c r="AB66" i="72" l="1"/>
  <c r="K15" i="57"/>
  <c r="C10" i="57"/>
  <c r="D10" i="57" s="1"/>
  <c r="AE66" i="72" l="1"/>
  <c r="AH66" i="72" l="1"/>
  <c r="AK66" i="72" l="1"/>
  <c r="AN66" i="72" l="1"/>
  <c r="AQ66" i="72" l="1"/>
  <c r="AY60" i="72" l="1"/>
  <c r="D77" i="72"/>
  <c r="AV60" i="72"/>
  <c r="BB62" i="72" l="1"/>
  <c r="G77" i="72"/>
  <c r="D21" i="7"/>
  <c r="J77" i="72" l="1"/>
  <c r="D24" i="7"/>
  <c r="M77" i="72" l="1"/>
  <c r="I7" i="6"/>
  <c r="H10" i="71" s="1"/>
  <c r="J10" i="71" s="1"/>
  <c r="P77" i="72" l="1"/>
  <c r="D27" i="7"/>
  <c r="S77" i="72" l="1"/>
  <c r="V77" i="72" l="1"/>
  <c r="D10" i="19"/>
  <c r="D11" i="19"/>
  <c r="D7" i="19"/>
  <c r="B33" i="7"/>
  <c r="F33" i="7" s="1"/>
  <c r="B30" i="7"/>
  <c r="C27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I19" i="6"/>
  <c r="J18" i="6"/>
  <c r="J17" i="6"/>
  <c r="K19" i="57"/>
  <c r="I10" i="6"/>
  <c r="H12" i="71" s="1"/>
  <c r="J12" i="71" s="1"/>
  <c r="I9" i="6"/>
  <c r="H11" i="71" s="1"/>
  <c r="J11" i="71" s="1"/>
  <c r="I8" i="6"/>
  <c r="J8" i="6" s="1"/>
  <c r="I6" i="6"/>
  <c r="E9" i="7" s="1"/>
  <c r="Y77" i="72" l="1"/>
  <c r="J19" i="6"/>
  <c r="H19" i="71"/>
  <c r="J19" i="71" s="1"/>
  <c r="J15" i="6"/>
  <c r="J18" i="57"/>
  <c r="K18" i="57" s="1"/>
  <c r="J16" i="57"/>
  <c r="K16" i="57" s="1"/>
  <c r="J16" i="6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J14" i="6"/>
  <c r="F27" i="7" s="1"/>
  <c r="E24" i="7"/>
  <c r="J12" i="6"/>
  <c r="F21" i="7" s="1"/>
  <c r="D12" i="19"/>
  <c r="D13" i="19"/>
  <c r="J13" i="6"/>
  <c r="F24" i="7" s="1"/>
  <c r="AB77" i="72" l="1"/>
  <c r="E1" i="19"/>
  <c r="AE77" i="72" l="1"/>
  <c r="D14" i="19"/>
  <c r="AH77" i="72" l="1"/>
  <c r="AK77" i="72" l="1"/>
  <c r="AN77" i="72" l="1"/>
  <c r="AQ77" i="72" l="1"/>
  <c r="D88" i="72" l="1"/>
  <c r="AV71" i="72"/>
  <c r="G88" i="72" l="1"/>
  <c r="BB73" i="72"/>
  <c r="AY71" i="72"/>
  <c r="J88" i="72" l="1"/>
  <c r="M88" i="72" l="1"/>
  <c r="P88" i="72" l="1"/>
  <c r="S88" i="72" l="1"/>
  <c r="V88" i="72" l="1"/>
  <c r="Y88" i="72" l="1"/>
  <c r="AB88" i="72" l="1"/>
  <c r="AE88" i="72" l="1"/>
  <c r="AH88" i="72" l="1"/>
  <c r="AK88" i="72" l="1"/>
  <c r="AN88" i="72" l="1"/>
  <c r="AQ88" i="72" l="1"/>
  <c r="D99" i="72" l="1"/>
  <c r="G99" i="72" l="1"/>
  <c r="AY82" i="72"/>
  <c r="BB84" i="72"/>
  <c r="J99" i="72" l="1"/>
  <c r="M99" i="72" l="1"/>
  <c r="P99" i="72" l="1"/>
  <c r="S99" i="72" l="1"/>
  <c r="V99" i="72" l="1"/>
  <c r="Y99" i="72" l="1"/>
  <c r="AB99" i="72" l="1"/>
  <c r="AE99" i="72" l="1"/>
  <c r="AH99" i="72" l="1"/>
  <c r="AK99" i="72" l="1"/>
  <c r="AN99" i="72" l="1"/>
  <c r="AQ99" i="72" l="1"/>
  <c r="D110" i="72" l="1"/>
  <c r="AV93" i="72"/>
  <c r="BB95" i="72" l="1"/>
  <c r="AY93" i="72"/>
  <c r="G110" i="72"/>
  <c r="J110" i="72" l="1"/>
  <c r="M110" i="72" l="1"/>
  <c r="P110" i="72" l="1"/>
  <c r="S110" i="72" l="1"/>
  <c r="V110" i="72" l="1"/>
  <c r="Y110" i="72" l="1"/>
  <c r="AB110" i="72" l="1"/>
  <c r="AE110" i="72" l="1"/>
  <c r="AH110" i="72" l="1"/>
  <c r="AK110" i="72" l="1"/>
  <c r="AN110" i="72" l="1"/>
  <c r="AQ110" i="72" l="1"/>
  <c r="D121" i="72" l="1"/>
  <c r="BB106" i="72" l="1"/>
  <c r="AY104" i="72"/>
  <c r="G121" i="72"/>
  <c r="J121" i="72" l="1"/>
  <c r="M121" i="72" l="1"/>
  <c r="P121" i="72" l="1"/>
  <c r="S121" i="72" l="1"/>
  <c r="V121" i="72" l="1"/>
  <c r="Y121" i="72" l="1"/>
  <c r="AB121" i="72" l="1"/>
  <c r="AE121" i="72" l="1"/>
  <c r="AH121" i="72" l="1"/>
  <c r="AK120" i="72" l="1"/>
  <c r="AK121" i="72"/>
  <c r="AN121" i="72" l="1"/>
  <c r="AQ121" i="72" l="1"/>
  <c r="D132" i="72" l="1"/>
  <c r="BB117" i="72" l="1"/>
  <c r="AY115" i="72"/>
  <c r="G132" i="72"/>
  <c r="J132" i="72" l="1"/>
  <c r="M132" i="72" l="1"/>
  <c r="P132" i="72" l="1"/>
  <c r="S132" i="72" l="1"/>
  <c r="V132" i="72" l="1"/>
  <c r="Y132" i="72" l="1"/>
  <c r="AB132" i="72" l="1"/>
  <c r="AE132" i="72" l="1"/>
  <c r="AH132" i="72" l="1"/>
  <c r="AK132" i="72" l="1"/>
  <c r="AN132" i="72" l="1"/>
  <c r="AQ132" i="72" l="1"/>
  <c r="AV125" i="72" l="1"/>
  <c r="D143" i="72"/>
  <c r="G143" i="72" l="1"/>
  <c r="BB128" i="72"/>
  <c r="AY126" i="72"/>
  <c r="J143" i="72" l="1"/>
  <c r="M143" i="72" l="1"/>
  <c r="P143" i="72" l="1"/>
  <c r="S143" i="72" l="1"/>
  <c r="V143" i="72" l="1"/>
  <c r="Y143" i="72" l="1"/>
  <c r="AB143" i="72" l="1"/>
  <c r="AE143" i="72" l="1"/>
  <c r="AH143" i="72" l="1"/>
  <c r="AK143" i="72" l="1"/>
  <c r="AN143" i="72" l="1"/>
  <c r="AQ143" i="72" l="1"/>
  <c r="D154" i="72" l="1"/>
  <c r="AV137" i="72"/>
  <c r="G154" i="72" l="1"/>
  <c r="BB139" i="72"/>
  <c r="AY137" i="72"/>
  <c r="J154" i="72" l="1"/>
  <c r="M154" i="72" l="1"/>
  <c r="P154" i="72" l="1"/>
  <c r="S154" i="72" l="1"/>
  <c r="V154" i="72" l="1"/>
  <c r="Y154" i="72" l="1"/>
  <c r="AB154" i="72" l="1"/>
  <c r="AE154" i="72" l="1"/>
  <c r="AH154" i="72" l="1"/>
  <c r="AK154" i="72" l="1"/>
  <c r="AN154" i="72" l="1"/>
  <c r="AQ154" i="72" l="1"/>
  <c r="D165" i="72" l="1"/>
  <c r="AV147" i="72" l="1"/>
  <c r="AV148" i="72"/>
  <c r="G165" i="72"/>
  <c r="BB150" i="72"/>
  <c r="AY148" i="72"/>
  <c r="J165" i="72" l="1"/>
  <c r="M165" i="72" l="1"/>
  <c r="P165" i="72" l="1"/>
  <c r="S165" i="72" l="1"/>
  <c r="V165" i="72" l="1"/>
  <c r="Y165" i="72" l="1"/>
  <c r="AB165" i="72" l="1"/>
  <c r="AE165" i="72" l="1"/>
  <c r="AH165" i="72" l="1"/>
  <c r="AK165" i="72" l="1"/>
  <c r="AN165" i="72" l="1"/>
  <c r="AQ165" i="72" l="1"/>
  <c r="D176" i="72" l="1"/>
  <c r="G176" i="72" l="1"/>
  <c r="AY159" i="72"/>
  <c r="BB161" i="72"/>
  <c r="J176" i="72" l="1"/>
  <c r="M176" i="72" l="1"/>
  <c r="P176" i="72" l="1"/>
  <c r="S176" i="72" l="1"/>
  <c r="V176" i="72" l="1"/>
  <c r="Y176" i="72" l="1"/>
  <c r="AB176" i="72" l="1"/>
  <c r="AE176" i="72" l="1"/>
  <c r="AH176" i="72" l="1"/>
  <c r="AK176" i="72" l="1"/>
  <c r="AN176" i="72" l="1"/>
  <c r="AQ176" i="72" l="1"/>
  <c r="D187" i="72" l="1"/>
  <c r="G187" i="72" l="1"/>
  <c r="BB172" i="72"/>
  <c r="AY170" i="72"/>
  <c r="J187" i="72" l="1"/>
  <c r="M187" i="72" l="1"/>
  <c r="P187" i="72" l="1"/>
  <c r="S187" i="72" l="1"/>
  <c r="V187" i="72" l="1"/>
  <c r="Y187" i="72" l="1"/>
  <c r="AB187" i="72" l="1"/>
  <c r="AE187" i="72" l="1"/>
  <c r="AH187" i="72" l="1"/>
  <c r="AK187" i="72" l="1"/>
  <c r="AN187" i="72" l="1"/>
  <c r="AQ187" i="72" l="1"/>
  <c r="D199" i="72" l="1"/>
  <c r="G199" i="72" l="1"/>
  <c r="BB183" i="72"/>
  <c r="AY180" i="72"/>
  <c r="J199" i="72" l="1"/>
  <c r="M199" i="72" l="1"/>
  <c r="P199" i="72" l="1"/>
  <c r="S199" i="72" l="1"/>
  <c r="V199" i="72" l="1"/>
  <c r="Y199" i="72" l="1"/>
  <c r="AB199" i="72" l="1"/>
  <c r="AE199" i="72" l="1"/>
  <c r="AH199" i="72" l="1"/>
  <c r="AK199" i="72" l="1"/>
  <c r="AN199" i="72" l="1"/>
  <c r="AQ199" i="72" l="1"/>
  <c r="D210" i="72" l="1"/>
  <c r="AY193" i="72"/>
  <c r="G210" i="72" l="1"/>
  <c r="BB195" i="72"/>
  <c r="J210" i="72" l="1"/>
  <c r="M210" i="72" l="1"/>
  <c r="P210" i="72" l="1"/>
  <c r="S210" i="72" l="1"/>
  <c r="V210" i="72" l="1"/>
  <c r="Y210" i="72" l="1"/>
  <c r="AB210" i="72" l="1"/>
  <c r="AE210" i="72" l="1"/>
  <c r="AH210" i="72" l="1"/>
  <c r="AK210" i="72" l="1"/>
  <c r="AN210" i="72" l="1"/>
  <c r="AQ210" i="72" l="1"/>
  <c r="D221" i="72" l="1"/>
  <c r="G221" i="72" l="1"/>
  <c r="BB206" i="72"/>
  <c r="AY203" i="72"/>
  <c r="J221" i="72" l="1"/>
  <c r="M221" i="72" l="1"/>
  <c r="P221" i="72" l="1"/>
  <c r="S221" i="72" l="1"/>
  <c r="V221" i="72" l="1"/>
  <c r="Y221" i="72" l="1"/>
  <c r="AB221" i="72" l="1"/>
  <c r="AE221" i="72" l="1"/>
  <c r="AH221" i="72" l="1"/>
  <c r="AK221" i="72" l="1"/>
  <c r="AN221" i="72" l="1"/>
  <c r="AQ221" i="72" l="1"/>
  <c r="BB217" i="72" l="1"/>
  <c r="D232" i="72"/>
  <c r="AY215" i="72"/>
  <c r="G232" i="72" l="1"/>
  <c r="J232" i="72" l="1"/>
  <c r="M232" i="72" l="1"/>
  <c r="P232" i="72" l="1"/>
  <c r="S232" i="72" l="1"/>
  <c r="V232" i="72" l="1"/>
  <c r="Y232" i="72" l="1"/>
  <c r="AB232" i="72" l="1"/>
  <c r="AE232" i="72" l="1"/>
  <c r="AH232" i="72" l="1"/>
  <c r="AK232" i="72" l="1"/>
  <c r="AN232" i="72" l="1"/>
  <c r="AQ232" i="72" l="1"/>
  <c r="D243" i="72" l="1"/>
  <c r="G243" i="72" l="1"/>
  <c r="BB228" i="72"/>
  <c r="AY224" i="72"/>
  <c r="J243" i="72" l="1"/>
  <c r="M243" i="72" l="1"/>
  <c r="P243" i="72" l="1"/>
  <c r="S243" i="72" l="1"/>
  <c r="V243" i="72" l="1"/>
  <c r="Y243" i="72" l="1"/>
  <c r="AB243" i="72" l="1"/>
  <c r="AE243" i="72" l="1"/>
  <c r="AH243" i="72" l="1"/>
  <c r="AK243" i="72" l="1"/>
  <c r="AN243" i="72" l="1"/>
  <c r="AQ243" i="72" l="1"/>
  <c r="D254" i="72" l="1"/>
  <c r="G254" i="72" l="1"/>
  <c r="BB239" i="72"/>
  <c r="AY236" i="72"/>
  <c r="J254" i="72" l="1"/>
  <c r="M254" i="72" l="1"/>
  <c r="P254" i="72" l="1"/>
  <c r="S254" i="72" l="1"/>
  <c r="V254" i="72" l="1"/>
  <c r="Y254" i="72" l="1"/>
  <c r="AB254" i="72" l="1"/>
  <c r="AE254" i="72" l="1"/>
  <c r="AH254" i="72" l="1"/>
  <c r="AK254" i="72" l="1"/>
  <c r="AN254" i="72" l="1"/>
  <c r="AQ254" i="72" l="1"/>
  <c r="D265" i="72" l="1"/>
  <c r="G265" i="72" l="1"/>
  <c r="BB250" i="72"/>
  <c r="AY247" i="72"/>
  <c r="J265" i="72" l="1"/>
  <c r="M265" i="72" l="1"/>
  <c r="P265" i="72" l="1"/>
  <c r="S265" i="72" l="1"/>
  <c r="V265" i="72" l="1"/>
  <c r="Y265" i="72" l="1"/>
  <c r="AB265" i="72" l="1"/>
  <c r="AE265" i="72" l="1"/>
  <c r="AH265" i="72" l="1"/>
  <c r="AK265" i="72" l="1"/>
  <c r="AN265" i="72" l="1"/>
  <c r="AQ265" i="72" l="1"/>
  <c r="D276" i="72" l="1"/>
  <c r="AY259" i="72"/>
  <c r="G276" i="72" l="1"/>
  <c r="BB261" i="72"/>
  <c r="J276" i="72" l="1"/>
  <c r="M276" i="72" l="1"/>
  <c r="P276" i="72" l="1"/>
  <c r="S276" i="72" l="1"/>
  <c r="V276" i="72" l="1"/>
  <c r="Y276" i="72" l="1"/>
  <c r="AB276" i="72" l="1"/>
  <c r="AE276" i="72" l="1"/>
  <c r="AH276" i="72" l="1"/>
  <c r="AK276" i="72" l="1"/>
  <c r="AN276" i="72" l="1"/>
  <c r="AQ276" i="72" l="1"/>
  <c r="D287" i="72" l="1"/>
  <c r="G287" i="72" l="1"/>
  <c r="BB272" i="72"/>
  <c r="J287" i="72" l="1"/>
  <c r="M287" i="72" l="1"/>
  <c r="P287" i="72" l="1"/>
  <c r="S287" i="72" l="1"/>
  <c r="V287" i="72" l="1"/>
  <c r="Y287" i="72" l="1"/>
  <c r="AB287" i="72" l="1"/>
  <c r="AE287" i="72" l="1"/>
  <c r="AH287" i="72" l="1"/>
  <c r="AK287" i="72" l="1"/>
  <c r="AN287" i="72" l="1"/>
  <c r="AQ287" i="72" l="1"/>
  <c r="D298" i="72" l="1"/>
  <c r="G298" i="72" l="1"/>
  <c r="BB283" i="72"/>
  <c r="AY280" i="72"/>
  <c r="J298" i="72" l="1"/>
  <c r="M298" i="72" l="1"/>
  <c r="P298" i="72" l="1"/>
  <c r="S298" i="72" l="1"/>
  <c r="V298" i="72" l="1"/>
  <c r="Y298" i="72" l="1"/>
  <c r="AB298" i="72" l="1"/>
  <c r="AE298" i="72" l="1"/>
  <c r="AH298" i="72" l="1"/>
  <c r="AK298" i="72" l="1"/>
  <c r="AN298" i="72" l="1"/>
  <c r="AQ298" i="72" l="1"/>
  <c r="D309" i="72" l="1"/>
  <c r="G309" i="72" l="1"/>
  <c r="BB294" i="72"/>
  <c r="AY291" i="72"/>
  <c r="J309" i="72" l="1"/>
  <c r="M309" i="72" l="1"/>
  <c r="P309" i="72" l="1"/>
  <c r="S309" i="72" l="1"/>
  <c r="V309" i="72" l="1"/>
  <c r="Y309" i="72" l="1"/>
  <c r="AB309" i="72" l="1"/>
  <c r="AE309" i="72" l="1"/>
  <c r="AH309" i="72" l="1"/>
  <c r="AK309" i="72" l="1"/>
  <c r="AN309" i="72" l="1"/>
  <c r="AQ309" i="72" l="1"/>
  <c r="D320" i="72" l="1"/>
  <c r="AY303" i="72"/>
  <c r="BB305" i="72" l="1"/>
  <c r="G320" i="72"/>
  <c r="J320" i="72" l="1"/>
  <c r="M320" i="72" l="1"/>
  <c r="P320" i="72" l="1"/>
  <c r="S320" i="72" l="1"/>
  <c r="V320" i="72" l="1"/>
  <c r="Y320" i="72" l="1"/>
  <c r="AB320" i="72" l="1"/>
  <c r="AE320" i="72" l="1"/>
  <c r="AH320" i="72" l="1"/>
  <c r="AK320" i="72" l="1"/>
  <c r="AN320" i="72" l="1"/>
  <c r="AQ320" i="72" l="1"/>
  <c r="D331" i="72" l="1"/>
  <c r="AY313" i="72"/>
  <c r="BB316" i="72" l="1"/>
  <c r="G331" i="72"/>
  <c r="J331" i="72" l="1"/>
  <c r="M331" i="72" l="1"/>
  <c r="P331" i="72" l="1"/>
  <c r="S331" i="72" l="1"/>
  <c r="V331" i="72" l="1"/>
  <c r="Y331" i="72" l="1"/>
  <c r="AB331" i="72" l="1"/>
  <c r="AE331" i="72" l="1"/>
  <c r="AH331" i="72" l="1"/>
  <c r="AK331" i="72" l="1"/>
  <c r="AN331" i="72" l="1"/>
  <c r="AQ331" i="72" l="1"/>
  <c r="D342" i="72" l="1"/>
  <c r="AY325" i="72"/>
  <c r="G342" i="72" l="1"/>
  <c r="BB327" i="72"/>
  <c r="J342" i="72" l="1"/>
  <c r="M342" i="72" l="1"/>
  <c r="P342" i="72" l="1"/>
  <c r="S342" i="72" l="1"/>
  <c r="V342" i="72" l="1"/>
  <c r="Y342" i="72" l="1"/>
  <c r="AB342" i="72" l="1"/>
  <c r="AE342" i="72" l="1"/>
  <c r="AH342" i="72" l="1"/>
  <c r="AK342" i="72" l="1"/>
  <c r="AN342" i="72" l="1"/>
  <c r="AQ342" i="72" l="1"/>
  <c r="D353" i="72" l="1"/>
  <c r="G353" i="72" l="1"/>
  <c r="BB338" i="72"/>
  <c r="AY334" i="72"/>
  <c r="J353" i="72" l="1"/>
  <c r="M353" i="72" l="1"/>
  <c r="P353" i="72" l="1"/>
  <c r="S353" i="72" l="1"/>
  <c r="V353" i="72" l="1"/>
  <c r="Y353" i="72" l="1"/>
  <c r="AB353" i="72" l="1"/>
  <c r="AE353" i="72" l="1"/>
  <c r="AH353" i="72" l="1"/>
  <c r="AK353" i="72" l="1"/>
  <c r="AN353" i="72" l="1"/>
  <c r="AQ353" i="72" l="1"/>
  <c r="AX357" i="72" l="1"/>
  <c r="D364" i="72"/>
  <c r="AY346" i="72"/>
  <c r="BB349" i="72" l="1"/>
  <c r="G364" i="72"/>
  <c r="J364" i="72" l="1"/>
  <c r="M364" i="72" l="1"/>
  <c r="P364" i="72" l="1"/>
  <c r="S364" i="72" l="1"/>
  <c r="V364" i="72" l="1"/>
  <c r="Y364" i="72" l="1"/>
  <c r="AB364" i="72" l="1"/>
  <c r="AE364" i="72" l="1"/>
  <c r="AH364" i="72" l="1"/>
  <c r="AK364" i="72" l="1"/>
  <c r="AN364" i="72" l="1"/>
  <c r="AQ364" i="72" l="1"/>
  <c r="D375" i="72" l="1"/>
  <c r="G375" i="72" l="1"/>
  <c r="BB360" i="72"/>
  <c r="AY357" i="72"/>
  <c r="J375" i="72" l="1"/>
  <c r="M375" i="72" l="1"/>
  <c r="P375" i="72" l="1"/>
  <c r="S375" i="72" l="1"/>
  <c r="V375" i="72" l="1"/>
  <c r="Y375" i="72" l="1"/>
  <c r="AB375" i="72" l="1"/>
  <c r="AE375" i="72" l="1"/>
  <c r="AH375" i="72" l="1"/>
  <c r="AK375" i="72" l="1"/>
  <c r="AN375" i="72" l="1"/>
  <c r="AQ375" i="72" l="1"/>
  <c r="D386" i="72" l="1"/>
  <c r="AY369" i="72"/>
  <c r="BB371" i="72" l="1"/>
  <c r="G386" i="72"/>
  <c r="J386" i="72" l="1"/>
  <c r="M386" i="72" l="1"/>
  <c r="P386" i="72" l="1"/>
  <c r="S386" i="72" l="1"/>
  <c r="V386" i="72" l="1"/>
  <c r="Y386" i="72" l="1"/>
  <c r="AB386" i="72" l="1"/>
  <c r="AE386" i="72" l="1"/>
  <c r="AH386" i="72" s="1"/>
  <c r="AK386" i="72" s="1"/>
  <c r="AN386" i="72" s="1"/>
  <c r="AQ386" i="72" s="1"/>
  <c r="AY379" i="72"/>
  <c r="BB382" i="7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<sst xmlns="http://schemas.openxmlformats.org/spreadsheetml/2006/main" count="10093" uniqueCount="1743">
  <si>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</si>
  <si>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</si>
  <si>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</si>
  <si>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</si>
  <si>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</si>
  <si>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</si>
  <si>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</si>
  <si>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</si>
  <si>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</si>
  <si>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</si>
  <si>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</si>
  <si>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</si>
  <si>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</si>
  <si>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</si>
  <si>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</si>
  <si>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</si>
  <si>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</si>
  <si>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</si>
  <si>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</si>
  <si>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</si>
  <si>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</si>
  <si>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</si>
  <si>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</si>
  <si>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</si>
  <si>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</si>
  <si>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</si>
  <si>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</si>
  <si>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</si>
  <si>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</si>
  <si>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</si>
  <si>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</si>
  <si>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</si>
  <si>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</si>
  <si>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</si>
  <si>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</si>
  <si>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</si>
  <si>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</si>
  <si>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</si>
  <si>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</si>
  <si>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</si>
  <si>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</si>
  <si>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</si>
  <si>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</si>
  <si>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</si>
  <si>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</si>
  <si>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</si>
  <si>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</si>
  <si>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</si>
  <si>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</si>
  <si>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</si>
  <si>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</si>
  <si>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</si>
  <si>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</si>
  <si>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</si>
  <si>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</si>
  <si>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</si>
  <si>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</si>
  <si>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</si>
  <si>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</si>
  <si>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</si>
  <si>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</si>
  <si>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</si>
  <si>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</si>
  <si>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</si>
  <si>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</si>
  <si>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</si>
  <si>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</si>
  <si>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</si>
  <si>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</si>
  <si>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</si>
  <si>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</si>
  <si>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</si>
  <si>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</si>
  <si>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</si>
  <si>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</si>
  <si>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</si>
  <si>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</si>
  <si>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</si>
  <si>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</si>
  <si>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</si>
  <si>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</si>
  <si>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</si>
  <si>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</si>
  <si>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</si>
  <si>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</si>
  <si>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</si>
  <si>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</si>
  <si>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</si>
  <si>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</si>
  <si>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</si>
  <si>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</si>
  <si>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</si>
  <si>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</si>
  <si>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</si>
  <si>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</si>
  <si>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</si>
  <si>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</si>
  <si>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</si>
  <si>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</si>
  <si>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</si>
  <si>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</si>
  <si>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</si>
  <si>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</si>
  <si>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</si>
  <si>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</si>
  <si>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</si>
  <si>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</si>
  <si>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</si>
  <si>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</si>
  <si>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</si>
  <si>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</si>
  <si>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</si>
  <si>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</si>
  <si>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</si>
  <si>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</si>
  <si>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</si>
  <si>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</si>
  <si>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</si>
  <si>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</si>
  <si>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</si>
  <si>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</si>
  <si>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</si>
  <si>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</si>
  <si>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</si>
  <si>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</si>
  <si>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</si>
  <si>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</si>
  <si>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</si>
  <si>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</si>
  <si>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</si>
  <si>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</si>
  <si>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</si>
  <si>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</si>
  <si>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</si>
  <si>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</si>
  <si>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</si>
  <si>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</si>
  <si>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</si>
  <si>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</si>
  <si>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</si>
  <si>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</si>
  <si>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</si>
  <si>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</si>
  <si>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</si>
  <si>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</si>
  <si>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</si>
  <si>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</si>
  <si>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</si>
  <si>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</si>
  <si>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</si>
  <si>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</si>
  <si>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</si>
  <si>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</si>
  <si>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</si>
  <si>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</si>
  <si>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</si>
  <si>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</si>
  <si>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</si>
  <si>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</si>
  <si>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</si>
  <si>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</si>
  <si>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</si>
  <si>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</si>
  <si>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</si>
  <si>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</si>
  <si>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</si>
  <si>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</si>
  <si>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</si>
  <si>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</si>
  <si>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</si>
  <si>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</si>
  <si>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</si>
  <si>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</si>
  <si>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</si>
  <si>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</si>
  <si>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</si>
  <si>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</si>
  <si>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</si>
  <si>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</si>
  <si>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</si>
  <si>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</si>
  <si>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</si>
  <si>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</si>
  <si>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</si>
  <si>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</si>
  <si>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</si>
  <si>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</si>
  <si>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</si>
  <si>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</si>
  <si>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</si>
  <si>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</si>
  <si>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</si>
  <si>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</si>
  <si>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</si>
  <si>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</si>
  <si>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</si>
  <si>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</si>
  <si>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</si>
  <si>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</si>
  <si>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</si>
  <si>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</si>
  <si>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</si>
  <si>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</si>
  <si>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</si>
  <si>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</si>
  <si>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</si>
  <si>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</si>
  <si>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</si>
  <si>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</si>
  <si>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</si>
  <si>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</si>
  <si>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</si>
  <si>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</si>
  <si>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</si>
  <si>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</si>
  <si>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</si>
  <si>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</si>
  <si>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</si>
  <si>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</si>
  <si>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</si>
  <si>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</si>
  <si>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</si>
  <si>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</si>
  <si>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</si>
  <si>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</si>
  <si>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</si>
  <si>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</si>
  <si>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</si>
  <si>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</si>
  <si>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</si>
  <si>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</si>
  <si>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</si>
  <si>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</si>
  <si>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</si>
  <si>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</si>
  <si>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</si>
  <si>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</si>
  <si>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</si>
  <si>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</si>
  <si>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</si>
  <si>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</si>
  <si>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</si>
  <si>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</si>
  <si>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</si>
  <si>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</si>
  <si>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</si>
  <si>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</si>
  <si>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</si>
  <si>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</si>
  <si>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</si>
  <si>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</si>
  <si>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</si>
  <si>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</si>
  <si>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</si>
  <si>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</si>
  <si>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</si>
  <si>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</si>
  <si>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</si>
  <si>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</si>
  <si>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</si>
  <si>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</si>
  <si>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</si>
  <si>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</si>
  <si>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</si>
  <si>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</si>
  <si>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</si>
  <si>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</si>
  <si>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</si>
  <si>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</si>
  <si>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</si>
  <si>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</si>
  <si>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</si>
  <si>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</si>
  <si>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</si>
  <si>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</si>
  <si>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</si>
  <si>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</si>
  <si>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</si>
  <si>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</si>
  <si>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</si>
  <si>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</si>
  <si>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</si>
  <si>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</si>
  <si>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</si>
  <si>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66 kV</t>
  </si>
  <si>
    <t>Soil Investigation</t>
  </si>
  <si>
    <t>Nos.</t>
  </si>
  <si>
    <t>132 kV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</si>
  <si>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</si>
  <si>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</si>
  <si>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</si>
  <si>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</si>
  <si>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</si>
  <si>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</si>
  <si>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</si>
  <si>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</si>
  <si>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</si>
  <si>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</si>
  <si>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</si>
  <si>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</si>
  <si>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</si>
  <si>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</si>
  <si>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</si>
  <si>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</si>
  <si>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</si>
  <si>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</si>
  <si>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</si>
  <si>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</si>
  <si>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</si>
  <si>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</si>
  <si>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</si>
  <si>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</si>
  <si>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</si>
  <si>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</si>
  <si>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</si>
  <si>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</si>
  <si>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</si>
  <si>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</si>
  <si>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</si>
  <si>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</si>
  <si>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</si>
  <si>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</si>
  <si>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</si>
  <si>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</si>
  <si>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</si>
  <si>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</si>
  <si>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</si>
  <si>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</si>
  <si>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</si>
  <si>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</si>
  <si>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</si>
  <si>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Powergrid Vataman Transmission Limited</t>
  </si>
  <si>
    <t>765 kV D/C Vataman - Navsari Transmission Line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</si>
  <si>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</si>
  <si>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</si>
  <si>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</si>
  <si>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</si>
  <si>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</si>
  <si>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</si>
  <si>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</si>
  <si>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</si>
  <si>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</si>
  <si>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</si>
  <si>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</si>
  <si>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</si>
  <si>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</si>
  <si>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</si>
  <si>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</si>
  <si>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</si>
  <si>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</si>
  <si>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</si>
  <si>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</si>
  <si>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</si>
  <si>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</si>
  <si>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</si>
  <si>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 xml:space="preserve">157/0 </t>
  </si>
  <si>
    <t xml:space="preserve">159/0 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</si>
  <si>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</si>
  <si>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</si>
  <si>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</si>
  <si>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</si>
  <si>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</si>
  <si>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</si>
  <si>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</si>
  <si>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</si>
  <si>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</si>
  <si>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</si>
  <si>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</si>
  <si>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</si>
  <si>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</si>
  <si>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</si>
  <si>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 xml:space="preserve">174/0 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</si>
  <si>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</si>
  <si>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</si>
  <si>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</si>
  <si>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</si>
  <si>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</si>
  <si>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</si>
  <si>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</si>
  <si>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</si>
  <si>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</si>
  <si>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</si>
  <si>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</si>
  <si>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</si>
  <si>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</si>
  <si>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</si>
  <si>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</si>
  <si>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</si>
  <si>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</si>
  <si>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</si>
  <si>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</si>
  <si>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 xml:space="preserve">188/0 </t>
  </si>
  <si>
    <t xml:space="preserve">189/0 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</si>
  <si>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</si>
  <si>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</si>
  <si>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</si>
  <si>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</si>
  <si>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</si>
  <si>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</si>
  <si>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</si>
  <si>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</si>
  <si>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</si>
  <si>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</si>
  <si>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</si>
  <si>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</si>
  <si>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</si>
  <si>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</si>
  <si>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</si>
  <si>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</si>
  <si>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</si>
  <si>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</si>
  <si>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</si>
  <si>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</si>
  <si>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</si>
  <si>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</si>
  <si>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</si>
  <si>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</si>
  <si>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</si>
  <si>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</si>
  <si>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</si>
  <si>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</si>
  <si>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</si>
  <si>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</si>
  <si>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</si>
  <si>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</si>
  <si>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</si>
  <si>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</si>
  <si>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</si>
  <si>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</si>
  <si>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</si>
  <si>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</si>
  <si>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</si>
  <si>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</si>
  <si>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</si>
  <si>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</si>
  <si>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</si>
  <si>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</si>
  <si>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</si>
  <si>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</si>
  <si>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</si>
  <si>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</si>
  <si>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</si>
  <si>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</si>
  <si>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</si>
  <si>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</si>
  <si>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</si>
  <si>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</si>
  <si>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</si>
  <si>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</si>
  <si>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</si>
  <si>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</si>
  <si>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</si>
  <si>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</si>
  <si>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</si>
  <si>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</si>
  <si>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</si>
  <si>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</si>
  <si>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</si>
  <si>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</si>
  <si>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</si>
  <si>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</si>
  <si>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</si>
  <si>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</si>
  <si>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</si>
  <si>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</si>
  <si>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</si>
  <si>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</si>
  <si>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</si>
  <si>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</si>
  <si>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</si>
  <si>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</si>
  <si>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</si>
  <si>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</si>
  <si>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</si>
  <si>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</si>
  <si>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</si>
  <si>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</si>
  <si>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</si>
  <si>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</si>
  <si>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</si>
  <si>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</si>
  <si>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</si>
  <si>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</si>
  <si>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</si>
  <si>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</si>
  <si>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</si>
  <si>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</si>
  <si>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</si>
  <si>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</si>
  <si>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</si>
  <si>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</si>
  <si>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</si>
  <si>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</si>
  <si>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</si>
  <si>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</si>
  <si>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</si>
  <si>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</si>
  <si>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</si>
  <si>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</si>
  <si>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</si>
  <si>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</si>
  <si>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</si>
  <si>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</si>
  <si>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</si>
  <si>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</si>
  <si>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</si>
  <si>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</si>
  <si>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</si>
  <si>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</si>
  <si>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</si>
  <si>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</si>
  <si>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</si>
  <si>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</si>
  <si>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</si>
  <si>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</si>
  <si>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</si>
  <si>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</si>
  <si>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</si>
  <si>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</si>
  <si>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</si>
  <si>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</si>
  <si>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</si>
  <si>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</si>
  <si>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</si>
  <si>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</si>
  <si>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</si>
  <si>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</si>
  <si>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</si>
  <si>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</si>
  <si>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</si>
  <si>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</si>
  <si>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</si>
  <si>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</si>
  <si>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</si>
  <si>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</si>
  <si>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</si>
  <si>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</si>
  <si>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</si>
  <si>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</si>
  <si>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</si>
  <si>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</si>
  <si>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</si>
  <si>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</si>
  <si>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</si>
  <si>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</si>
  <si>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</si>
  <si>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</si>
  <si>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</si>
  <si>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</si>
  <si>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</si>
  <si>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</si>
  <si>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</si>
  <si>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</si>
  <si>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</si>
  <si>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</si>
  <si>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</si>
  <si>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</si>
  <si>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</si>
  <si>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</si>
  <si>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</si>
  <si>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</si>
  <si>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</si>
  <si>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</si>
  <si>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</si>
  <si>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</si>
  <si>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</si>
  <si>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</si>
  <si>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</si>
  <si>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</si>
  <si>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400 kV &amp;765 kV</t>
  </si>
  <si>
    <t xml:space="preserve">BHARUCH SECTION &lt;&lt;&lt;&lt;&lt;&lt;&lt;&lt;&lt;               </t>
  </si>
  <si>
    <t xml:space="preserve">SURAT   &lt;&lt;&lt;&lt;             </t>
  </si>
  <si>
    <t xml:space="preserve">NAVSARI SECTION   &lt;&lt;&lt;&lt;             </t>
  </si>
  <si>
    <t xml:space="preserve">            BHARUCH  DISTRICT FROM 117/0 - 148/0, 92 Locations (Length 34.264 Kms)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</si>
  <si>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</si>
  <si>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</si>
  <si>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</si>
  <si>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</si>
  <si>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</si>
  <si>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</si>
  <si>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</si>
  <si>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</si>
  <si>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</si>
  <si>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</si>
  <si>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</si>
  <si>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</si>
  <si>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</si>
  <si>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</si>
  <si>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</si>
  <si>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</si>
  <si>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</si>
  <si>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</si>
  <si>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</si>
  <si>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</si>
  <si>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</si>
  <si>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</si>
  <si>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</si>
  <si>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</si>
  <si>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</si>
  <si>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</si>
  <si>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</si>
  <si>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</si>
  <si>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</si>
  <si>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</si>
  <si>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</si>
  <si>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</si>
  <si>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</si>
  <si>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</si>
  <si>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</si>
  <si>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</si>
  <si>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</si>
  <si>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</si>
  <si>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</si>
  <si>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</si>
  <si>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</si>
  <si>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</si>
  <si>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</si>
  <si>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</si>
  <si>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</si>
  <si>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</si>
  <si>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</si>
  <si>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</si>
  <si>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</si>
  <si>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</si>
  <si>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</si>
  <si>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</si>
  <si>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</si>
  <si>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</si>
  <si>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</si>
  <si>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</si>
  <si>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</si>
  <si>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</si>
  <si>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</si>
  <si>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</si>
  <si>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</si>
  <si>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KPIL Tower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</si>
  <si>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</si>
  <si>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</si>
  <si>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</si>
  <si>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</si>
  <si>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</si>
  <si>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</si>
  <si>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</si>
  <si>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</si>
  <si>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</si>
  <si>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</si>
  <si>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</si>
  <si>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</si>
  <si>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</si>
  <si>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</si>
  <si>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</si>
  <si>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</si>
  <si>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</si>
  <si>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</si>
  <si>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</si>
  <si>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</si>
  <si>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</si>
  <si>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</si>
  <si>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</si>
  <si>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</si>
  <si>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</si>
  <si>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</si>
  <si>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</si>
  <si>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</si>
  <si>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</si>
  <si>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</si>
  <si>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</si>
  <si>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</si>
  <si>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</si>
  <si>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</si>
  <si>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</si>
  <si>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</si>
  <si>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</si>
  <si>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</si>
  <si>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</si>
  <si>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</si>
  <si>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</si>
  <si>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</si>
  <si>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</si>
  <si>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</si>
  <si>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</si>
  <si>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</si>
  <si>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</si>
  <si>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</si>
  <si>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</si>
  <si>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</si>
  <si>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</si>
  <si>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</si>
  <si>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</si>
  <si>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</si>
  <si>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</si>
  <si>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</si>
  <si>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</si>
  <si>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</si>
  <si>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</si>
  <si>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</si>
  <si>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</si>
  <si>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</si>
  <si>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</si>
  <si>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</si>
  <si>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</si>
  <si>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</si>
  <si>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</si>
  <si>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</si>
  <si>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</si>
  <si>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</si>
  <si>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</si>
  <si>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</si>
  <si>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</si>
  <si>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</si>
  <si>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</si>
  <si>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</si>
  <si>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</si>
  <si>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</si>
  <si>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</si>
  <si>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</si>
  <si>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</si>
  <si>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</si>
  <si>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</si>
  <si>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</si>
  <si>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</si>
  <si>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</si>
  <si>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</si>
  <si>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</si>
  <si>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</si>
  <si>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</si>
  <si>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</si>
  <si>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</si>
  <si>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</si>
  <si>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</si>
  <si>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</si>
  <si>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</si>
  <si>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</si>
  <si>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</si>
  <si>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</si>
  <si>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</si>
  <si>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</si>
  <si>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</si>
  <si>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</si>
  <si>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</si>
  <si>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</si>
  <si>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</si>
  <si>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</si>
  <si>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</si>
  <si>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</si>
  <si>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</si>
  <si>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</si>
  <si>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</si>
  <si>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</si>
  <si>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</si>
  <si>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</si>
  <si>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</si>
  <si>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</si>
  <si>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</si>
  <si>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</si>
  <si>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</si>
  <si>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</si>
  <si>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</si>
  <si>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</si>
  <si>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</si>
  <si>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</si>
  <si>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Target as per L2 Schedule Cummulative (upto May'26)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</si>
  <si>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</si>
  <si>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</si>
  <si>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</si>
  <si>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</si>
  <si>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</si>
  <si>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</si>
  <si>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</si>
  <si>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</si>
  <si>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</si>
  <si>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</si>
  <si>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</si>
  <si>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</si>
  <si>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</si>
  <si>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</si>
  <si>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</si>
  <si>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</si>
  <si>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</si>
  <si>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</si>
  <si>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</si>
  <si>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</si>
  <si>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</si>
  <si>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</si>
  <si>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</si>
  <si>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</si>
  <si>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</si>
  <si>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Tapi</t>
  </si>
  <si>
    <t>Narmada River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</si>
  <si>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</si>
  <si>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</si>
  <si>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</si>
  <si>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</si>
  <si>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</si>
  <si>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</si>
  <si>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</si>
  <si>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</si>
  <si>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</si>
  <si>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66kV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</si>
  <si>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</si>
  <si>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</si>
  <si>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</si>
  <si>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</si>
  <si>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</si>
  <si>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</si>
  <si>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</si>
  <si>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</si>
  <si>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</si>
  <si>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</si>
  <si>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</si>
  <si>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</si>
  <si>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</si>
  <si>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</si>
  <si>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</si>
  <si>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</si>
  <si>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</si>
  <si>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</si>
  <si>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</si>
  <si>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</si>
  <si>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</si>
  <si>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</si>
  <si>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</si>
  <si>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</si>
  <si>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</si>
  <si>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</si>
  <si>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</si>
  <si>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</si>
  <si>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</si>
  <si>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</si>
  <si>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</si>
  <si>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</si>
  <si>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</si>
  <si>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</si>
  <si>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</si>
  <si>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</si>
  <si>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</si>
  <si>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</si>
  <si>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</si>
  <si>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</si>
  <si>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</si>
  <si>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</si>
  <si>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L3 Plan for the month (May'26 )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</si>
  <si>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</si>
  <si>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</si>
  <si>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</si>
  <si>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</si>
  <si>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</si>
  <si>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</si>
  <si>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</si>
  <si>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</si>
  <si>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</si>
  <si>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</si>
  <si>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</si>
  <si>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</si>
  <si>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</si>
  <si>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</si>
  <si>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</si>
  <si>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</si>
  <si>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</si>
  <si>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</si>
  <si>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</si>
  <si>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</si>
  <si>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</si>
  <si>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</si>
  <si>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</si>
  <si>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</si>
  <si>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</si>
  <si>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</si>
  <si>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</si>
  <si>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</si>
  <si>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</si>
  <si>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</si>
  <si>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</si>
  <si>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</si>
  <si>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</si>
  <si>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</si>
  <si>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</si>
  <si>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</si>
  <si>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</si>
  <si>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</si>
  <si>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</si>
  <si>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</si>
  <si>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</si>
  <si>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</si>
  <si>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</si>
  <si>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</si>
  <si>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</si>
  <si>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</si>
  <si>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</si>
  <si>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</si>
  <si>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</si>
  <si>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</si>
  <si>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</si>
  <si>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</si>
  <si>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</si>
  <si>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</si>
  <si>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</si>
  <si>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</si>
  <si>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</si>
  <si>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</si>
  <si>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</si>
  <si>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</si>
  <si>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</si>
  <si>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</si>
  <si>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</si>
  <si>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</si>
  <si>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</si>
  <si>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</si>
  <si>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</si>
  <si>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</si>
  <si>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</si>
  <si>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</si>
  <si>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</si>
  <si>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</si>
  <si>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</si>
  <si>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</si>
  <si>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</si>
  <si>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</si>
  <si>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</si>
  <si>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</si>
  <si>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</si>
  <si>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</si>
  <si>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</si>
  <si>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</si>
  <si>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</si>
  <si>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</si>
  <si>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</si>
  <si>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</si>
  <si>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</si>
  <si>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</si>
  <si>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 xml:space="preserve">             SURAT DISTRICT FROM 148/1-225/4  =169 Locations (Length 60.449 Kms)</t>
  </si>
  <si>
    <t>177/0-178/0</t>
  </si>
  <si>
    <t>Sanjay singh 2</t>
  </si>
  <si>
    <t>Completed on 14.05.26</t>
  </si>
  <si>
    <t>Pile Cap: 1/4</t>
  </si>
  <si>
    <t xml:space="preserve">                           NAVSARI DISTRICT FROM 225/4-258/0  =91 Locations (Length 33.139 Kms)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</si>
  <si>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</si>
  <si>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</si>
  <si>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</si>
  <si>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</si>
  <si>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</si>
  <si>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</si>
  <si>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</si>
  <si>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</si>
  <si>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</si>
  <si>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</si>
  <si>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</si>
  <si>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</si>
  <si>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</si>
  <si>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</si>
  <si>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</si>
  <si>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</si>
  <si>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</si>
  <si>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</si>
  <si>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</si>
  <si>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</si>
  <si>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</si>
  <si>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</si>
  <si>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</si>
  <si>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</si>
  <si>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</si>
  <si>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</si>
  <si>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</si>
  <si>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</si>
  <si>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</si>
  <si>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</si>
  <si>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</si>
  <si>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</si>
  <si>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Due to Brick -kiln Hold B/W Section AP13 to AP14(3.710)</t>
  </si>
  <si>
    <t>Cumulative L2 till Last Month (May'26)</t>
  </si>
  <si>
    <t>Cumulative Progress till Last Month(May'26)</t>
  </si>
  <si>
    <t>AP96</t>
  </si>
  <si>
    <t>NOA No.: CC/T/W-TW/DOM/A06/24/04774/NOA-2/25-105721/01&amp;02 Dt:13-05-2025</t>
  </si>
  <si>
    <t>Cumm. Progress up to
till last Month (May'26)</t>
  </si>
  <si>
    <t>Hold Due to Brick Kiln(3.71Kms)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</si>
  <si>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</si>
  <si>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</si>
  <si>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</si>
  <si>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</si>
  <si>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</si>
  <si>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</si>
  <si>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</si>
  <si>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</si>
  <si>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</si>
  <si>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</si>
  <si>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</si>
  <si>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</si>
  <si>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</si>
  <si>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</si>
  <si>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</si>
  <si>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</si>
  <si>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</si>
  <si>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</si>
  <si>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</si>
  <si>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</si>
  <si>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</si>
  <si>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</si>
  <si>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</si>
  <si>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</si>
  <si>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</si>
  <si>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</si>
  <si>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</si>
  <si>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</si>
  <si>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</si>
  <si>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</si>
  <si>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</si>
  <si>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</si>
  <si>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</si>
  <si>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</si>
  <si>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</si>
  <si>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</si>
  <si>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</si>
  <si>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</si>
  <si>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</si>
  <si>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</si>
  <si>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</si>
  <si>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</si>
  <si>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</si>
  <si>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</si>
  <si>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</si>
  <si>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</si>
  <si>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</si>
  <si>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</si>
  <si>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</si>
  <si>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</si>
  <si>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</si>
  <si>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</si>
  <si>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</si>
  <si>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</si>
  <si>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</si>
  <si>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</si>
  <si>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</si>
  <si>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</si>
  <si>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</si>
  <si>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</si>
  <si>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</si>
  <si>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</si>
  <si>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</si>
  <si>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</si>
  <si>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</si>
  <si>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</si>
  <si>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</si>
  <si>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</si>
  <si>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</si>
  <si>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</si>
  <si>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</si>
  <si>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</si>
  <si>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</si>
  <si>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</si>
  <si>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</si>
  <si>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</si>
  <si>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</si>
  <si>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</si>
  <si>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</si>
  <si>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</si>
  <si>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</si>
  <si>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</si>
  <si>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</si>
  <si>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</si>
  <si>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</si>
  <si>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</si>
  <si>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</si>
  <si>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</si>
  <si>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</si>
  <si>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</si>
  <si>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</si>
  <si>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</si>
  <si>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</si>
  <si>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</si>
  <si>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</si>
  <si>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</si>
  <si>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</si>
  <si>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</si>
  <si>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</si>
  <si>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</si>
  <si>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</si>
  <si>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</si>
  <si>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</si>
  <si>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</si>
  <si>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</si>
  <si>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</si>
  <si>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</si>
  <si>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</si>
  <si>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</si>
  <si>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</si>
  <si>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</si>
  <si>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</si>
  <si>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</si>
  <si>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</si>
  <si>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</si>
  <si>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</si>
  <si>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</si>
  <si>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</si>
  <si>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</si>
  <si>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</si>
  <si>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</si>
  <si>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</si>
  <si>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</si>
  <si>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</si>
  <si>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</si>
  <si>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</si>
  <si>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</si>
  <si>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</si>
  <si>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</si>
  <si>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</si>
  <si>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</si>
  <si>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</si>
  <si>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</si>
  <si>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</si>
  <si>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</si>
  <si>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</si>
  <si>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</si>
  <si>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</si>
  <si>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</si>
  <si>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</si>
  <si>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</si>
  <si>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</si>
  <si>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</si>
  <si>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</si>
  <si>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</si>
  <si>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</si>
  <si>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</si>
  <si>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</si>
  <si>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</si>
  <si>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</si>
  <si>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</si>
  <si>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</si>
  <si>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</si>
  <si>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</si>
  <si>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</si>
  <si>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</si>
  <si>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</si>
  <si>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</si>
  <si>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</si>
  <si>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</si>
  <si>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</si>
  <si>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</si>
  <si>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</si>
  <si>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</si>
  <si>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</si>
  <si>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</si>
  <si>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</si>
  <si>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</si>
  <si>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</si>
  <si>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</si>
  <si>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</si>
  <si>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</si>
  <si>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</si>
  <si>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</si>
  <si>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</si>
  <si>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</si>
  <si>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</si>
  <si>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</si>
  <si>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</si>
  <si>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</si>
  <si>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</si>
  <si>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</si>
  <si>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</si>
  <si>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</si>
  <si>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</si>
  <si>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</si>
  <si>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</si>
  <si>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</si>
  <si>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</si>
  <si>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</si>
  <si>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</si>
  <si>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</si>
  <si>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</si>
  <si>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</si>
  <si>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</si>
  <si>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</si>
  <si>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</si>
  <si>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</si>
  <si>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</si>
  <si>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</si>
  <si>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</si>
  <si>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</si>
  <si>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</si>
  <si>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</si>
  <si>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</si>
  <si>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</si>
  <si>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</si>
  <si>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</si>
  <si>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</si>
  <si>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</si>
  <si>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</si>
  <si>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</si>
  <si>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</si>
  <si>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</si>
  <si>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</si>
  <si>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</si>
  <si>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</si>
  <si>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</si>
  <si>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</si>
  <si>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</si>
  <si>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</si>
  <si>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</si>
  <si>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</si>
  <si>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</si>
  <si>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</si>
  <si>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</si>
  <si>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</si>
  <si>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</si>
  <si>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</si>
  <si>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</si>
  <si>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</si>
  <si>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</si>
  <si>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</si>
  <si>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</si>
  <si>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</si>
  <si>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</si>
  <si>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</si>
  <si>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</si>
  <si>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</si>
  <si>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</si>
  <si>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</si>
  <si>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</si>
  <si>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</si>
  <si>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</si>
  <si>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</si>
  <si>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</si>
  <si>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</si>
  <si>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</si>
  <si>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</si>
  <si>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</si>
  <si>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</si>
  <si>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</si>
  <si>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</si>
  <si>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</si>
  <si>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</si>
  <si>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</si>
  <si>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</si>
  <si>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</si>
  <si>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</si>
  <si>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</si>
  <si>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</si>
  <si>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</si>
  <si>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</si>
  <si>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</si>
  <si>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</si>
  <si>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</si>
  <si>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</si>
  <si>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</si>
  <si>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</si>
  <si>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</si>
  <si>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</si>
  <si>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</si>
  <si>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</si>
  <si>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</si>
  <si>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</si>
  <si>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</si>
  <si>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</si>
  <si>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</si>
  <si>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</si>
  <si>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</si>
  <si>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</si>
  <si>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</si>
  <si>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</si>
  <si>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</si>
  <si>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</si>
  <si>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</si>
  <si>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</si>
  <si>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</si>
  <si>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</si>
  <si>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</si>
  <si>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</si>
  <si>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</si>
  <si>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</si>
  <si>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</si>
  <si>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</si>
  <si>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</si>
  <si>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</si>
  <si>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</si>
  <si>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</si>
  <si>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</si>
  <si>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</si>
  <si>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</si>
  <si>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</si>
  <si>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</si>
  <si>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</si>
  <si>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</si>
  <si>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</si>
  <si>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</si>
  <si>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</si>
  <si>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</si>
  <si>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</si>
  <si>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</si>
  <si>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</si>
  <si>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</si>
  <si>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</si>
  <si>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</si>
  <si>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</si>
  <si>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</si>
  <si>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</si>
  <si>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</si>
  <si>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</si>
  <si>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</si>
  <si>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</si>
  <si>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</si>
  <si>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</si>
  <si>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</si>
  <si>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</si>
  <si>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</si>
  <si>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</si>
  <si>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</si>
  <si>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</si>
  <si>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</si>
  <si>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</si>
  <si>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</si>
  <si>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</si>
  <si>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</si>
  <si>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</si>
  <si>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</si>
  <si>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</si>
  <si>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</si>
  <si>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</si>
  <si>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</si>
  <si>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</si>
  <si>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</si>
  <si>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</si>
  <si>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</si>
  <si>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</si>
  <si>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</si>
  <si>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</si>
  <si>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</si>
  <si>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</si>
  <si>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</si>
  <si>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</si>
  <si>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</si>
  <si>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</si>
  <si>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</si>
  <si>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</si>
  <si>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</si>
  <si>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</si>
  <si>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</si>
  <si>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RCC Completed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</si>
  <si>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</si>
  <si>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</si>
  <si>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</si>
  <si>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</si>
  <si>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</si>
  <si>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</si>
  <si>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</si>
  <si>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</si>
  <si>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</si>
  <si>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</si>
  <si>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</si>
  <si>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</si>
  <si>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</si>
  <si>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</si>
  <si>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</si>
  <si>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</si>
  <si>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</si>
  <si>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</si>
  <si>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</si>
  <si>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</si>
  <si>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</si>
  <si>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</si>
  <si>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</si>
  <si>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</si>
  <si>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</si>
  <si>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</si>
  <si>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</si>
  <si>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</si>
  <si>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</si>
  <si>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</si>
  <si>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</si>
  <si>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</si>
  <si>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</si>
  <si>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</si>
  <si>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</si>
  <si>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</si>
  <si>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</si>
  <si>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</si>
  <si>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</si>
  <si>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</si>
  <si>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</si>
  <si>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</si>
  <si>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</si>
  <si>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</si>
  <si>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</si>
  <si>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</si>
  <si>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</si>
  <si>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</si>
  <si>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</si>
  <si>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</si>
  <si>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</si>
  <si>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</si>
  <si>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</si>
  <si>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</si>
  <si>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</si>
  <si>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</si>
  <si>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</si>
  <si>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</si>
  <si>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</si>
  <si>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</si>
  <si>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</si>
  <si>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</si>
  <si>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</si>
  <si>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</si>
  <si>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</si>
  <si>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</si>
  <si>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</si>
  <si>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</si>
  <si>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</si>
  <si>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</si>
  <si>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</si>
  <si>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</si>
  <si>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</si>
  <si>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</si>
  <si>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</si>
  <si>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</si>
  <si>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</si>
  <si>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</si>
  <si>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</si>
  <si>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</si>
  <si>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</si>
  <si>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</si>
  <si>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</si>
  <si>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</si>
  <si>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</si>
  <si>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</si>
  <si>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</si>
  <si>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</si>
  <si>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</si>
  <si>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</si>
  <si>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</si>
  <si>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</si>
  <si>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</si>
  <si>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</si>
  <si>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</si>
  <si>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</si>
  <si>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</si>
  <si>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</si>
  <si>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</si>
  <si>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</si>
  <si>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</si>
  <si>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</si>
  <si>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</si>
  <si>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</si>
  <si>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</si>
  <si>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</si>
  <si>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</si>
  <si>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</si>
  <si>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</si>
  <si>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</si>
  <si>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</si>
  <si>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</si>
  <si>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</si>
  <si>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</si>
  <si>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</si>
  <si>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</si>
  <si>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</si>
  <si>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</si>
  <si>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</si>
  <si>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</si>
  <si>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</si>
  <si>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</si>
  <si>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</si>
  <si>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</si>
  <si>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</si>
  <si>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</si>
  <si>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</si>
  <si>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</si>
  <si>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</si>
  <si>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</si>
  <si>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</si>
  <si>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</si>
  <si>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</si>
  <si>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</si>
  <si>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</si>
  <si>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</si>
  <si>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</si>
  <si>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</si>
  <si>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</si>
  <si>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</si>
  <si>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</si>
  <si>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</si>
  <si>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</si>
  <si>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</si>
  <si>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</si>
  <si>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</si>
  <si>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</si>
  <si>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</si>
  <si>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</si>
  <si>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</si>
  <si>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</si>
  <si>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</si>
  <si>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</si>
  <si>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</si>
  <si>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</si>
  <si>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</si>
  <si>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</si>
  <si>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</si>
  <si>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</si>
  <si>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</si>
  <si>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</si>
  <si>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</si>
  <si>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</si>
  <si>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</si>
  <si>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</si>
  <si>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</si>
  <si>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</si>
  <si>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</si>
  <si>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</si>
  <si>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</si>
  <si>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</si>
  <si>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</si>
  <si>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</si>
  <si>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</si>
  <si>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</si>
  <si>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</si>
  <si>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</si>
  <si>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</si>
  <si>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</si>
  <si>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</si>
  <si>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</si>
  <si>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</si>
  <si>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</si>
  <si>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</si>
  <si>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</si>
  <si>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</si>
  <si>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</si>
  <si>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</si>
  <si>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</si>
  <si>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</si>
  <si>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</si>
  <si>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</si>
  <si>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</si>
  <si>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</si>
  <si>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</si>
  <si>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</si>
  <si>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</si>
  <si>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</si>
  <si>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</si>
  <si>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</si>
  <si>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</si>
  <si>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</si>
  <si>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</si>
  <si>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</si>
  <si>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</si>
  <si>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</si>
  <si>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</si>
  <si>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</si>
  <si>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</si>
  <si>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</si>
  <si>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</si>
  <si>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</si>
  <si>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</si>
  <si>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</si>
  <si>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</si>
  <si>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</si>
  <si>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</si>
  <si>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</si>
  <si>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</si>
  <si>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</si>
  <si>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</si>
  <si>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</si>
  <si>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</si>
  <si>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</si>
  <si>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</si>
  <si>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</si>
  <si>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</si>
  <si>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</si>
  <si>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</si>
  <si>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</si>
  <si>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</si>
  <si>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</si>
  <si>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</si>
  <si>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</si>
  <si>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</si>
  <si>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</si>
  <si>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</si>
  <si>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</si>
  <si>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</si>
  <si>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</si>
  <si>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</si>
  <si>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</si>
  <si>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</si>
  <si>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</si>
  <si>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</si>
  <si>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</si>
  <si>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</si>
  <si>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</si>
  <si>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</si>
  <si>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</si>
  <si>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</si>
  <si>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</si>
  <si>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</si>
  <si>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</si>
  <si>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</si>
  <si>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</si>
  <si>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</si>
  <si>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</si>
  <si>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</si>
  <si>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</si>
  <si>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</si>
  <si>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</si>
  <si>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</si>
  <si>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</si>
  <si>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</si>
  <si>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</si>
  <si>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</si>
  <si>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</si>
  <si>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</si>
  <si>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</si>
  <si>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</si>
  <si>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</si>
  <si>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</si>
  <si>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</si>
  <si>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</si>
  <si>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</si>
  <si>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</si>
  <si>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</si>
  <si>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</si>
  <si>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</si>
  <si>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</si>
  <si>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</si>
  <si>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</si>
  <si>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</si>
  <si>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</si>
  <si>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</si>
  <si>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</si>
  <si>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</si>
  <si>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</si>
  <si>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</si>
  <si>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</si>
  <si>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</si>
  <si>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</si>
  <si>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</si>
  <si>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</si>
  <si>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</si>
  <si>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</si>
  <si>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</si>
  <si>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</si>
  <si>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</si>
  <si>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</si>
  <si>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</si>
  <si>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</si>
  <si>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</si>
  <si>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</si>
  <si>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</si>
  <si>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</si>
  <si>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</si>
  <si>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</si>
  <si>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</si>
  <si>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</si>
  <si>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</si>
  <si>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</si>
  <si>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</si>
  <si>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</si>
  <si>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</si>
  <si>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</si>
  <si>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</si>
  <si>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</si>
  <si>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</si>
  <si>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</si>
  <si>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</si>
  <si>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</si>
  <si>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</si>
  <si>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</si>
  <si>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</si>
  <si>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</si>
  <si>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</si>
  <si>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</si>
  <si>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</si>
  <si>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</si>
  <si>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</si>
  <si>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</si>
  <si>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</si>
  <si>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DD60+25 (2MRC)</t>
  </si>
  <si>
    <t>DD45+25 (15.87MRC)</t>
  </si>
  <si>
    <t>DD45+25 (11.9MRC)</t>
  </si>
  <si>
    <t>DD60+9 (7MRC)</t>
  </si>
  <si>
    <t>DD60+9 (2MRC)</t>
  </si>
  <si>
    <t>DA+3 (A,B 1.5 RC)</t>
  </si>
  <si>
    <t>DD45+0LE (3 Leg)+1.5LE (1 Leg) &amp; (B1MRC &amp; C0.5MRS)</t>
  </si>
  <si>
    <t>DB2+9 (2MRC)</t>
  </si>
  <si>
    <t>DD45+30 (2MRC)</t>
  </si>
  <si>
    <t>DA+9 (2MRC)</t>
  </si>
  <si>
    <t>DB1+18 (2MRC)</t>
  </si>
  <si>
    <t>DB1+25 (2MRC)</t>
  </si>
  <si>
    <t>DD60+35 (2MRC)</t>
  </si>
  <si>
    <t>DA+9 (1MRC)</t>
  </si>
  <si>
    <t>DB1+3 (3MRC)</t>
  </si>
  <si>
    <t>DA+6 (1MRC)</t>
  </si>
  <si>
    <t>DD45+35 (2MRC)</t>
  </si>
  <si>
    <t>DD60+0 (1.5MRC)</t>
  </si>
  <si>
    <t>RLY X-ING</t>
  </si>
  <si>
    <t>NH X-ING</t>
  </si>
  <si>
    <t>Express-way</t>
  </si>
  <si>
    <t>GAS PIPELINE</t>
  </si>
  <si>
    <t>DD60+25 (3MRC)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</si>
  <si>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</si>
  <si>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</si>
  <si>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</si>
  <si>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</si>
  <si>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ROW"67/3"(10/06/2026)</t>
  </si>
  <si>
    <t>Survey Status</t>
  </si>
  <si>
    <t>Date: 10-06-2026</t>
  </si>
  <si>
    <t>Project Name &amp; Code</t>
  </si>
  <si>
    <t>Surveyor</t>
  </si>
  <si>
    <t>AP0 to AP11</t>
  </si>
  <si>
    <t>Due to Brick -kiln Hold B/W Section AP13 to AP14(3.710)
Submitted 26-05-2026</t>
  </si>
  <si>
    <t>AP11 to AP16</t>
  </si>
  <si>
    <t>Submitted to PGCIL
(25-04-2026)
11.823Kms</t>
  </si>
  <si>
    <t>Mr. Tapas Das</t>
  </si>
  <si>
    <t>AP16 to AP29</t>
  </si>
  <si>
    <t>Mr. Hemanta/Mr. Tapas Das</t>
  </si>
  <si>
    <t>AP33- AP51(19.783)
19-05-2026
AP 16 to AP 33 (10.610 Kms).
28-05-2026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</si>
  <si>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</si>
  <si>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</si>
  <si>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</si>
  <si>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</si>
  <si>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</si>
  <si>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</si>
  <si>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</si>
  <si>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</si>
  <si>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</si>
  <si>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</si>
  <si>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</si>
  <si>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</si>
  <si>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</si>
  <si>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</si>
  <si>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</si>
  <si>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</si>
  <si>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</si>
  <si>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</si>
  <si>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</si>
  <si>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</si>
  <si>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</si>
  <si>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</si>
  <si>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</si>
  <si>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</si>
  <si>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</si>
  <si>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</si>
  <si>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</si>
  <si>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</si>
  <si>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</si>
  <si>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</si>
  <si>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Frustum RCC Completed</t>
  </si>
  <si>
    <t>RCC WIP</t>
  </si>
  <si>
    <t>M/S Jwala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</si>
</sst>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</numFmts>
  <fonts count="19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 style="medium">
        <color indexed="64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 style="medium">
        <color indexed="64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/>
      <right style="medium">
        <color indexed="64"/>
      </right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30" fillId="0" borderId="0"/>
    <xf numFmtId="0" fontId="150" fillId="0" borderId="0" applyNumberFormat="0" applyBorder="0" applyProtection="0"/>
    <xf numFmtId="0" fontId="153" fillId="0" borderId="0"/>
    <xf numFmtId="0" fontId="159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</cellStyleXfs>
  <cellXfs count="1013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0" fontId="69" fillId="3" borderId="0" xfId="2" applyFont="1" applyFill="1" applyAlignment="1">
      <alignment horizontal="center" vertical="center" wrapText="1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3" fillId="4" borderId="7" xfId="0" applyFont="1" applyFill="1" applyBorder="1" applyAlignment="1">
      <alignment vertical="center"/>
    </xf>
    <xf numFmtId="0" fontId="96" fillId="0" borderId="56" xfId="1" applyFont="1" applyBorder="1" applyAlignment="1">
      <alignment horizontal="center" vertical="center"/>
    </xf>
    <xf numFmtId="0" fontId="96" fillId="0" borderId="61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7" xfId="1" applyFont="1" applyBorder="1" applyAlignment="1">
      <alignment horizontal="center" vertical="center"/>
    </xf>
    <xf numFmtId="0" fontId="96" fillId="0" borderId="71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0" fontId="83" fillId="50" borderId="72" xfId="0" applyFont="1" applyFill="1" applyBorder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83" fillId="49" borderId="72" xfId="0" applyFont="1" applyFill="1" applyBorder="1" applyAlignment="1">
      <alignment horizontal="center" vertical="center"/>
    </xf>
    <xf numFmtId="0" fontId="83" fillId="0" borderId="72" xfId="0" applyFont="1" applyBorder="1" applyAlignment="1">
      <alignment horizontal="center" vertical="center"/>
    </xf>
    <xf numFmtId="0" fontId="83" fillId="50" borderId="73" xfId="0" applyFont="1" applyFill="1" applyBorder="1" applyAlignment="1">
      <alignment horizontal="center" vertical="center"/>
    </xf>
    <xf numFmtId="0" fontId="83" fillId="49" borderId="73" xfId="0" applyFont="1" applyFill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50" borderId="74" xfId="0" applyFont="1" applyFill="1" applyBorder="1" applyAlignment="1">
      <alignment horizontal="center" vertical="center"/>
    </xf>
    <xf numFmtId="0" fontId="83" fillId="49" borderId="74" xfId="0" applyFont="1" applyFill="1" applyBorder="1" applyAlignment="1">
      <alignment horizontal="center" vertical="center"/>
    </xf>
    <xf numFmtId="0" fontId="83" fillId="0" borderId="74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9" fillId="0" borderId="0" xfId="0" applyFont="1" applyAlignment="1">
      <alignment horizontal="right" vertical="center"/>
    </xf>
    <xf numFmtId="0" fontId="0" fillId="0" borderId="77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83" fillId="0" borderId="0" xfId="0" applyFont="1" applyAlignment="1">
      <alignment horizontal="righ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81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3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center" vertical="center" wrapText="1"/>
    </xf>
    <xf numFmtId="0" fontId="106" fillId="55" borderId="85" xfId="0" applyFont="1" applyFill="1" applyBorder="1" applyAlignment="1">
      <alignment horizontal="center" vertical="center" wrapText="1"/>
    </xf>
    <xf numFmtId="15" fontId="107" fillId="0" borderId="84" xfId="0" applyNumberFormat="1" applyFont="1" applyBorder="1" applyAlignment="1">
      <alignment horizontal="center" vertical="center" wrapText="1"/>
    </xf>
    <xf numFmtId="14" fontId="105" fillId="55" borderId="83" xfId="0" applyNumberFormat="1" applyFont="1" applyFill="1" applyBorder="1" applyAlignment="1">
      <alignment horizontal="center" vertical="center" wrapText="1"/>
    </xf>
    <xf numFmtId="14" fontId="105" fillId="0" borderId="86" xfId="0" applyNumberFormat="1" applyFont="1" applyBorder="1" applyAlignment="1">
      <alignment horizontal="left" vertical="center" wrapText="1"/>
    </xf>
    <xf numFmtId="0" fontId="106" fillId="55" borderId="83" xfId="0" applyFont="1" applyFill="1" applyBorder="1" applyAlignment="1">
      <alignment horizontal="center" vertical="center" wrapText="1"/>
    </xf>
    <xf numFmtId="0" fontId="105" fillId="0" borderId="87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9" xfId="0" applyFont="1" applyFill="1" applyBorder="1" applyAlignment="1">
      <alignment horizontal="center" vertical="center" wrapText="1"/>
    </xf>
    <xf numFmtId="0" fontId="106" fillId="55" borderId="93" xfId="0" applyFont="1" applyFill="1" applyBorder="1" applyAlignment="1">
      <alignment horizontal="center" vertical="center" wrapText="1"/>
    </xf>
    <xf numFmtId="14" fontId="105" fillId="0" borderId="87" xfId="0" applyNumberFormat="1" applyFont="1" applyBorder="1" applyAlignment="1">
      <alignment horizontal="left" vertical="center" wrapText="1"/>
    </xf>
    <xf numFmtId="0" fontId="106" fillId="55" borderId="89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9" xfId="0" applyFont="1" applyFill="1" applyBorder="1" applyAlignment="1">
      <alignment vertical="center"/>
    </xf>
    <xf numFmtId="0" fontId="10" fillId="57" borderId="80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7" xfId="0" applyFont="1" applyFill="1" applyBorder="1" applyAlignment="1">
      <alignment horizontal="center" vertical="center" wrapText="1"/>
    </xf>
    <xf numFmtId="0" fontId="122" fillId="5" borderId="97" xfId="0" applyFont="1" applyFill="1" applyBorder="1" applyAlignment="1">
      <alignment horizontal="center" vertical="center" wrapText="1"/>
    </xf>
    <xf numFmtId="0" fontId="121" fillId="5" borderId="98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123" fillId="50" borderId="72" xfId="0" applyFont="1" applyFill="1" applyBorder="1" applyAlignment="1">
      <alignment horizontal="center" vertical="center"/>
    </xf>
    <xf numFmtId="0" fontId="123" fillId="50" borderId="73" xfId="0" applyFont="1" applyFill="1" applyBorder="1" applyAlignment="1">
      <alignment horizontal="center" vertical="center"/>
    </xf>
    <xf numFmtId="0" fontId="123" fillId="50" borderId="7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0" fontId="0" fillId="0" borderId="21" xfId="0" applyBorder="1"/>
    <xf numFmtId="167" fontId="125" fillId="0" borderId="99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8" xfId="0" applyFont="1" applyFill="1" applyBorder="1" applyAlignment="1">
      <alignment vertical="center" wrapText="1"/>
    </xf>
    <xf numFmtId="0" fontId="119" fillId="0" borderId="100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0" fontId="127" fillId="0" borderId="0" xfId="0" applyFont="1" applyAlignment="1">
      <alignment horizontal="center" vertical="center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8" fillId="51" borderId="10" xfId="0" applyFont="1" applyFill="1" applyBorder="1" applyAlignment="1">
      <alignment horizontal="center" vertical="center" wrapText="1"/>
    </xf>
    <xf numFmtId="0" fontId="128" fillId="51" borderId="11" xfId="0" applyFont="1" applyFill="1" applyBorder="1" applyAlignment="1">
      <alignment horizontal="center" vertical="center" wrapText="1"/>
    </xf>
    <xf numFmtId="0" fontId="128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9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9" fillId="49" borderId="9" xfId="0" applyFont="1" applyFill="1" applyBorder="1" applyAlignment="1">
      <alignment horizontal="left"/>
    </xf>
    <xf numFmtId="0" fontId="8" fillId="49" borderId="0" xfId="0" applyFont="1" applyFill="1"/>
    <xf numFmtId="0" fontId="130" fillId="0" borderId="0" xfId="231"/>
    <xf numFmtId="0" fontId="134" fillId="60" borderId="104" xfId="231" applyFont="1" applyFill="1" applyBorder="1" applyAlignment="1">
      <alignment horizontal="center" vertical="center"/>
    </xf>
    <xf numFmtId="0" fontId="135" fillId="60" borderId="104" xfId="231" applyFont="1" applyFill="1" applyBorder="1" applyAlignment="1">
      <alignment horizontal="center" vertical="center"/>
    </xf>
    <xf numFmtId="0" fontId="138" fillId="0" borderId="104" xfId="231" applyFont="1" applyBorder="1" applyAlignment="1">
      <alignment horizontal="center" vertical="center"/>
    </xf>
    <xf numFmtId="0" fontId="139" fillId="0" borderId="104" xfId="231" applyFont="1" applyBorder="1" applyAlignment="1">
      <alignment horizontal="center" vertical="center"/>
    </xf>
    <xf numFmtId="0" fontId="137" fillId="0" borderId="104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40" fillId="0" borderId="0" xfId="0" applyNumberFormat="1" applyFont="1" applyAlignment="1">
      <alignment horizontal="center" vertical="center"/>
    </xf>
    <xf numFmtId="0" fontId="136" fillId="50" borderId="104" xfId="231" applyFont="1" applyFill="1" applyBorder="1" applyAlignment="1">
      <alignment horizontal="center" vertical="center"/>
    </xf>
    <xf numFmtId="14" fontId="137" fillId="50" borderId="104" xfId="231" applyNumberFormat="1" applyFont="1" applyFill="1" applyBorder="1" applyAlignment="1">
      <alignment horizontal="center" vertical="center"/>
    </xf>
    <xf numFmtId="14" fontId="138" fillId="50" borderId="104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8" xfId="224" applyFont="1" applyFill="1" applyBorder="1" applyAlignment="1">
      <alignment horizontal="center" vertical="center" wrapText="1"/>
    </xf>
    <xf numFmtId="0" fontId="2" fillId="5" borderId="72" xfId="224" applyFont="1" applyFill="1" applyBorder="1" applyAlignment="1">
      <alignment horizontal="center" vertical="center" wrapText="1"/>
    </xf>
    <xf numFmtId="0" fontId="2" fillId="5" borderId="116" xfId="0" applyFont="1" applyFill="1" applyBorder="1" applyAlignment="1">
      <alignment horizontal="center" vertical="center" wrapText="1"/>
    </xf>
    <xf numFmtId="0" fontId="2" fillId="5" borderId="78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6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8" fillId="50" borderId="104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4" fillId="0" borderId="9" xfId="0" applyNumberFormat="1" applyFont="1" applyBorder="1" applyAlignment="1">
      <alignment horizontal="center" vertical="center"/>
    </xf>
    <xf numFmtId="167" fontId="127" fillId="0" borderId="0" xfId="0" applyNumberFormat="1" applyFont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" fontId="96" fillId="0" borderId="117" xfId="0" applyNumberFormat="1" applyFont="1" applyBorder="1" applyAlignment="1">
      <alignment horizontal="center" vertical="center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5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7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0" xfId="0" applyFill="1"/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8" fillId="0" borderId="100" xfId="0" applyFont="1" applyBorder="1" applyAlignment="1">
      <alignment horizontal="center" vertical="center" wrapText="1"/>
    </xf>
    <xf numFmtId="0" fontId="149" fillId="0" borderId="9" xfId="0" applyFont="1" applyBorder="1" applyAlignment="1">
      <alignment horizontal="center" vertical="center" wrapText="1"/>
    </xf>
    <xf numFmtId="0" fontId="151" fillId="63" borderId="0" xfId="232" applyFont="1" applyFill="1"/>
    <xf numFmtId="0" fontId="151" fillId="63" borderId="0" xfId="233" applyFont="1" applyFill="1"/>
    <xf numFmtId="0" fontId="151" fillId="63" borderId="121" xfId="232" applyFont="1" applyFill="1" applyBorder="1"/>
    <xf numFmtId="0" fontId="151" fillId="63" borderId="0" xfId="232" applyFont="1" applyFill="1" applyBorder="1"/>
    <xf numFmtId="0" fontId="154" fillId="63" borderId="0" xfId="232" applyFont="1" applyFill="1" applyBorder="1" applyAlignment="1">
      <alignment vertical="center"/>
    </xf>
    <xf numFmtId="0" fontId="151" fillId="63" borderId="122" xfId="232" applyFont="1" applyFill="1" applyBorder="1"/>
    <xf numFmtId="0" fontId="155" fillId="63" borderId="0" xfId="232" applyFont="1" applyFill="1" applyBorder="1" applyAlignment="1">
      <alignment vertical="center"/>
    </xf>
    <xf numFmtId="0" fontId="156" fillId="51" borderId="0" xfId="232" applyFont="1" applyFill="1"/>
    <xf numFmtId="0" fontId="157" fillId="51" borderId="121" xfId="232" applyFont="1" applyFill="1" applyBorder="1" applyAlignment="1">
      <alignment horizontal="left" vertical="center"/>
    </xf>
    <xf numFmtId="0" fontId="157" fillId="51" borderId="0" xfId="232" applyFont="1" applyFill="1" applyBorder="1" applyAlignment="1">
      <alignment horizontal="left" vertical="center"/>
    </xf>
    <xf numFmtId="0" fontId="157" fillId="51" borderId="0" xfId="232" applyFont="1" applyFill="1" applyBorder="1" applyAlignment="1">
      <alignment horizontal="center" vertical="center"/>
    </xf>
    <xf numFmtId="0" fontId="158" fillId="51" borderId="0" xfId="232" applyFont="1" applyFill="1" applyBorder="1" applyAlignment="1">
      <alignment horizontal="center" vertical="center"/>
    </xf>
    <xf numFmtId="0" fontId="156" fillId="51" borderId="0" xfId="232" applyFont="1" applyFill="1" applyBorder="1"/>
    <xf numFmtId="0" fontId="156" fillId="51" borderId="122" xfId="232" applyFont="1" applyFill="1" applyBorder="1"/>
    <xf numFmtId="0" fontId="156" fillId="4" borderId="0" xfId="232" applyFont="1" applyFill="1"/>
    <xf numFmtId="0" fontId="156" fillId="51" borderId="0" xfId="233" applyFont="1" applyFill="1"/>
    <xf numFmtId="0" fontId="157" fillId="51" borderId="121" xfId="232" applyFont="1" applyFill="1" applyBorder="1" applyAlignment="1">
      <alignment vertical="center"/>
    </xf>
    <xf numFmtId="0" fontId="157" fillId="51" borderId="0" xfId="232" applyFont="1" applyFill="1" applyBorder="1" applyAlignment="1">
      <alignment vertical="center"/>
    </xf>
    <xf numFmtId="1" fontId="157" fillId="51" borderId="121" xfId="234" applyNumberFormat="1" applyFont="1" applyFill="1" applyBorder="1" applyProtection="1"/>
    <xf numFmtId="1" fontId="157" fillId="51" borderId="0" xfId="234" applyNumberFormat="1" applyFont="1" applyFill="1" applyBorder="1" applyProtection="1"/>
    <xf numFmtId="1" fontId="156" fillId="51" borderId="0" xfId="234" applyNumberFormat="1" applyFont="1" applyFill="1" applyBorder="1" applyProtection="1"/>
    <xf numFmtId="0" fontId="157" fillId="51" borderId="0" xfId="232" applyFont="1" applyFill="1" applyBorder="1" applyAlignment="1">
      <alignment horizontal="center"/>
    </xf>
    <xf numFmtId="0" fontId="155" fillId="63" borderId="121" xfId="232" applyFont="1" applyFill="1" applyBorder="1" applyAlignment="1">
      <alignment horizontal="center" vertical="center"/>
    </xf>
    <xf numFmtId="0" fontId="155" fillId="63" borderId="0" xfId="232" applyFont="1" applyFill="1" applyBorder="1" applyAlignment="1">
      <alignment horizontal="center" vertical="center"/>
    </xf>
    <xf numFmtId="0" fontId="160" fillId="63" borderId="0" xfId="232" applyFont="1" applyFill="1"/>
    <xf numFmtId="0" fontId="160" fillId="63" borderId="0" xfId="233" applyFont="1" applyFill="1"/>
    <xf numFmtId="0" fontId="160" fillId="63" borderId="127" xfId="232" applyFont="1" applyFill="1" applyBorder="1"/>
    <xf numFmtId="0" fontId="160" fillId="63" borderId="128" xfId="232" applyFont="1" applyFill="1" applyBorder="1"/>
    <xf numFmtId="0" fontId="164" fillId="63" borderId="0" xfId="232" applyFont="1" applyFill="1" applyBorder="1"/>
    <xf numFmtId="0" fontId="163" fillId="63" borderId="0" xfId="232" applyFont="1" applyFill="1" applyBorder="1" applyAlignment="1">
      <alignment horizontal="center"/>
    </xf>
    <xf numFmtId="0" fontId="151" fillId="63" borderId="134" xfId="233" applyFont="1" applyFill="1" applyBorder="1"/>
    <xf numFmtId="0" fontId="165" fillId="63" borderId="0" xfId="232" applyFont="1" applyFill="1" applyBorder="1" applyAlignment="1">
      <alignment horizontal="center"/>
    </xf>
    <xf numFmtId="0" fontId="166" fillId="63" borderId="0" xfId="232" applyFont="1" applyFill="1" applyBorder="1"/>
    <xf numFmtId="0" fontId="151" fillId="63" borderId="135" xfId="233" applyFont="1" applyFill="1" applyBorder="1" applyAlignment="1">
      <alignment horizontal="center"/>
    </xf>
    <xf numFmtId="0" fontId="151" fillId="63" borderId="136" xfId="233" applyFont="1" applyFill="1" applyBorder="1"/>
    <xf numFmtId="0" fontId="151" fillId="63" borderId="137" xfId="233" applyFont="1" applyFill="1" applyBorder="1"/>
    <xf numFmtId="0" fontId="160" fillId="63" borderId="138" xfId="233" applyFont="1" applyFill="1" applyBorder="1"/>
    <xf numFmtId="0" fontId="151" fillId="63" borderId="139" xfId="232" applyFont="1" applyFill="1" applyBorder="1"/>
    <xf numFmtId="0" fontId="151" fillId="63" borderId="140" xfId="233" applyFont="1" applyFill="1" applyBorder="1"/>
    <xf numFmtId="0" fontId="162" fillId="63" borderId="0" xfId="232" applyFont="1" applyFill="1" applyBorder="1" applyAlignment="1">
      <alignment vertical="center"/>
    </xf>
    <xf numFmtId="0" fontId="151" fillId="63" borderId="0" xfId="232" applyFont="1" applyFill="1" applyBorder="1" applyAlignment="1">
      <alignment vertical="center"/>
    </xf>
    <xf numFmtId="0" fontId="167" fillId="63" borderId="104" xfId="232" applyFont="1" applyFill="1" applyBorder="1" applyAlignment="1">
      <alignment horizontal="center" vertical="center"/>
    </xf>
    <xf numFmtId="0" fontId="160" fillId="63" borderId="0" xfId="232" applyFont="1" applyFill="1" applyBorder="1" applyAlignment="1">
      <alignment vertical="center"/>
    </xf>
    <xf numFmtId="0" fontId="151" fillId="63" borderId="107" xfId="232" applyFont="1" applyFill="1" applyBorder="1" applyAlignment="1">
      <alignment horizontal="center" vertical="center"/>
    </xf>
    <xf numFmtId="0" fontId="151" fillId="63" borderId="104" xfId="232" applyFont="1" applyFill="1" applyBorder="1" applyAlignment="1">
      <alignment horizontal="center"/>
    </xf>
    <xf numFmtId="0" fontId="167" fillId="63" borderId="107" xfId="232" applyFont="1" applyFill="1" applyBorder="1" applyAlignment="1">
      <alignment horizontal="center" vertical="center"/>
    </xf>
    <xf numFmtId="0" fontId="168" fillId="63" borderId="0" xfId="232" applyFont="1" applyFill="1" applyBorder="1" applyAlignment="1">
      <alignment vertical="center" wrapText="1"/>
    </xf>
    <xf numFmtId="0" fontId="160" fillId="63" borderId="0" xfId="232" applyFont="1" applyFill="1" applyBorder="1" applyAlignment="1">
      <alignment horizontal="center"/>
    </xf>
    <xf numFmtId="0" fontId="151" fillId="63" borderId="104" xfId="232" applyFont="1" applyFill="1" applyBorder="1"/>
    <xf numFmtId="0" fontId="151" fillId="63" borderId="106" xfId="232" applyFont="1" applyFill="1" applyBorder="1" applyAlignment="1">
      <alignment horizontal="center" vertical="center"/>
    </xf>
    <xf numFmtId="1" fontId="169" fillId="63" borderId="0" xfId="235" applyNumberFormat="1" applyFont="1" applyFill="1" applyAlignment="1">
      <alignment horizontal="center"/>
    </xf>
    <xf numFmtId="0" fontId="162" fillId="63" borderId="0" xfId="232" applyFont="1" applyFill="1" applyBorder="1" applyAlignment="1">
      <alignment horizontal="left" vertical="center"/>
    </xf>
    <xf numFmtId="0" fontId="167" fillId="63" borderId="0" xfId="232" applyFont="1" applyFill="1" applyBorder="1" applyAlignment="1">
      <alignment horizontal="left" vertical="center"/>
    </xf>
    <xf numFmtId="0" fontId="151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71" fillId="63" borderId="0" xfId="232" applyFont="1" applyFill="1" applyBorder="1" applyAlignment="1">
      <alignment horizontal="center"/>
    </xf>
    <xf numFmtId="0" fontId="151" fillId="66" borderId="0" xfId="233" applyFont="1" applyFill="1"/>
    <xf numFmtId="0" fontId="160" fillId="63" borderId="0" xfId="232" applyFont="1" applyFill="1" applyBorder="1"/>
    <xf numFmtId="0" fontId="151" fillId="63" borderId="138" xfId="233" applyFont="1" applyFill="1" applyBorder="1"/>
    <xf numFmtId="0" fontId="172" fillId="63" borderId="0" xfId="232" applyFont="1" applyFill="1" applyBorder="1" applyAlignment="1">
      <alignment horizontal="center"/>
    </xf>
    <xf numFmtId="0" fontId="151" fillId="63" borderId="0" xfId="233" applyFont="1" applyFill="1" applyAlignment="1">
      <alignment horizontal="center"/>
    </xf>
    <xf numFmtId="0" fontId="162" fillId="63" borderId="0" xfId="232" applyFont="1" applyFill="1" applyBorder="1" applyAlignment="1">
      <alignment horizontal="center"/>
    </xf>
    <xf numFmtId="0" fontId="170" fillId="63" borderId="0" xfId="232" applyFont="1" applyFill="1" applyBorder="1"/>
    <xf numFmtId="0" fontId="151" fillId="65" borderId="0" xfId="232" applyFont="1" applyFill="1" applyBorder="1"/>
    <xf numFmtId="0" fontId="151" fillId="63" borderId="143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2" fillId="63" borderId="0" xfId="232" applyFont="1" applyFill="1" applyBorder="1"/>
    <xf numFmtId="0" fontId="162" fillId="63" borderId="122" xfId="232" applyFont="1" applyFill="1" applyBorder="1"/>
    <xf numFmtId="0" fontId="171" fillId="63" borderId="0" xfId="232" applyFont="1" applyFill="1" applyBorder="1"/>
    <xf numFmtId="0" fontId="151" fillId="63" borderId="121" xfId="233" applyFont="1" applyFill="1" applyBorder="1"/>
    <xf numFmtId="0" fontId="174" fillId="0" borderId="0" xfId="0" applyFont="1"/>
    <xf numFmtId="0" fontId="163" fillId="63" borderId="0" xfId="232" applyFont="1" applyFill="1" applyBorder="1" applyAlignment="1">
      <alignment horizontal="center" wrapText="1"/>
    </xf>
    <xf numFmtId="0" fontId="170" fillId="63" borderId="0" xfId="232" applyFont="1" applyFill="1"/>
    <xf numFmtId="0" fontId="170" fillId="63" borderId="0" xfId="233" applyFont="1" applyFill="1"/>
    <xf numFmtId="0" fontId="151" fillId="63" borderId="114" xfId="232" applyFont="1" applyFill="1" applyBorder="1"/>
    <xf numFmtId="0" fontId="167" fillId="63" borderId="144" xfId="232" applyFont="1" applyFill="1" applyBorder="1" applyAlignment="1">
      <alignment horizontal="center" vertical="center"/>
    </xf>
    <xf numFmtId="0" fontId="167" fillId="63" borderId="145" xfId="232" applyFont="1" applyFill="1" applyBorder="1" applyAlignment="1">
      <alignment horizontal="center" vertical="center"/>
    </xf>
    <xf numFmtId="0" fontId="167" fillId="63" borderId="106" xfId="232" applyFont="1" applyFill="1" applyBorder="1" applyAlignment="1">
      <alignment horizontal="center" vertical="center"/>
    </xf>
    <xf numFmtId="0" fontId="167" fillId="63" borderId="146" xfId="232" applyFont="1" applyFill="1" applyBorder="1" applyAlignment="1">
      <alignment horizontal="center" vertical="center"/>
    </xf>
    <xf numFmtId="0" fontId="167" fillId="63" borderId="147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5" fillId="63" borderId="0" xfId="232" applyFont="1" applyFill="1" applyBorder="1" applyAlignment="1">
      <alignment horizontal="center"/>
    </xf>
    <xf numFmtId="0" fontId="162" fillId="63" borderId="0" xfId="232" applyFont="1" applyFill="1" applyBorder="1" applyAlignment="1">
      <alignment horizontal="left"/>
    </xf>
    <xf numFmtId="0" fontId="176" fillId="63" borderId="0" xfId="232" applyFont="1" applyFill="1" applyBorder="1" applyAlignment="1">
      <alignment horizontal="center"/>
    </xf>
    <xf numFmtId="0" fontId="171" fillId="63" borderId="0" xfId="232" applyFont="1" applyFill="1"/>
    <xf numFmtId="0" fontId="171" fillId="63" borderId="0" xfId="233" applyFont="1" applyFill="1"/>
    <xf numFmtId="0" fontId="167" fillId="49" borderId="144" xfId="232" applyFont="1" applyFill="1" applyBorder="1" applyAlignment="1">
      <alignment horizontal="center" vertical="center"/>
    </xf>
    <xf numFmtId="0" fontId="167" fillId="49" borderId="145" xfId="232" applyFont="1" applyFill="1" applyBorder="1" applyAlignment="1">
      <alignment horizontal="center" vertical="center"/>
    </xf>
    <xf numFmtId="0" fontId="167" fillId="49" borderId="146" xfId="232" applyFont="1" applyFill="1" applyBorder="1" applyAlignment="1">
      <alignment horizontal="center" vertical="center"/>
    </xf>
    <xf numFmtId="0" fontId="167" fillId="49" borderId="147" xfId="232" applyFont="1" applyFill="1" applyBorder="1" applyAlignment="1">
      <alignment horizontal="center" vertical="center"/>
    </xf>
    <xf numFmtId="0" fontId="151" fillId="49" borderId="107" xfId="232" applyFont="1" applyFill="1" applyBorder="1" applyAlignment="1">
      <alignment horizontal="center" vertical="center"/>
    </xf>
    <xf numFmtId="0" fontId="151" fillId="49" borderId="104" xfId="232" applyFont="1" applyFill="1" applyBorder="1"/>
    <xf numFmtId="0" fontId="162" fillId="4" borderId="0" xfId="232" applyFont="1" applyFill="1" applyBorder="1" applyAlignment="1">
      <alignment horizontal="center"/>
    </xf>
    <xf numFmtId="0" fontId="151" fillId="4" borderId="143" xfId="232" applyFont="1" applyFill="1" applyBorder="1" applyAlignment="1">
      <alignment horizontal="center"/>
    </xf>
    <xf numFmtId="0" fontId="151" fillId="4" borderId="139" xfId="232" applyFont="1" applyFill="1" applyBorder="1"/>
    <xf numFmtId="0" fontId="163" fillId="4" borderId="0" xfId="232" applyFont="1" applyFill="1" applyBorder="1" applyAlignment="1">
      <alignment horizontal="center"/>
    </xf>
    <xf numFmtId="0" fontId="167" fillId="4" borderId="144" xfId="232" applyFont="1" applyFill="1" applyBorder="1" applyAlignment="1">
      <alignment horizontal="center" vertical="center"/>
    </xf>
    <xf numFmtId="0" fontId="167" fillId="4" borderId="145" xfId="232" applyFont="1" applyFill="1" applyBorder="1" applyAlignment="1">
      <alignment horizontal="center" vertical="center"/>
    </xf>
    <xf numFmtId="0" fontId="177" fillId="49" borderId="144" xfId="232" applyFont="1" applyFill="1" applyBorder="1" applyAlignment="1">
      <alignment horizontal="center" vertical="center"/>
    </xf>
    <xf numFmtId="0" fontId="177" fillId="49" borderId="145" xfId="232" applyFont="1" applyFill="1" applyBorder="1" applyAlignment="1">
      <alignment horizontal="center" vertical="center"/>
    </xf>
    <xf numFmtId="0" fontId="167" fillId="4" borderId="146" xfId="232" applyFont="1" applyFill="1" applyBorder="1" applyAlignment="1">
      <alignment horizontal="center" vertical="center"/>
    </xf>
    <xf numFmtId="0" fontId="167" fillId="4" borderId="147" xfId="232" applyFont="1" applyFill="1" applyBorder="1" applyAlignment="1">
      <alignment horizontal="center" vertical="center"/>
    </xf>
    <xf numFmtId="0" fontId="177" fillId="49" borderId="146" xfId="232" applyFont="1" applyFill="1" applyBorder="1" applyAlignment="1">
      <alignment horizontal="center" vertical="center"/>
    </xf>
    <xf numFmtId="0" fontId="177" fillId="49" borderId="147" xfId="232" applyFont="1" applyFill="1" applyBorder="1" applyAlignment="1">
      <alignment horizontal="center" vertical="center"/>
    </xf>
    <xf numFmtId="0" fontId="151" fillId="4" borderId="107" xfId="232" applyFont="1" applyFill="1" applyBorder="1" applyAlignment="1">
      <alignment horizontal="center" vertical="center"/>
    </xf>
    <xf numFmtId="0" fontId="151" fillId="4" borderId="104" xfId="232" applyFont="1" applyFill="1" applyBorder="1"/>
    <xf numFmtId="0" fontId="151" fillId="4" borderId="106" xfId="232" applyFont="1" applyFill="1" applyBorder="1" applyAlignment="1">
      <alignment horizontal="center" vertical="center"/>
    </xf>
    <xf numFmtId="0" fontId="177" fillId="49" borderId="107" xfId="232" applyFont="1" applyFill="1" applyBorder="1" applyAlignment="1">
      <alignment horizontal="center" vertical="center"/>
    </xf>
    <xf numFmtId="0" fontId="177" fillId="49" borderId="104" xfId="232" applyFont="1" applyFill="1" applyBorder="1"/>
    <xf numFmtId="0" fontId="162" fillId="63" borderId="121" xfId="232" applyFont="1" applyFill="1" applyBorder="1"/>
    <xf numFmtId="0" fontId="178" fillId="63" borderId="0" xfId="232" applyFont="1" applyFill="1" applyBorder="1" applyAlignment="1">
      <alignment horizontal="center"/>
    </xf>
    <xf numFmtId="0" fontId="151" fillId="49" borderId="113" xfId="232" applyFont="1" applyFill="1" applyBorder="1" applyAlignment="1">
      <alignment horizontal="center" vertical="center"/>
    </xf>
    <xf numFmtId="0" fontId="151" fillId="63" borderId="135" xfId="233" applyFont="1" applyFill="1" applyBorder="1"/>
    <xf numFmtId="0" fontId="175" fillId="4" borderId="0" xfId="232" applyFont="1" applyFill="1" applyBorder="1" applyAlignment="1">
      <alignment horizontal="center"/>
    </xf>
    <xf numFmtId="0" fontId="167" fillId="70" borderId="144" xfId="232" applyFont="1" applyFill="1" applyBorder="1" applyAlignment="1">
      <alignment horizontal="center" vertical="center"/>
    </xf>
    <xf numFmtId="0" fontId="167" fillId="70" borderId="145" xfId="232" applyFont="1" applyFill="1" applyBorder="1" applyAlignment="1">
      <alignment horizontal="center" vertical="center"/>
    </xf>
    <xf numFmtId="0" fontId="167" fillId="70" borderId="146" xfId="232" applyFont="1" applyFill="1" applyBorder="1" applyAlignment="1">
      <alignment horizontal="center" vertical="center"/>
    </xf>
    <xf numFmtId="0" fontId="167" fillId="70" borderId="147" xfId="232" applyFont="1" applyFill="1" applyBorder="1" applyAlignment="1">
      <alignment horizontal="center" vertical="center"/>
    </xf>
    <xf numFmtId="0" fontId="151" fillId="70" borderId="107" xfId="232" applyFont="1" applyFill="1" applyBorder="1" applyAlignment="1">
      <alignment horizontal="center" vertical="center"/>
    </xf>
    <xf numFmtId="0" fontId="151" fillId="70" borderId="104" xfId="232" applyFont="1" applyFill="1" applyBorder="1"/>
    <xf numFmtId="0" fontId="151" fillId="4" borderId="0" xfId="232" applyFont="1" applyFill="1"/>
    <xf numFmtId="0" fontId="151" fillId="4" borderId="0" xfId="233" applyFont="1" applyFill="1"/>
    <xf numFmtId="0" fontId="151" fillId="4" borderId="0" xfId="232" applyFont="1" applyFill="1" applyBorder="1"/>
    <xf numFmtId="0" fontId="151" fillId="4" borderId="136" xfId="233" applyFont="1" applyFill="1" applyBorder="1"/>
    <xf numFmtId="0" fontId="151" fillId="4" borderId="140" xfId="233" applyFont="1" applyFill="1" applyBorder="1"/>
    <xf numFmtId="0" fontId="155" fillId="4" borderId="0" xfId="232" applyFont="1" applyFill="1" applyBorder="1" applyAlignment="1">
      <alignment vertical="center"/>
    </xf>
    <xf numFmtId="0" fontId="160" fillId="4" borderId="0" xfId="232" applyFont="1" applyFill="1" applyBorder="1"/>
    <xf numFmtId="0" fontId="48" fillId="4" borderId="0" xfId="235" applyFill="1" applyAlignment="1">
      <alignment horizontal="center"/>
    </xf>
    <xf numFmtId="0" fontId="174" fillId="4" borderId="0" xfId="0" applyFont="1" applyFill="1"/>
    <xf numFmtId="0" fontId="162" fillId="4" borderId="0" xfId="232" applyFont="1" applyFill="1" applyBorder="1" applyAlignment="1">
      <alignment horizontal="left"/>
    </xf>
    <xf numFmtId="0" fontId="176" fillId="4" borderId="0" xfId="232" applyFont="1" applyFill="1" applyBorder="1" applyAlignment="1">
      <alignment horizontal="center"/>
    </xf>
    <xf numFmtId="0" fontId="162" fillId="4" borderId="0" xfId="232" applyFont="1" applyFill="1" applyBorder="1"/>
    <xf numFmtId="0" fontId="171" fillId="4" borderId="0" xfId="232" applyFont="1" applyFill="1" applyBorder="1"/>
    <xf numFmtId="0" fontId="171" fillId="4" borderId="0" xfId="232" applyFont="1" applyFill="1" applyBorder="1" applyAlignment="1">
      <alignment horizontal="center"/>
    </xf>
    <xf numFmtId="0" fontId="162" fillId="4" borderId="121" xfId="232" applyFont="1" applyFill="1" applyBorder="1"/>
    <xf numFmtId="0" fontId="178" fillId="4" borderId="0" xfId="232" applyFont="1" applyFill="1" applyBorder="1" applyAlignment="1">
      <alignment horizontal="center"/>
    </xf>
    <xf numFmtId="0" fontId="167" fillId="63" borderId="0" xfId="232" applyFont="1" applyFill="1" applyBorder="1" applyAlignment="1">
      <alignment horizontal="center" vertical="center"/>
    </xf>
    <xf numFmtId="0" fontId="151" fillId="63" borderId="113" xfId="232" applyFont="1" applyFill="1" applyBorder="1" applyAlignment="1">
      <alignment horizontal="center" vertical="center"/>
    </xf>
    <xf numFmtId="0" fontId="151" fillId="63" borderId="112" xfId="232" applyFont="1" applyFill="1" applyBorder="1" applyAlignment="1">
      <alignment horizontal="center" vertical="center"/>
    </xf>
    <xf numFmtId="0" fontId="151" fillId="63" borderId="0" xfId="232" applyFont="1" applyFill="1" applyBorder="1" applyAlignment="1">
      <alignment horizontal="center" vertical="center"/>
    </xf>
    <xf numFmtId="0" fontId="163" fillId="63" borderId="151" xfId="232" applyFont="1" applyFill="1" applyBorder="1" applyAlignment="1">
      <alignment horizontal="center"/>
    </xf>
    <xf numFmtId="0" fontId="163" fillId="63" borderId="152" xfId="232" applyFont="1" applyFill="1" applyBorder="1" applyAlignment="1">
      <alignment horizontal="center"/>
    </xf>
    <xf numFmtId="0" fontId="163" fillId="63" borderId="153" xfId="232" applyFont="1" applyFill="1" applyBorder="1" applyAlignment="1">
      <alignment horizontal="center"/>
    </xf>
    <xf numFmtId="1" fontId="163" fillId="63" borderId="153" xfId="232" applyNumberFormat="1" applyFont="1" applyFill="1" applyBorder="1" applyAlignment="1">
      <alignment horizontal="center"/>
    </xf>
    <xf numFmtId="0" fontId="151" fillId="63" borderId="134" xfId="232" applyFont="1" applyFill="1" applyBorder="1"/>
    <xf numFmtId="0" fontId="162" fillId="63" borderId="0" xfId="232" applyFont="1" applyFill="1"/>
    <xf numFmtId="0" fontId="163" fillId="63" borderId="0" xfId="232" applyFont="1" applyFill="1" applyBorder="1"/>
    <xf numFmtId="0" fontId="155" fillId="63" borderId="154" xfId="232" applyFont="1" applyFill="1" applyBorder="1" applyAlignment="1">
      <alignment vertical="center"/>
    </xf>
    <xf numFmtId="0" fontId="151" fillId="63" borderId="155" xfId="232" applyFont="1" applyFill="1" applyBorder="1" applyAlignment="1">
      <alignment vertical="center"/>
    </xf>
    <xf numFmtId="0" fontId="151" fillId="63" borderId="155" xfId="232" applyFont="1" applyFill="1" applyBorder="1"/>
    <xf numFmtId="0" fontId="163" fillId="63" borderId="155" xfId="232" applyFont="1" applyFill="1" applyBorder="1" applyAlignment="1">
      <alignment horizontal="center"/>
    </xf>
    <xf numFmtId="0" fontId="151" fillId="63" borderId="156" xfId="232" applyFont="1" applyFill="1" applyBorder="1"/>
    <xf numFmtId="0" fontId="163" fillId="63" borderId="0" xfId="232" applyFont="1" applyFill="1" applyAlignment="1">
      <alignment horizontal="center"/>
    </xf>
    <xf numFmtId="0" fontId="151" fillId="63" borderId="157" xfId="232" applyFont="1" applyFill="1" applyBorder="1" applyAlignment="1">
      <alignment vertical="center"/>
    </xf>
    <xf numFmtId="0" fontId="151" fillId="63" borderId="158" xfId="232" applyFont="1" applyFill="1" applyBorder="1"/>
    <xf numFmtId="0" fontId="151" fillId="63" borderId="157" xfId="232" applyFont="1" applyFill="1" applyBorder="1"/>
    <xf numFmtId="16" fontId="151" fillId="63" borderId="0" xfId="232" applyNumberFormat="1" applyFont="1" applyFill="1" applyBorder="1" applyAlignment="1">
      <alignment horizontal="center"/>
    </xf>
    <xf numFmtId="0" fontId="160" fillId="63" borderId="157" xfId="232" applyFont="1" applyFill="1" applyBorder="1"/>
    <xf numFmtId="0" fontId="160" fillId="63" borderId="154" xfId="232" applyFont="1" applyFill="1" applyBorder="1"/>
    <xf numFmtId="0" fontId="160" fillId="63" borderId="155" xfId="232" applyFont="1" applyFill="1" applyBorder="1"/>
    <xf numFmtId="0" fontId="151" fillId="63" borderId="0" xfId="233" applyFont="1" applyFill="1" applyAlignment="1">
      <alignment horizontal="left"/>
    </xf>
    <xf numFmtId="0" fontId="160" fillId="63" borderId="0" xfId="232" applyFont="1" applyFill="1" applyBorder="1" applyAlignment="1">
      <alignment horizontal="left"/>
    </xf>
    <xf numFmtId="0" fontId="162" fillId="63" borderId="159" xfId="232" applyFont="1" applyFill="1" applyBorder="1" applyAlignment="1">
      <alignment horizontal="center" vertical="center" textRotation="255"/>
    </xf>
    <xf numFmtId="0" fontId="162" fillId="63" borderId="160" xfId="232" applyFont="1" applyFill="1" applyBorder="1" applyAlignment="1">
      <alignment horizontal="center" vertical="center" textRotation="255"/>
    </xf>
    <xf numFmtId="0" fontId="162" fillId="63" borderId="161" xfId="232" applyFont="1" applyFill="1" applyBorder="1" applyAlignment="1">
      <alignment horizontal="center" vertical="center" textRotation="255"/>
    </xf>
    <xf numFmtId="0" fontId="162" fillId="63" borderId="162" xfId="232" applyFont="1" applyFill="1" applyBorder="1" applyAlignment="1">
      <alignment horizontal="center" vertical="center" textRotation="255"/>
    </xf>
    <xf numFmtId="0" fontId="160" fillId="63" borderId="107" xfId="232" applyFont="1" applyFill="1" applyBorder="1"/>
    <xf numFmtId="0" fontId="151" fillId="63" borderId="0" xfId="232" applyFont="1" applyFill="1" applyAlignment="1">
      <alignment horizontal="center"/>
    </xf>
    <xf numFmtId="0" fontId="160" fillId="63" borderId="0" xfId="232" applyFont="1" applyFill="1" applyAlignment="1">
      <alignment horizontal="center"/>
    </xf>
    <xf numFmtId="0" fontId="160" fillId="63" borderId="163" xfId="232" applyFont="1" applyFill="1" applyBorder="1"/>
    <xf numFmtId="0" fontId="160" fillId="63" borderId="164" xfId="232" applyFont="1" applyFill="1" applyBorder="1"/>
    <xf numFmtId="0" fontId="160" fillId="63" borderId="104" xfId="232" applyFont="1" applyFill="1" applyBorder="1"/>
    <xf numFmtId="0" fontId="160" fillId="63" borderId="108" xfId="232" applyFont="1" applyFill="1" applyBorder="1"/>
    <xf numFmtId="0" fontId="160" fillId="63" borderId="0" xfId="232" applyFont="1" applyFill="1" applyBorder="1" applyAlignment="1">
      <alignment horizontal="left" vertical="center"/>
    </xf>
    <xf numFmtId="0" fontId="160" fillId="63" borderId="0" xfId="232" applyFont="1" applyFill="1" applyBorder="1" applyAlignment="1">
      <alignment horizontal="center" vertical="center"/>
    </xf>
    <xf numFmtId="0" fontId="178" fillId="63" borderId="0" xfId="232" applyFont="1" applyFill="1" applyAlignment="1">
      <alignment horizontal="center"/>
    </xf>
    <xf numFmtId="0" fontId="160" fillId="63" borderId="0" xfId="232" applyFont="1" applyFill="1" applyBorder="1" applyAlignment="1">
      <alignment horizontal="right"/>
    </xf>
    <xf numFmtId="0" fontId="160" fillId="63" borderId="165" xfId="233" applyFont="1" applyFill="1" applyBorder="1"/>
    <xf numFmtId="0" fontId="160" fillId="63" borderId="105" xfId="233" applyFont="1" applyFill="1" applyBorder="1" applyAlignment="1">
      <alignment wrapText="1"/>
    </xf>
    <xf numFmtId="0" fontId="151" fillId="63" borderId="0" xfId="232" applyFont="1" applyFill="1" applyAlignment="1">
      <alignment horizontal="center" vertical="center"/>
    </xf>
    <xf numFmtId="0" fontId="160" fillId="63" borderId="104" xfId="232" applyFont="1" applyFill="1" applyBorder="1" applyAlignment="1">
      <alignment horizontal="center" vertical="center" wrapText="1"/>
    </xf>
    <xf numFmtId="0" fontId="160" fillId="63" borderId="106" xfId="233" applyFont="1" applyFill="1" applyBorder="1" applyAlignment="1">
      <alignment wrapText="1"/>
    </xf>
    <xf numFmtId="0" fontId="160" fillId="63" borderId="104" xfId="233" applyFont="1" applyFill="1" applyBorder="1" applyAlignment="1">
      <alignment horizontal="center" vertical="center" wrapText="1"/>
    </xf>
    <xf numFmtId="0" fontId="160" fillId="63" borderId="107" xfId="233" applyFont="1" applyFill="1" applyBorder="1" applyAlignment="1">
      <alignment wrapText="1"/>
    </xf>
    <xf numFmtId="0" fontId="163" fillId="63" borderId="157" xfId="232" applyFont="1" applyFill="1" applyBorder="1" applyAlignment="1">
      <alignment horizontal="center"/>
    </xf>
    <xf numFmtId="0" fontId="163" fillId="63" borderId="166" xfId="232" applyFont="1" applyFill="1" applyBorder="1" applyAlignment="1">
      <alignment horizontal="center"/>
    </xf>
    <xf numFmtId="0" fontId="160" fillId="63" borderId="110" xfId="232" applyFont="1" applyFill="1" applyBorder="1"/>
    <xf numFmtId="0" fontId="160" fillId="63" borderId="112" xfId="232" applyFont="1" applyFill="1" applyBorder="1"/>
    <xf numFmtId="0" fontId="160" fillId="63" borderId="163" xfId="232" applyFont="1" applyFill="1" applyBorder="1" applyAlignment="1">
      <alignment horizontal="left"/>
    </xf>
    <xf numFmtId="0" fontId="160" fillId="63" borderId="106" xfId="232" applyFont="1" applyFill="1" applyBorder="1" applyAlignment="1">
      <alignment horizontal="center"/>
    </xf>
    <xf numFmtId="0" fontId="160" fillId="63" borderId="167" xfId="232" applyFont="1" applyFill="1" applyBorder="1"/>
    <xf numFmtId="0" fontId="160" fillId="63" borderId="115" xfId="232" applyFont="1" applyFill="1" applyBorder="1"/>
    <xf numFmtId="0" fontId="160" fillId="63" borderId="168" xfId="232" applyFont="1" applyFill="1" applyBorder="1"/>
    <xf numFmtId="0" fontId="160" fillId="63" borderId="169" xfId="232" applyFont="1" applyFill="1" applyBorder="1"/>
    <xf numFmtId="0" fontId="151" fillId="63" borderId="169" xfId="232" applyFont="1" applyFill="1" applyBorder="1"/>
    <xf numFmtId="0" fontId="151" fillId="63" borderId="170" xfId="232" applyFont="1" applyFill="1" applyBorder="1"/>
    <xf numFmtId="0" fontId="151" fillId="63" borderId="168" xfId="232" applyFont="1" applyFill="1" applyBorder="1"/>
    <xf numFmtId="0" fontId="151" fillId="63" borderId="169" xfId="233" applyFont="1" applyFill="1" applyBorder="1"/>
    <xf numFmtId="0" fontId="151" fillId="63" borderId="0" xfId="232" applyFont="1" applyFill="1" applyBorder="1" applyAlignment="1">
      <alignment horizontal="left" vertical="center"/>
    </xf>
    <xf numFmtId="0" fontId="151" fillId="63" borderId="0" xfId="233" applyFont="1" applyFill="1" applyAlignment="1">
      <alignment wrapText="1"/>
    </xf>
    <xf numFmtId="0" fontId="181" fillId="72" borderId="175" xfId="0" applyFont="1" applyFill="1" applyBorder="1" applyAlignment="1">
      <alignment horizontal="center" vertical="center" wrapText="1" readingOrder="1"/>
    </xf>
    <xf numFmtId="0" fontId="181" fillId="72" borderId="176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50" fillId="0" borderId="181" xfId="0" applyFont="1" applyBorder="1" applyAlignment="1">
      <alignment horizontal="center" vertical="center" wrapText="1" readingOrder="1"/>
    </xf>
    <xf numFmtId="0" fontId="150" fillId="0" borderId="183" xfId="0" applyFont="1" applyBorder="1" applyAlignment="1">
      <alignment horizontal="left" vertical="center" wrapText="1" readingOrder="1"/>
    </xf>
    <xf numFmtId="0" fontId="150" fillId="0" borderId="183" xfId="0" applyFont="1" applyBorder="1" applyAlignment="1">
      <alignment horizontal="center" vertical="center" wrapText="1" readingOrder="1"/>
    </xf>
    <xf numFmtId="0" fontId="150" fillId="0" borderId="182" xfId="0" applyFont="1" applyBorder="1" applyAlignment="1">
      <alignment horizontal="center" vertical="center" wrapText="1" readingOrder="1"/>
    </xf>
    <xf numFmtId="0" fontId="150" fillId="0" borderId="185" xfId="0" applyFont="1" applyBorder="1" applyAlignment="1">
      <alignment horizontal="left" vertical="center" wrapText="1" readingOrder="1"/>
    </xf>
    <xf numFmtId="0" fontId="150" fillId="0" borderId="185" xfId="0" applyFont="1" applyBorder="1" applyAlignment="1">
      <alignment horizontal="center" vertical="center" wrapText="1" readingOrder="1"/>
    </xf>
    <xf numFmtId="0" fontId="123" fillId="73" borderId="104" xfId="0" applyFont="1" applyFill="1" applyBorder="1" applyAlignment="1">
      <alignment horizontal="left" vertical="center" wrapText="1" readingOrder="1"/>
    </xf>
    <xf numFmtId="0" fontId="123" fillId="73" borderId="104" xfId="0" applyFont="1" applyFill="1" applyBorder="1" applyAlignment="1">
      <alignment horizontal="center" vertical="center" wrapText="1" readingOrder="1"/>
    </xf>
    <xf numFmtId="0" fontId="150" fillId="0" borderId="104" xfId="0" applyFont="1" applyBorder="1" applyAlignment="1">
      <alignment horizontal="left" vertical="center" wrapText="1" readingOrder="1"/>
    </xf>
    <xf numFmtId="0" fontId="150" fillId="0" borderId="104" xfId="0" applyFont="1" applyBorder="1" applyAlignment="1">
      <alignment horizontal="center" vertical="center" wrapText="1" readingOrder="1"/>
    </xf>
    <xf numFmtId="0" fontId="123" fillId="73" borderId="185" xfId="0" applyFont="1" applyFill="1" applyBorder="1" applyAlignment="1">
      <alignment horizontal="left" vertical="center" wrapText="1" readingOrder="1"/>
    </xf>
    <xf numFmtId="0" fontId="123" fillId="73" borderId="185" xfId="0" applyFont="1" applyFill="1" applyBorder="1" applyAlignment="1">
      <alignment horizontal="center" vertical="center" wrapText="1" readingOrder="1"/>
    </xf>
    <xf numFmtId="0" fontId="123" fillId="0" borderId="185" xfId="0" applyFont="1" applyBorder="1" applyAlignment="1">
      <alignment horizontal="center" vertical="center" wrapText="1" readingOrder="1"/>
    </xf>
    <xf numFmtId="0" fontId="183" fillId="74" borderId="177" xfId="0" applyFont="1" applyFill="1" applyBorder="1" applyAlignment="1">
      <alignment horizontal="center" vertical="center" wrapText="1" readingOrder="1"/>
    </xf>
    <xf numFmtId="0" fontId="183" fillId="74" borderId="180" xfId="0" applyFont="1" applyFill="1" applyBorder="1" applyAlignment="1">
      <alignment horizontal="center" vertical="center" wrapText="1" readingOrder="1"/>
    </xf>
    <xf numFmtId="0" fontId="183" fillId="74" borderId="180" xfId="0" applyFont="1" applyFill="1" applyBorder="1" applyAlignment="1">
      <alignment horizontal="left" vertical="center" wrapText="1" readingOrder="1"/>
    </xf>
    <xf numFmtId="0" fontId="6" fillId="0" borderId="183" xfId="0" applyFont="1" applyBorder="1" applyAlignment="1">
      <alignment horizontal="center" vertical="center" wrapText="1"/>
    </xf>
    <xf numFmtId="0" fontId="6" fillId="73" borderId="184" xfId="0" applyFont="1" applyFill="1" applyBorder="1" applyAlignment="1">
      <alignment vertical="center" wrapText="1"/>
    </xf>
    <xf numFmtId="0" fontId="6" fillId="73" borderId="104" xfId="0" applyFont="1" applyFill="1" applyBorder="1" applyAlignment="1">
      <alignment horizontal="center" vertical="center" wrapText="1"/>
    </xf>
    <xf numFmtId="0" fontId="6" fillId="73" borderId="187" xfId="0" applyFont="1" applyFill="1" applyBorder="1" applyAlignment="1">
      <alignment vertical="center" wrapText="1"/>
    </xf>
    <xf numFmtId="0" fontId="6" fillId="0" borderId="185" xfId="0" applyFont="1" applyBorder="1" applyAlignment="1">
      <alignment horizontal="center" vertical="center" wrapText="1"/>
    </xf>
    <xf numFmtId="0" fontId="6" fillId="0" borderId="186" xfId="0" applyFont="1" applyBorder="1" applyAlignment="1">
      <alignment vertical="center" wrapText="1"/>
    </xf>
    <xf numFmtId="0" fontId="6" fillId="0" borderId="184" xfId="0" applyFont="1" applyBorder="1" applyAlignment="1">
      <alignment vertical="center" wrapText="1"/>
    </xf>
    <xf numFmtId="0" fontId="6" fillId="0" borderId="104" xfId="0" applyFont="1" applyBorder="1" applyAlignment="1">
      <alignment horizontal="center" vertical="center" wrapText="1"/>
    </xf>
    <xf numFmtId="0" fontId="6" fillId="0" borderId="187" xfId="0" applyFont="1" applyBorder="1" applyAlignment="1">
      <alignment vertical="center" wrapText="1"/>
    </xf>
    <xf numFmtId="0" fontId="6" fillId="73" borderId="185" xfId="0" applyFont="1" applyFill="1" applyBorder="1" applyAlignment="1">
      <alignment horizontal="center" vertical="center" wrapText="1"/>
    </xf>
    <xf numFmtId="0" fontId="6" fillId="73" borderId="186" xfId="0" applyFont="1" applyFill="1" applyBorder="1" applyAlignment="1">
      <alignment vertical="center" wrapText="1"/>
    </xf>
    <xf numFmtId="0" fontId="6" fillId="74" borderId="180" xfId="0" applyFont="1" applyFill="1" applyBorder="1" applyAlignment="1">
      <alignment horizontal="center" vertical="center" wrapText="1"/>
    </xf>
    <xf numFmtId="0" fontId="6" fillId="74" borderId="188" xfId="0" applyFont="1" applyFill="1" applyBorder="1" applyAlignment="1">
      <alignment vertical="center" wrapText="1"/>
    </xf>
    <xf numFmtId="0" fontId="103" fillId="0" borderId="183" xfId="0" applyFont="1" applyBorder="1" applyAlignment="1">
      <alignment horizontal="center" vertical="center" wrapText="1" readingOrder="1"/>
    </xf>
    <xf numFmtId="196" fontId="14" fillId="0" borderId="183" xfId="0" applyNumberFormat="1" applyFont="1" applyBorder="1" applyAlignment="1">
      <alignment horizontal="center" vertical="center" wrapText="1" readingOrder="1"/>
    </xf>
    <xf numFmtId="196" fontId="6" fillId="0" borderId="183" xfId="0" applyNumberFormat="1" applyFont="1" applyBorder="1" applyAlignment="1">
      <alignment horizontal="center" vertical="center" wrapText="1"/>
    </xf>
    <xf numFmtId="196" fontId="14" fillId="0" borderId="185" xfId="0" applyNumberFormat="1" applyFont="1" applyBorder="1" applyAlignment="1">
      <alignment horizontal="center" vertical="center" wrapText="1" readingOrder="1"/>
    </xf>
    <xf numFmtId="196" fontId="6" fillId="0" borderId="185" xfId="0" applyNumberFormat="1" applyFont="1" applyBorder="1" applyAlignment="1">
      <alignment horizontal="center" vertical="center" wrapText="1"/>
    </xf>
    <xf numFmtId="1" fontId="6" fillId="0" borderId="104" xfId="0" applyNumberFormat="1" applyFont="1" applyBorder="1" applyAlignment="1">
      <alignment horizontal="center" vertical="center" wrapText="1"/>
    </xf>
    <xf numFmtId="1" fontId="6" fillId="0" borderId="183" xfId="0" applyNumberFormat="1" applyFont="1" applyBorder="1" applyAlignment="1">
      <alignment horizontal="center" vertical="center" wrapText="1"/>
    </xf>
    <xf numFmtId="0" fontId="185" fillId="75" borderId="192" xfId="0" applyFont="1" applyFill="1" applyBorder="1" applyAlignment="1">
      <alignment horizontal="left" vertical="center" wrapText="1" readingOrder="1"/>
    </xf>
    <xf numFmtId="0" fontId="185" fillId="75" borderId="192" xfId="0" applyFont="1" applyFill="1" applyBorder="1" applyAlignment="1">
      <alignment horizontal="center" vertical="center" wrapText="1" readingOrder="1"/>
    </xf>
    <xf numFmtId="0" fontId="185" fillId="75" borderId="193" xfId="0" applyFont="1" applyFill="1" applyBorder="1" applyAlignment="1">
      <alignment horizontal="center" vertical="center" wrapText="1" readingOrder="1"/>
    </xf>
    <xf numFmtId="0" fontId="186" fillId="76" borderId="193" xfId="0" applyFont="1" applyFill="1" applyBorder="1" applyAlignment="1">
      <alignment horizontal="left" vertical="center" wrapText="1" readingOrder="1"/>
    </xf>
    <xf numFmtId="0" fontId="186" fillId="77" borderId="193" xfId="0" applyFont="1" applyFill="1" applyBorder="1" applyAlignment="1">
      <alignment horizontal="left" vertical="center" wrapText="1" readingOrder="1"/>
    </xf>
    <xf numFmtId="0" fontId="14" fillId="76" borderId="193" xfId="0" applyFont="1" applyFill="1" applyBorder="1" applyAlignment="1">
      <alignment horizontal="center" vertical="center" wrapText="1" readingOrder="1"/>
    </xf>
    <xf numFmtId="0" fontId="6" fillId="76" borderId="193" xfId="0" applyFont="1" applyFill="1" applyBorder="1" applyAlignment="1">
      <alignment horizontal="center" vertical="center" wrapText="1"/>
    </xf>
    <xf numFmtId="0" fontId="6" fillId="77" borderId="193" xfId="0" applyFont="1" applyFill="1" applyBorder="1" applyAlignment="1">
      <alignment horizontal="center" vertical="center" wrapText="1"/>
    </xf>
    <xf numFmtId="0" fontId="6" fillId="76" borderId="193" xfId="0" applyFont="1" applyFill="1" applyBorder="1" applyAlignment="1">
      <alignment vertical="top" wrapText="1"/>
    </xf>
    <xf numFmtId="0" fontId="6" fillId="77" borderId="193" xfId="0" applyFont="1" applyFill="1" applyBorder="1" applyAlignment="1">
      <alignment vertical="top" wrapText="1"/>
    </xf>
    <xf numFmtId="0" fontId="188" fillId="75" borderId="193" xfId="0" applyFont="1" applyFill="1" applyBorder="1" applyAlignment="1">
      <alignment horizontal="center" wrapText="1" readingOrder="1"/>
    </xf>
    <xf numFmtId="0" fontId="188" fillId="75" borderId="193" xfId="0" applyFont="1" applyFill="1" applyBorder="1" applyAlignment="1">
      <alignment horizontal="center" vertical="center" wrapText="1" readingOrder="1"/>
    </xf>
    <xf numFmtId="0" fontId="188" fillId="75" borderId="193" xfId="0" applyFont="1" applyFill="1" applyBorder="1" applyAlignment="1">
      <alignment horizontal="center" vertical="center" readingOrder="1"/>
    </xf>
    <xf numFmtId="0" fontId="6" fillId="75" borderId="193" xfId="0" applyFont="1" applyFill="1" applyBorder="1" applyAlignment="1">
      <alignment wrapText="1"/>
    </xf>
    <xf numFmtId="0" fontId="6" fillId="76" borderId="193" xfId="0" applyFont="1" applyFill="1" applyBorder="1" applyAlignment="1">
      <alignment wrapText="1"/>
    </xf>
    <xf numFmtId="9" fontId="6" fillId="76" borderId="193" xfId="0" applyNumberFormat="1" applyFont="1" applyFill="1" applyBorder="1" applyAlignment="1">
      <alignment horizontal="center" vertical="center" wrapText="1"/>
    </xf>
    <xf numFmtId="0" fontId="188" fillId="75" borderId="197" xfId="0" applyFont="1" applyFill="1" applyBorder="1" applyAlignment="1">
      <alignment horizontal="center" wrapText="1" readingOrder="1"/>
    </xf>
    <xf numFmtId="0" fontId="188" fillId="75" borderId="198" xfId="0" applyFont="1" applyFill="1" applyBorder="1" applyAlignment="1">
      <alignment horizontal="center" vertical="center" readingOrder="1"/>
    </xf>
    <xf numFmtId="0" fontId="6" fillId="76" borderId="198" xfId="0" applyFont="1" applyFill="1" applyBorder="1" applyAlignment="1">
      <alignment horizontal="center" vertical="center" wrapText="1"/>
    </xf>
    <xf numFmtId="0" fontId="188" fillId="75" borderId="199" xfId="0" applyFont="1" applyFill="1" applyBorder="1" applyAlignment="1">
      <alignment horizontal="center" wrapText="1" readingOrder="1"/>
    </xf>
    <xf numFmtId="0" fontId="14" fillId="76" borderId="200" xfId="0" applyFont="1" applyFill="1" applyBorder="1" applyAlignment="1">
      <alignment horizontal="center" vertical="center" wrapText="1" readingOrder="1"/>
    </xf>
    <xf numFmtId="0" fontId="6" fillId="76" borderId="200" xfId="0" applyFont="1" applyFill="1" applyBorder="1" applyAlignment="1">
      <alignment horizontal="center" vertical="center" wrapText="1"/>
    </xf>
    <xf numFmtId="9" fontId="6" fillId="76" borderId="200" xfId="0" applyNumberFormat="1" applyFont="1" applyFill="1" applyBorder="1" applyAlignment="1">
      <alignment horizontal="center" vertical="center" wrapText="1"/>
    </xf>
    <xf numFmtId="0" fontId="6" fillId="76" borderId="201" xfId="0" applyFont="1" applyFill="1" applyBorder="1" applyAlignment="1">
      <alignment horizontal="center" vertical="center" wrapText="1"/>
    </xf>
    <xf numFmtId="0" fontId="6" fillId="76" borderId="194" xfId="0" applyFont="1" applyFill="1" applyBorder="1" applyAlignment="1">
      <alignment horizontal="center" vertical="center" wrapText="1"/>
    </xf>
    <xf numFmtId="9" fontId="6" fillId="76" borderId="194" xfId="0" applyNumberFormat="1" applyFont="1" applyFill="1" applyBorder="1" applyAlignment="1">
      <alignment horizontal="center" vertical="center" wrapText="1"/>
    </xf>
    <xf numFmtId="9" fontId="6" fillId="76" borderId="202" xfId="0" applyNumberFormat="1" applyFont="1" applyFill="1" applyBorder="1" applyAlignment="1">
      <alignment horizontal="center" vertical="center" wrapText="1"/>
    </xf>
    <xf numFmtId="0" fontId="188" fillId="75" borderId="194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203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7" fontId="125" fillId="0" borderId="9" xfId="0" applyNumberFormat="1" applyFont="1" applyBorder="1" applyAlignment="1">
      <alignment horizontal="center" vertical="center"/>
    </xf>
    <xf numFmtId="14" fontId="0" fillId="0" borderId="9" xfId="0" applyNumberFormat="1" applyBorder="1"/>
    <xf numFmtId="0" fontId="190" fillId="2" borderId="0" xfId="0" applyFont="1" applyFill="1" applyAlignment="1">
      <alignment vertical="center"/>
    </xf>
    <xf numFmtId="14" fontId="191" fillId="0" borderId="0" xfId="0" applyNumberFormat="1" applyFont="1" applyAlignment="1">
      <alignment wrapText="1"/>
    </xf>
    <xf numFmtId="0" fontId="191" fillId="0" borderId="0" xfId="0" applyFont="1" applyAlignment="1">
      <alignment wrapText="1"/>
    </xf>
    <xf numFmtId="0" fontId="190" fillId="0" borderId="0" xfId="0" applyFont="1" applyAlignment="1">
      <alignment wrapText="1"/>
    </xf>
    <xf numFmtId="0" fontId="190" fillId="0" borderId="14" xfId="0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90" fillId="0" borderId="0" xfId="0" applyFont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0" fontId="194" fillId="0" borderId="9" xfId="0" applyFont="1" applyBorder="1" applyAlignment="1">
      <alignment horizontal="center" vertical="center" wrapText="1"/>
    </xf>
    <xf numFmtId="2" fontId="193" fillId="0" borderId="9" xfId="0" applyNumberFormat="1" applyFont="1" applyBorder="1" applyAlignment="1">
      <alignment horizontal="center" vertical="center" wrapText="1"/>
    </xf>
    <xf numFmtId="0" fontId="193" fillId="0" borderId="9" xfId="0" applyFont="1" applyBorder="1" applyAlignment="1">
      <alignment vertical="center" wrapText="1"/>
    </xf>
    <xf numFmtId="200" fontId="193" fillId="0" borderId="9" xfId="0" applyNumberFormat="1" applyFont="1" applyBorder="1" applyAlignment="1">
      <alignment horizontal="center" vertical="center" wrapText="1"/>
    </xf>
    <xf numFmtId="0" fontId="191" fillId="0" borderId="9" xfId="0" applyFont="1" applyBorder="1" applyAlignment="1">
      <alignment horizontal="center" vertical="center" wrapText="1"/>
    </xf>
    <xf numFmtId="0" fontId="190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1" fillId="0" borderId="0" xfId="0" applyFont="1" applyAlignment="1">
      <alignment vertical="center" wrapText="1"/>
    </xf>
    <xf numFmtId="0" fontId="193" fillId="4" borderId="9" xfId="0" applyFont="1" applyFill="1" applyBorder="1" applyAlignment="1">
      <alignment horizontal="center" vertical="center" wrapText="1"/>
    </xf>
    <xf numFmtId="0" fontId="193" fillId="4" borderId="16" xfId="0" applyFont="1" applyFill="1" applyBorder="1" applyAlignment="1">
      <alignment horizontal="center" vertical="center" wrapText="1"/>
    </xf>
    <xf numFmtId="201" fontId="190" fillId="0" borderId="9" xfId="236" applyNumberFormat="1" applyFont="1" applyBorder="1" applyAlignment="1">
      <alignment vertical="center" wrapText="1"/>
    </xf>
    <xf numFmtId="201" fontId="190" fillId="80" borderId="9" xfId="236" applyNumberFormat="1" applyFont="1" applyFill="1" applyBorder="1" applyAlignment="1">
      <alignment vertical="center" wrapText="1"/>
    </xf>
    <xf numFmtId="0" fontId="190" fillId="0" borderId="9" xfId="0" applyFont="1" applyBorder="1" applyAlignment="1">
      <alignment vertical="center" wrapText="1"/>
    </xf>
    <xf numFmtId="201" fontId="190" fillId="0" borderId="14" xfId="236" applyNumberFormat="1" applyFont="1" applyBorder="1" applyAlignment="1">
      <alignment vertical="center" wrapText="1"/>
    </xf>
    <xf numFmtId="0" fontId="191" fillId="0" borderId="0" xfId="0" applyFont="1" applyAlignment="1">
      <alignment horizontal="center" wrapText="1"/>
    </xf>
    <xf numFmtId="43" fontId="191" fillId="0" borderId="0" xfId="0" applyNumberFormat="1" applyFont="1" applyAlignment="1">
      <alignment wrapText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82" xfId="0" applyFont="1" applyBorder="1" applyAlignment="1">
      <alignment vertical="center" wrapText="1"/>
    </xf>
    <xf numFmtId="0" fontId="103" fillId="0" borderId="88" xfId="0" applyFont="1" applyBorder="1" applyAlignment="1">
      <alignment vertical="center" wrapText="1"/>
    </xf>
    <xf numFmtId="0" fontId="103" fillId="0" borderId="94" xfId="0" applyFont="1" applyBorder="1" applyAlignment="1">
      <alignment vertical="center" wrapText="1"/>
    </xf>
    <xf numFmtId="0" fontId="105" fillId="0" borderId="90" xfId="0" quotePrefix="1" applyFont="1" applyBorder="1" applyAlignment="1">
      <alignment horizontal="center" vertical="center" wrapText="1"/>
    </xf>
    <xf numFmtId="0" fontId="105" fillId="0" borderId="91" xfId="0" quotePrefix="1" applyFont="1" applyBorder="1" applyAlignment="1">
      <alignment horizontal="center" vertical="center" wrapText="1"/>
    </xf>
    <xf numFmtId="0" fontId="105" fillId="0" borderId="92" xfId="0" quotePrefix="1" applyFont="1" applyBorder="1" applyAlignment="1">
      <alignment horizontal="center" vertical="center" wrapText="1"/>
    </xf>
    <xf numFmtId="14" fontId="105" fillId="0" borderId="95" xfId="0" applyNumberFormat="1" applyFont="1" applyBorder="1" applyAlignment="1">
      <alignment horizontal="center" vertical="center" wrapText="1"/>
    </xf>
    <xf numFmtId="14" fontId="105" fillId="0" borderId="9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181" fillId="72" borderId="172" xfId="0" applyFont="1" applyFill="1" applyBorder="1" applyAlignment="1">
      <alignment horizontal="left" vertical="center" wrapText="1" readingOrder="1"/>
    </xf>
    <xf numFmtId="0" fontId="181" fillId="72" borderId="173" xfId="0" applyFont="1" applyFill="1" applyBorder="1" applyAlignment="1">
      <alignment horizontal="left" vertical="center" wrapText="1" readingOrder="1"/>
    </xf>
    <xf numFmtId="0" fontId="181" fillId="72" borderId="174" xfId="0" applyFont="1" applyFill="1" applyBorder="1" applyAlignment="1">
      <alignment horizontal="left" vertical="center" wrapText="1" readingOrder="1"/>
    </xf>
    <xf numFmtId="0" fontId="181" fillId="72" borderId="175" xfId="0" applyFont="1" applyFill="1" applyBorder="1" applyAlignment="1">
      <alignment horizontal="center" vertical="center" wrapText="1" readingOrder="1"/>
    </xf>
    <xf numFmtId="0" fontId="181" fillId="72" borderId="176" xfId="0" applyFont="1" applyFill="1" applyBorder="1" applyAlignment="1">
      <alignment horizontal="center" vertical="center" wrapText="1" readingOrder="1"/>
    </xf>
    <xf numFmtId="0" fontId="181" fillId="72" borderId="154" xfId="0" applyFont="1" applyFill="1" applyBorder="1" applyAlignment="1">
      <alignment horizontal="center" vertical="center" wrapText="1" readingOrder="1"/>
    </xf>
    <xf numFmtId="0" fontId="181" fillId="72" borderId="156" xfId="0" applyFont="1" applyFill="1" applyBorder="1" applyAlignment="1">
      <alignment horizontal="center" vertical="center" wrapText="1" readingOrder="1"/>
    </xf>
    <xf numFmtId="0" fontId="181" fillId="72" borderId="168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3" fillId="72" borderId="175" xfId="0" applyFont="1" applyFill="1" applyBorder="1" applyAlignment="1">
      <alignment horizontal="center" vertical="center" wrapText="1" readingOrder="1"/>
    </xf>
    <xf numFmtId="0" fontId="181" fillId="72" borderId="172" xfId="0" applyFont="1" applyFill="1" applyBorder="1" applyAlignment="1">
      <alignment horizontal="center" vertical="center" wrapText="1" readingOrder="1"/>
    </xf>
    <xf numFmtId="0" fontId="181" fillId="72" borderId="173" xfId="0" applyFont="1" applyFill="1" applyBorder="1" applyAlignment="1">
      <alignment horizontal="center" vertical="center" wrapText="1" readingOrder="1"/>
    </xf>
    <xf numFmtId="0" fontId="181" fillId="72" borderId="174" xfId="0" applyFont="1" applyFill="1" applyBorder="1" applyAlignment="1">
      <alignment horizontal="center" vertical="center" wrapText="1" readingOrder="1"/>
    </xf>
    <xf numFmtId="0" fontId="182" fillId="72" borderId="175" xfId="0" applyFont="1" applyFill="1" applyBorder="1" applyAlignment="1">
      <alignment horizontal="center" vertical="center" wrapText="1" readingOrder="1"/>
    </xf>
    <xf numFmtId="0" fontId="182" fillId="72" borderId="176" xfId="0" applyFont="1" applyFill="1" applyBorder="1" applyAlignment="1">
      <alignment horizontal="center" vertical="center" wrapText="1" readingOrder="1"/>
    </xf>
    <xf numFmtId="0" fontId="150" fillId="0" borderId="178" xfId="0" applyFont="1" applyBorder="1" applyAlignment="1">
      <alignment horizontal="center" vertical="center" wrapText="1" readingOrder="1"/>
    </xf>
    <xf numFmtId="0" fontId="150" fillId="0" borderId="163" xfId="0" applyFont="1" applyBorder="1" applyAlignment="1">
      <alignment horizontal="center" vertical="center" wrapText="1" readingOrder="1"/>
    </xf>
    <xf numFmtId="0" fontId="150" fillId="0" borderId="179" xfId="0" applyFont="1" applyBorder="1" applyAlignment="1">
      <alignment horizontal="center" vertical="center" wrapText="1" readingOrder="1"/>
    </xf>
    <xf numFmtId="0" fontId="150" fillId="0" borderId="181" xfId="0" applyFont="1" applyBorder="1" applyAlignment="1">
      <alignment horizontal="center" vertical="center" wrapText="1" readingOrder="1"/>
    </xf>
    <xf numFmtId="0" fontId="150" fillId="0" borderId="106" xfId="0" applyFont="1" applyBorder="1" applyAlignment="1">
      <alignment horizontal="center" vertical="center" wrapText="1" readingOrder="1"/>
    </xf>
    <xf numFmtId="0" fontId="150" fillId="0" borderId="182" xfId="0" applyFont="1" applyBorder="1" applyAlignment="1">
      <alignment horizontal="center" vertical="center" wrapText="1" readingOrder="1"/>
    </xf>
    <xf numFmtId="0" fontId="184" fillId="75" borderId="189" xfId="0" applyFont="1" applyFill="1" applyBorder="1" applyAlignment="1">
      <alignment horizontal="center" vertical="top" wrapText="1" readingOrder="1"/>
    </xf>
    <xf numFmtId="0" fontId="184" fillId="75" borderId="190" xfId="0" applyFont="1" applyFill="1" applyBorder="1" applyAlignment="1">
      <alignment horizontal="center" vertical="top" wrapText="1" readingOrder="1"/>
    </xf>
    <xf numFmtId="0" fontId="184" fillId="75" borderId="191" xfId="0" applyFont="1" applyFill="1" applyBorder="1" applyAlignment="1">
      <alignment horizontal="center" vertical="top" wrapText="1" readingOrder="1"/>
    </xf>
    <xf numFmtId="0" fontId="187" fillId="75" borderId="194" xfId="0" applyFont="1" applyFill="1" applyBorder="1" applyAlignment="1">
      <alignment horizontal="center" vertical="center" wrapText="1" readingOrder="1"/>
    </xf>
    <xf numFmtId="0" fontId="187" fillId="75" borderId="195" xfId="0" applyFont="1" applyFill="1" applyBorder="1" applyAlignment="1">
      <alignment horizontal="center" vertical="center" wrapText="1" readingOrder="1"/>
    </xf>
    <xf numFmtId="0" fontId="187" fillId="75" borderId="196" xfId="0" applyFont="1" applyFill="1" applyBorder="1" applyAlignment="1">
      <alignment horizontal="center" vertical="center" wrapText="1" readingOrder="1"/>
    </xf>
    <xf numFmtId="0" fontId="187" fillId="75" borderId="1" xfId="0" applyFont="1" applyFill="1" applyBorder="1" applyAlignment="1">
      <alignment horizontal="center" vertical="center" wrapText="1" readingOrder="1"/>
    </xf>
    <xf numFmtId="0" fontId="187" fillId="75" borderId="2" xfId="0" applyFont="1" applyFill="1" applyBorder="1" applyAlignment="1">
      <alignment horizontal="center" vertical="center" wrapText="1" readingOrder="1"/>
    </xf>
    <xf numFmtId="0" fontId="187" fillId="75" borderId="6" xfId="0" applyFont="1" applyFill="1" applyBorder="1" applyAlignment="1">
      <alignment horizontal="center" vertical="center" wrapText="1" readingOrder="1"/>
    </xf>
    <xf numFmtId="167" fontId="7" fillId="0" borderId="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189" fillId="0" borderId="25" xfId="0" applyFont="1" applyBorder="1" applyAlignment="1">
      <alignment horizontal="center" vertical="center" wrapText="1"/>
    </xf>
    <xf numFmtId="0" fontId="192" fillId="0" borderId="27" xfId="0" applyFont="1" applyBorder="1" applyAlignment="1">
      <alignment horizontal="left" vertical="center" wrapText="1"/>
    </xf>
    <xf numFmtId="0" fontId="192" fillId="0" borderId="26" xfId="0" applyFont="1" applyBorder="1" applyAlignment="1">
      <alignment horizontal="left" vertical="center" wrapText="1"/>
    </xf>
    <xf numFmtId="0" fontId="192" fillId="0" borderId="204" xfId="0" applyFont="1" applyBorder="1" applyAlignment="1">
      <alignment horizontal="left" vertical="center" wrapText="1"/>
    </xf>
    <xf numFmtId="0" fontId="192" fillId="0" borderId="27" xfId="0" applyFont="1" applyBorder="1" applyAlignment="1">
      <alignment horizontal="center" vertical="center" wrapText="1"/>
    </xf>
    <xf numFmtId="0" fontId="192" fillId="0" borderId="26" xfId="0" applyFont="1" applyBorder="1" applyAlignment="1">
      <alignment horizontal="center" vertical="center" wrapText="1"/>
    </xf>
    <xf numFmtId="0" fontId="192" fillId="0" borderId="20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190" fillId="2" borderId="27" xfId="0" applyFont="1" applyFill="1" applyBorder="1" applyAlignment="1">
      <alignment horizontal="center" vertical="center" wrapText="1"/>
    </xf>
    <xf numFmtId="0" fontId="190" fillId="2" borderId="26" xfId="0" applyFont="1" applyFill="1" applyBorder="1" applyAlignment="1">
      <alignment horizontal="center" vertical="center" wrapText="1"/>
    </xf>
    <xf numFmtId="0" fontId="190" fillId="2" borderId="204" xfId="0" applyFont="1" applyFill="1" applyBorder="1" applyAlignment="1">
      <alignment horizontal="center" vertical="center" wrapText="1"/>
    </xf>
    <xf numFmtId="0" fontId="190" fillId="79" borderId="27" xfId="0" applyFont="1" applyFill="1" applyBorder="1" applyAlignment="1">
      <alignment horizontal="center" vertical="center" wrapText="1"/>
    </xf>
    <xf numFmtId="0" fontId="190" fillId="79" borderId="26" xfId="0" applyFont="1" applyFill="1" applyBorder="1" applyAlignment="1">
      <alignment horizontal="center" vertical="center" wrapText="1"/>
    </xf>
    <xf numFmtId="0" fontId="190" fillId="79" borderId="204" xfId="0" applyFont="1" applyFill="1" applyBorder="1" applyAlignment="1">
      <alignment horizontal="center" vertical="center" wrapText="1"/>
    </xf>
    <xf numFmtId="0" fontId="193" fillId="0" borderId="16" xfId="0" applyFont="1" applyBorder="1" applyAlignment="1">
      <alignment horizontal="center" vertical="center" wrapText="1"/>
    </xf>
    <xf numFmtId="0" fontId="193" fillId="0" borderId="21" xfId="0" applyFont="1" applyBorder="1" applyAlignment="1">
      <alignment horizontal="center" vertical="center" wrapText="1"/>
    </xf>
    <xf numFmtId="0" fontId="193" fillId="0" borderId="14" xfId="0" applyFont="1" applyBorder="1" applyAlignment="1">
      <alignment horizontal="center" vertical="center" wrapText="1"/>
    </xf>
    <xf numFmtId="0" fontId="191" fillId="0" borderId="16" xfId="0" applyFont="1" applyBorder="1" applyAlignment="1">
      <alignment horizontal="center" vertical="center" wrapText="1"/>
    </xf>
    <xf numFmtId="0" fontId="191" fillId="0" borderId="21" xfId="0" applyFont="1" applyBorder="1" applyAlignment="1">
      <alignment horizontal="center" vertical="center" wrapText="1"/>
    </xf>
    <xf numFmtId="0" fontId="191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2" fillId="51" borderId="120" xfId="232" applyFont="1" applyFill="1" applyBorder="1" applyAlignment="1">
      <alignment horizontal="center" vertical="center"/>
    </xf>
    <xf numFmtId="0" fontId="161" fillId="64" borderId="123" xfId="232" applyFont="1" applyFill="1" applyBorder="1" applyAlignment="1">
      <alignment horizontal="center" vertical="center"/>
    </xf>
    <xf numFmtId="0" fontId="162" fillId="63" borderId="124" xfId="232" applyFont="1" applyFill="1" applyBorder="1" applyAlignment="1">
      <alignment horizontal="center" vertical="center"/>
    </xf>
    <xf numFmtId="199" fontId="162" fillId="63" borderId="125" xfId="232" applyNumberFormat="1" applyFont="1" applyFill="1" applyBorder="1" applyAlignment="1">
      <alignment horizontal="center" vertical="center"/>
    </xf>
    <xf numFmtId="199" fontId="162" fillId="63" borderId="126" xfId="232" applyNumberFormat="1" applyFont="1" applyFill="1" applyBorder="1" applyAlignment="1">
      <alignment horizontal="center" vertical="center"/>
    </xf>
    <xf numFmtId="0" fontId="151" fillId="63" borderId="120" xfId="232" applyFont="1" applyFill="1" applyBorder="1" applyAlignment="1">
      <alignment horizontal="center"/>
    </xf>
    <xf numFmtId="0" fontId="151" fillId="63" borderId="133" xfId="232" applyFont="1" applyFill="1" applyBorder="1" applyAlignment="1">
      <alignment horizontal="center"/>
    </xf>
    <xf numFmtId="0" fontId="151" fillId="63" borderId="121" xfId="232" applyFont="1" applyFill="1" applyBorder="1" applyAlignment="1">
      <alignment horizontal="center"/>
    </xf>
    <xf numFmtId="0" fontId="151" fillId="63" borderId="148" xfId="232" applyFont="1" applyFill="1" applyBorder="1" applyAlignment="1">
      <alignment horizontal="center"/>
    </xf>
    <xf numFmtId="0" fontId="163" fillId="63" borderId="129" xfId="232" applyFont="1" applyFill="1" applyBorder="1" applyAlignment="1">
      <alignment horizontal="center"/>
    </xf>
    <xf numFmtId="0" fontId="163" fillId="63" borderId="121" xfId="232" applyFont="1" applyFill="1" applyBorder="1" applyAlignment="1">
      <alignment horizontal="center"/>
    </xf>
    <xf numFmtId="0" fontId="163" fillId="63" borderId="149" xfId="232" applyFont="1" applyFill="1" applyBorder="1" applyAlignment="1">
      <alignment horizontal="center"/>
    </xf>
    <xf numFmtId="0" fontId="160" fillId="63" borderId="130" xfId="233" applyFont="1" applyFill="1" applyBorder="1" applyAlignment="1">
      <alignment horizontal="center" vertical="center" wrapText="1"/>
    </xf>
    <xf numFmtId="0" fontId="160" fillId="63" borderId="131" xfId="233" applyFont="1" applyFill="1" applyBorder="1" applyAlignment="1">
      <alignment horizontal="center" vertical="center" wrapText="1"/>
    </xf>
    <xf numFmtId="0" fontId="160" fillId="63" borderId="132" xfId="233" applyFont="1" applyFill="1" applyBorder="1" applyAlignment="1">
      <alignment horizontal="center" vertical="center" wrapText="1"/>
    </xf>
    <xf numFmtId="16" fontId="160" fillId="63" borderId="0" xfId="232" applyNumberFormat="1" applyFont="1" applyFill="1" applyBorder="1" applyAlignment="1">
      <alignment horizontal="center"/>
    </xf>
    <xf numFmtId="0" fontId="151" fillId="63" borderId="130" xfId="233" applyFont="1" applyFill="1" applyBorder="1" applyAlignment="1">
      <alignment horizontal="center" vertical="center"/>
    </xf>
    <xf numFmtId="0" fontId="151" fillId="63" borderId="132" xfId="233" applyFont="1" applyFill="1" applyBorder="1"/>
    <xf numFmtId="0" fontId="151" fillId="65" borderId="3" xfId="232" applyFont="1" applyFill="1" applyBorder="1" applyAlignment="1">
      <alignment horizontal="center" vertical="center"/>
    </xf>
    <xf numFmtId="0" fontId="151" fillId="65" borderId="4" xfId="232" applyFont="1" applyFill="1" applyBorder="1" applyAlignment="1">
      <alignment horizontal="center" vertical="center"/>
    </xf>
    <xf numFmtId="0" fontId="151" fillId="65" borderId="5" xfId="232" applyFont="1" applyFill="1" applyBorder="1" applyAlignment="1">
      <alignment horizontal="center" vertical="center"/>
    </xf>
    <xf numFmtId="0" fontId="151" fillId="66" borderId="7" xfId="232" applyFont="1" applyFill="1" applyBorder="1" applyAlignment="1">
      <alignment horizontal="center" vertical="center"/>
    </xf>
    <xf numFmtId="0" fontId="151" fillId="66" borderId="0" xfId="232" applyFont="1" applyFill="1" applyBorder="1" applyAlignment="1">
      <alignment horizontal="center" vertical="center"/>
    </xf>
    <xf numFmtId="0" fontId="151" fillId="66" borderId="8" xfId="232" applyFont="1" applyFill="1" applyBorder="1" applyAlignment="1">
      <alignment horizontal="center" vertical="center"/>
    </xf>
    <xf numFmtId="0" fontId="160" fillId="65" borderId="3" xfId="232" applyFont="1" applyFill="1" applyBorder="1" applyAlignment="1">
      <alignment horizontal="center" vertical="center"/>
    </xf>
    <xf numFmtId="0" fontId="160" fillId="65" borderId="4" xfId="232" applyFont="1" applyFill="1" applyBorder="1" applyAlignment="1">
      <alignment horizontal="center" vertical="center"/>
    </xf>
    <xf numFmtId="0" fontId="160" fillId="65" borderId="5" xfId="232" applyFont="1" applyFill="1" applyBorder="1" applyAlignment="1">
      <alignment horizontal="center" vertical="center"/>
    </xf>
    <xf numFmtId="0" fontId="160" fillId="63" borderId="0" xfId="232" applyFont="1" applyFill="1" applyBorder="1" applyAlignment="1">
      <alignment horizontal="center"/>
    </xf>
    <xf numFmtId="0" fontId="160" fillId="65" borderId="3" xfId="233" applyFont="1" applyFill="1" applyBorder="1" applyAlignment="1">
      <alignment horizontal="center"/>
    </xf>
    <xf numFmtId="0" fontId="160" fillId="65" borderId="4" xfId="233" applyFont="1" applyFill="1" applyBorder="1" applyAlignment="1">
      <alignment horizontal="center"/>
    </xf>
    <xf numFmtId="0" fontId="160" fillId="65" borderId="5" xfId="233" applyFont="1" applyFill="1" applyBorder="1" applyAlignment="1">
      <alignment horizontal="center"/>
    </xf>
    <xf numFmtId="0" fontId="151" fillId="63" borderId="138" xfId="233" applyFont="1" applyFill="1" applyBorder="1"/>
    <xf numFmtId="0" fontId="151" fillId="63" borderId="140" xfId="233" applyFont="1" applyFill="1" applyBorder="1" applyAlignment="1">
      <alignment horizontal="center"/>
    </xf>
    <xf numFmtId="0" fontId="151" fillId="63" borderId="142" xfId="233" applyFont="1" applyFill="1" applyBorder="1" applyAlignment="1">
      <alignment horizontal="center"/>
    </xf>
    <xf numFmtId="0" fontId="151" fillId="63" borderId="135" xfId="233" applyFont="1" applyFill="1" applyBorder="1" applyAlignment="1">
      <alignment horizontal="center"/>
    </xf>
    <xf numFmtId="0" fontId="151" fillId="63" borderId="136" xfId="233" applyFont="1" applyFill="1" applyBorder="1" applyAlignment="1">
      <alignment horizontal="center"/>
    </xf>
    <xf numFmtId="0" fontId="151" fillId="63" borderId="141" xfId="233" applyFont="1" applyFill="1" applyBorder="1" applyAlignment="1">
      <alignment horizontal="center"/>
    </xf>
    <xf numFmtId="0" fontId="162" fillId="63" borderId="0" xfId="232" applyFont="1" applyFill="1" applyBorder="1" applyAlignment="1">
      <alignment horizontal="center"/>
    </xf>
    <xf numFmtId="0" fontId="160" fillId="65" borderId="121" xfId="232" applyFont="1" applyFill="1" applyBorder="1" applyAlignment="1">
      <alignment horizontal="center"/>
    </xf>
    <xf numFmtId="0" fontId="160" fillId="65" borderId="0" xfId="232" applyFont="1" applyFill="1" applyBorder="1" applyAlignment="1">
      <alignment horizontal="center"/>
    </xf>
    <xf numFmtId="0" fontId="151" fillId="66" borderId="0" xfId="232" applyFont="1" applyFill="1" applyBorder="1" applyAlignment="1">
      <alignment horizontal="center"/>
    </xf>
    <xf numFmtId="0" fontId="151" fillId="63" borderId="137" xfId="233" applyFont="1" applyFill="1" applyBorder="1" applyAlignment="1">
      <alignment horizontal="center"/>
    </xf>
    <xf numFmtId="0" fontId="160" fillId="67" borderId="3" xfId="233" applyFont="1" applyFill="1" applyBorder="1" applyAlignment="1">
      <alignment horizontal="center"/>
    </xf>
    <xf numFmtId="0" fontId="160" fillId="67" borderId="4" xfId="233" applyFont="1" applyFill="1" applyBorder="1" applyAlignment="1">
      <alignment horizontal="center"/>
    </xf>
    <xf numFmtId="0" fontId="160" fillId="67" borderId="5" xfId="233" applyFont="1" applyFill="1" applyBorder="1" applyAlignment="1">
      <alignment horizontal="center"/>
    </xf>
    <xf numFmtId="0" fontId="173" fillId="63" borderId="143" xfId="233" applyFont="1" applyFill="1" applyBorder="1" applyAlignment="1">
      <alignment horizontal="center"/>
    </xf>
    <xf numFmtId="0" fontId="173" fillId="63" borderId="139" xfId="233" applyFont="1" applyFill="1" applyBorder="1" applyAlignment="1">
      <alignment horizontal="center"/>
    </xf>
    <xf numFmtId="0" fontId="160" fillId="68" borderId="3" xfId="233" applyFont="1" applyFill="1" applyBorder="1" applyAlignment="1">
      <alignment horizontal="center"/>
    </xf>
    <xf numFmtId="0" fontId="160" fillId="68" borderId="4" xfId="233" applyFont="1" applyFill="1" applyBorder="1" applyAlignment="1">
      <alignment horizontal="center"/>
    </xf>
    <xf numFmtId="0" fontId="160" fillId="68" borderId="5" xfId="233" applyFont="1" applyFill="1" applyBorder="1" applyAlignment="1">
      <alignment horizontal="center"/>
    </xf>
    <xf numFmtId="0" fontId="160" fillId="69" borderId="7" xfId="233" applyFont="1" applyFill="1" applyBorder="1" applyAlignment="1">
      <alignment horizontal="center"/>
    </xf>
    <xf numFmtId="0" fontId="160" fillId="69" borderId="0" xfId="233" applyFont="1" applyFill="1" applyAlignment="1">
      <alignment horizontal="center"/>
    </xf>
    <xf numFmtId="0" fontId="160" fillId="68" borderId="121" xfId="233" applyFont="1" applyFill="1" applyBorder="1" applyAlignment="1">
      <alignment horizontal="center"/>
    </xf>
    <xf numFmtId="0" fontId="160" fillId="68" borderId="0" xfId="233" applyFont="1" applyFill="1" applyAlignment="1">
      <alignment horizontal="center"/>
    </xf>
    <xf numFmtId="0" fontId="160" fillId="68" borderId="8" xfId="233" applyFont="1" applyFill="1" applyBorder="1" applyAlignment="1">
      <alignment horizontal="center"/>
    </xf>
    <xf numFmtId="0" fontId="151" fillId="68" borderId="3" xfId="233" applyFont="1" applyFill="1" applyBorder="1" applyAlignment="1">
      <alignment horizontal="center"/>
    </xf>
    <xf numFmtId="0" fontId="151" fillId="68" borderId="4" xfId="233" applyFont="1" applyFill="1" applyBorder="1" applyAlignment="1">
      <alignment horizontal="center"/>
    </xf>
    <xf numFmtId="0" fontId="151" fillId="68" borderId="5" xfId="233" applyFont="1" applyFill="1" applyBorder="1" applyAlignment="1">
      <alignment horizontal="center"/>
    </xf>
    <xf numFmtId="0" fontId="163" fillId="63" borderId="0" xfId="232" applyFont="1" applyFill="1" applyBorder="1" applyAlignment="1">
      <alignment horizontal="center" wrapText="1"/>
    </xf>
    <xf numFmtId="0" fontId="167" fillId="68" borderId="3" xfId="232" applyFont="1" applyFill="1" applyBorder="1" applyAlignment="1">
      <alignment horizontal="center"/>
    </xf>
    <xf numFmtId="0" fontId="167" fillId="68" borderId="4" xfId="232" applyFont="1" applyFill="1" applyBorder="1" applyAlignment="1">
      <alignment horizontal="center"/>
    </xf>
    <xf numFmtId="0" fontId="167" fillId="68" borderId="5" xfId="232" applyFont="1" applyFill="1" applyBorder="1" applyAlignment="1">
      <alignment horizontal="center"/>
    </xf>
    <xf numFmtId="0" fontId="162" fillId="70" borderId="7" xfId="232" applyFont="1" applyFill="1" applyBorder="1" applyAlignment="1">
      <alignment horizontal="center"/>
    </xf>
    <xf numFmtId="0" fontId="162" fillId="70" borderId="0" xfId="232" applyFont="1" applyFill="1" applyBorder="1" applyAlignment="1">
      <alignment horizontal="center"/>
    </xf>
    <xf numFmtId="0" fontId="151" fillId="63" borderId="114" xfId="233" applyFont="1" applyFill="1" applyBorder="1"/>
    <xf numFmtId="0" fontId="151" fillId="63" borderId="135" xfId="233" applyFont="1" applyFill="1" applyBorder="1" applyAlignment="1">
      <alignment horizontal="center" vertical="center"/>
    </xf>
    <xf numFmtId="0" fontId="151" fillId="63" borderId="136" xfId="233" applyFont="1" applyFill="1" applyBorder="1" applyAlignment="1">
      <alignment horizontal="center" vertical="center"/>
    </xf>
    <xf numFmtId="0" fontId="151" fillId="63" borderId="141" xfId="233" applyFont="1" applyFill="1" applyBorder="1" applyAlignment="1">
      <alignment horizontal="center" vertical="center"/>
    </xf>
    <xf numFmtId="0" fontId="162" fillId="70" borderId="121" xfId="232" applyFont="1" applyFill="1" applyBorder="1" applyAlignment="1">
      <alignment horizontal="center"/>
    </xf>
    <xf numFmtId="0" fontId="151" fillId="63" borderId="104" xfId="233" applyFont="1" applyFill="1" applyBorder="1"/>
    <xf numFmtId="16" fontId="160" fillId="63" borderId="109" xfId="232" applyNumberFormat="1" applyFont="1" applyFill="1" applyBorder="1" applyAlignment="1">
      <alignment horizontal="center"/>
    </xf>
    <xf numFmtId="0" fontId="171" fillId="63" borderId="0" xfId="232" applyFont="1" applyFill="1" applyBorder="1" applyAlignment="1">
      <alignment horizontal="center"/>
    </xf>
    <xf numFmtId="0" fontId="151" fillId="63" borderId="143" xfId="233" applyFont="1" applyFill="1" applyBorder="1"/>
    <xf numFmtId="0" fontId="151" fillId="63" borderId="139" xfId="233" applyFont="1" applyFill="1" applyBorder="1"/>
    <xf numFmtId="0" fontId="170" fillId="63" borderId="138" xfId="233" applyFont="1" applyFill="1" applyBorder="1"/>
    <xf numFmtId="0" fontId="151" fillId="4" borderId="138" xfId="233" applyFont="1" applyFill="1" applyBorder="1"/>
    <xf numFmtId="0" fontId="162" fillId="68" borderId="121" xfId="232" applyFont="1" applyFill="1" applyBorder="1" applyAlignment="1">
      <alignment horizontal="center"/>
    </xf>
    <xf numFmtId="0" fontId="162" fillId="68" borderId="0" xfId="232" applyFont="1" applyFill="1" applyBorder="1" applyAlignment="1">
      <alignment horizontal="center"/>
    </xf>
    <xf numFmtId="0" fontId="170" fillId="4" borderId="138" xfId="233" applyFont="1" applyFill="1" applyBorder="1"/>
    <xf numFmtId="0" fontId="151" fillId="49" borderId="138" xfId="233" applyFont="1" applyFill="1" applyBorder="1"/>
    <xf numFmtId="0" fontId="151" fillId="4" borderId="104" xfId="233" applyFont="1" applyFill="1" applyBorder="1"/>
    <xf numFmtId="0" fontId="162" fillId="53" borderId="0" xfId="232" applyFont="1" applyFill="1" applyBorder="1" applyAlignment="1">
      <alignment horizontal="center"/>
    </xf>
    <xf numFmtId="0" fontId="162" fillId="53" borderId="121" xfId="232" applyFont="1" applyFill="1" applyBorder="1" applyAlignment="1">
      <alignment horizontal="center"/>
    </xf>
    <xf numFmtId="0" fontId="179" fillId="71" borderId="0" xfId="232" applyFont="1" applyFill="1" applyBorder="1" applyAlignment="1">
      <alignment horizontal="center"/>
    </xf>
    <xf numFmtId="0" fontId="151" fillId="4" borderId="135" xfId="233" applyFont="1" applyFill="1" applyBorder="1" applyAlignment="1">
      <alignment horizontal="center"/>
    </xf>
    <xf numFmtId="0" fontId="151" fillId="4" borderId="136" xfId="233" applyFont="1" applyFill="1" applyBorder="1" applyAlignment="1">
      <alignment horizontal="center"/>
    </xf>
    <xf numFmtId="0" fontId="151" fillId="4" borderId="141" xfId="233" applyFont="1" applyFill="1" applyBorder="1" applyAlignment="1">
      <alignment horizontal="center"/>
    </xf>
    <xf numFmtId="0" fontId="151" fillId="4" borderId="137" xfId="233" applyFont="1" applyFill="1" applyBorder="1" applyAlignment="1">
      <alignment horizontal="center"/>
    </xf>
    <xf numFmtId="0" fontId="151" fillId="4" borderId="140" xfId="233" applyFont="1" applyFill="1" applyBorder="1" applyAlignment="1">
      <alignment horizontal="center"/>
    </xf>
    <xf numFmtId="0" fontId="151" fillId="4" borderId="142" xfId="233" applyFont="1" applyFill="1" applyBorder="1" applyAlignment="1">
      <alignment horizontal="center"/>
    </xf>
    <xf numFmtId="0" fontId="151" fillId="4" borderId="130" xfId="233" applyFont="1" applyFill="1" applyBorder="1" applyAlignment="1">
      <alignment horizontal="center" vertical="center"/>
    </xf>
    <xf numFmtId="0" fontId="151" fillId="4" borderId="143" xfId="232" applyFont="1" applyFill="1" applyBorder="1" applyAlignment="1">
      <alignment horizontal="center"/>
    </xf>
    <xf numFmtId="0" fontId="151" fillId="4" borderId="139" xfId="232" applyFont="1" applyFill="1" applyBorder="1" applyAlignment="1">
      <alignment horizontal="center"/>
    </xf>
    <xf numFmtId="0" fontId="151" fillId="4" borderId="132" xfId="233" applyFont="1" applyFill="1" applyBorder="1"/>
    <xf numFmtId="0" fontId="151" fillId="63" borderId="0" xfId="233" applyFont="1" applyFill="1"/>
    <xf numFmtId="0" fontId="180" fillId="63" borderId="13" xfId="233" applyFont="1" applyFill="1" applyBorder="1" applyAlignment="1">
      <alignment horizontal="center" vertical="center"/>
    </xf>
    <xf numFmtId="0" fontId="180" fillId="63" borderId="9" xfId="233" applyFont="1" applyFill="1" applyBorder="1" applyAlignment="1">
      <alignment horizontal="center" vertical="center"/>
    </xf>
    <xf numFmtId="1" fontId="180" fillId="63" borderId="9" xfId="233" applyNumberFormat="1" applyFont="1" applyFill="1" applyBorder="1" applyAlignment="1">
      <alignment horizontal="center" vertical="center"/>
    </xf>
    <xf numFmtId="1" fontId="180" fillId="63" borderId="15" xfId="233" applyNumberFormat="1" applyFont="1" applyFill="1" applyBorder="1" applyAlignment="1">
      <alignment horizontal="center" vertical="center"/>
    </xf>
    <xf numFmtId="0" fontId="180" fillId="63" borderId="15" xfId="233" applyFont="1" applyFill="1" applyBorder="1" applyAlignment="1">
      <alignment horizontal="center" vertical="center"/>
    </xf>
    <xf numFmtId="0" fontId="180" fillId="63" borderId="44" xfId="233" applyFont="1" applyFill="1" applyBorder="1" applyAlignment="1">
      <alignment horizontal="center" vertical="center"/>
    </xf>
    <xf numFmtId="0" fontId="180" fillId="63" borderId="45" xfId="233" applyFont="1" applyFill="1" applyBorder="1" applyAlignment="1">
      <alignment horizontal="center" vertical="center"/>
    </xf>
    <xf numFmtId="0" fontId="180" fillId="63" borderId="46" xfId="233" applyFont="1" applyFill="1" applyBorder="1" applyAlignment="1">
      <alignment horizontal="center" vertical="center"/>
    </xf>
    <xf numFmtId="0" fontId="162" fillId="63" borderId="121" xfId="232" applyFont="1" applyFill="1" applyBorder="1" applyAlignment="1">
      <alignment horizontal="center"/>
    </xf>
    <xf numFmtId="0" fontId="162" fillId="63" borderId="149" xfId="232" applyFont="1" applyFill="1" applyBorder="1" applyAlignment="1">
      <alignment horizontal="center"/>
    </xf>
    <xf numFmtId="0" fontId="162" fillId="63" borderId="150" xfId="232" applyFont="1" applyFill="1" applyBorder="1" applyAlignment="1">
      <alignment horizontal="center"/>
    </xf>
    <xf numFmtId="0" fontId="160" fillId="63" borderId="1" xfId="232" applyFont="1" applyFill="1" applyBorder="1" applyAlignment="1">
      <alignment horizontal="center"/>
    </xf>
    <xf numFmtId="0" fontId="160" fillId="63" borderId="2" xfId="232" applyFont="1" applyFill="1" applyBorder="1" applyAlignment="1">
      <alignment horizontal="center"/>
    </xf>
    <xf numFmtId="0" fontId="160" fillId="63" borderId="6" xfId="232" applyFont="1" applyFill="1" applyBorder="1" applyAlignment="1">
      <alignment horizontal="center"/>
    </xf>
    <xf numFmtId="0" fontId="151" fillId="63" borderId="0" xfId="232" applyFont="1" applyFill="1" applyBorder="1" applyAlignment="1">
      <alignment horizontal="center"/>
    </xf>
    <xf numFmtId="0" fontId="151" fillId="63" borderId="0" xfId="232" applyFont="1" applyFill="1" applyBorder="1" applyAlignment="1">
      <alignment horizontal="right"/>
    </xf>
    <xf numFmtId="0" fontId="160" fillId="63" borderId="0" xfId="232" applyFont="1" applyFill="1" applyBorder="1" applyAlignment="1">
      <alignment horizontal="center" vertical="center" wrapText="1"/>
    </xf>
    <xf numFmtId="0" fontId="160" fillId="63" borderId="0" xfId="233" applyFont="1" applyFill="1" applyAlignment="1">
      <alignment horizontal="center" vertical="center" wrapText="1"/>
    </xf>
    <xf numFmtId="0" fontId="160" fillId="63" borderId="157" xfId="232" applyFont="1" applyFill="1" applyBorder="1" applyAlignment="1">
      <alignment horizontal="center"/>
    </xf>
    <xf numFmtId="0" fontId="160" fillId="63" borderId="0" xfId="232" applyFont="1" applyFill="1" applyBorder="1" applyAlignment="1">
      <alignment horizontal="center" vertical="center"/>
    </xf>
    <xf numFmtId="0" fontId="160" fillId="63" borderId="101" xfId="232" applyFont="1" applyFill="1" applyBorder="1" applyAlignment="1">
      <alignment horizontal="center" vertical="center" wrapText="1"/>
    </xf>
    <xf numFmtId="0" fontId="160" fillId="63" borderId="103" xfId="232" applyFont="1" applyFill="1" applyBorder="1" applyAlignment="1">
      <alignment horizontal="center" vertical="center" wrapText="1"/>
    </xf>
    <xf numFmtId="0" fontId="160" fillId="63" borderId="101" xfId="233" applyFont="1" applyFill="1" applyBorder="1" applyAlignment="1">
      <alignment horizontal="center" vertical="center" wrapText="1"/>
    </xf>
    <xf numFmtId="0" fontId="160" fillId="63" borderId="103" xfId="233" applyFont="1" applyFill="1" applyBorder="1" applyAlignment="1">
      <alignment horizontal="center" vertical="center" wrapText="1"/>
    </xf>
    <xf numFmtId="0" fontId="180" fillId="63" borderId="18" xfId="233" applyFont="1" applyFill="1" applyBorder="1" applyAlignment="1">
      <alignment horizontal="center" vertical="center"/>
    </xf>
    <xf numFmtId="0" fontId="180" fillId="63" borderId="19" xfId="233" applyFont="1" applyFill="1" applyBorder="1" applyAlignment="1">
      <alignment horizontal="center" vertical="center"/>
    </xf>
    <xf numFmtId="0" fontId="180" fillId="63" borderId="20" xfId="233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4" fillId="0" borderId="54" xfId="1" applyFont="1" applyBorder="1" applyAlignment="1">
      <alignment horizontal="center" vertical="center" wrapText="1"/>
    </xf>
    <xf numFmtId="0" fontId="94" fillId="0" borderId="61" xfId="1" applyFont="1" applyBorder="1" applyAlignment="1">
      <alignment horizontal="center" vertical="center" wrapText="1"/>
    </xf>
    <xf numFmtId="0" fontId="96" fillId="0" borderId="64" xfId="1" applyFont="1" applyBorder="1" applyAlignment="1">
      <alignment horizontal="left" vertical="center"/>
    </xf>
    <xf numFmtId="0" fontId="96" fillId="0" borderId="65" xfId="1" applyFont="1" applyBorder="1" applyAlignment="1">
      <alignment horizontal="left" vertical="center"/>
    </xf>
    <xf numFmtId="0" fontId="96" fillId="0" borderId="66" xfId="1" applyFont="1" applyBorder="1" applyAlignment="1">
      <alignment horizontal="left" vertical="center"/>
    </xf>
    <xf numFmtId="167" fontId="96" fillId="0" borderId="61" xfId="0" applyNumberFormat="1" applyFont="1" applyBorder="1" applyAlignment="1">
      <alignment horizontal="center" vertical="center"/>
    </xf>
    <xf numFmtId="0" fontId="96" fillId="0" borderId="61" xfId="0" applyFont="1" applyBorder="1" applyAlignment="1">
      <alignment horizontal="center" vertical="center"/>
    </xf>
    <xf numFmtId="167" fontId="94" fillId="0" borderId="61" xfId="0" applyNumberFormat="1" applyFont="1" applyBorder="1" applyAlignment="1">
      <alignment horizontal="center" vertical="center"/>
    </xf>
    <xf numFmtId="1" fontId="96" fillId="0" borderId="64" xfId="0" applyNumberFormat="1" applyFont="1" applyBorder="1" applyAlignment="1">
      <alignment horizontal="center" vertical="center"/>
    </xf>
    <xf numFmtId="1" fontId="96" fillId="0" borderId="75" xfId="0" applyNumberFormat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55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3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wrapText="1"/>
    </xf>
    <xf numFmtId="0" fontId="96" fillId="0" borderId="9" xfId="1" applyFont="1" applyBorder="1" applyAlignment="1">
      <alignment horizontal="center" vertical="center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6" fillId="0" borderId="9" xfId="1" applyFont="1" applyBorder="1" applyAlignment="1">
      <alignment horizontal="left" vertical="center" wrapText="1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7" fillId="4" borderId="7" xfId="0" applyFont="1" applyFill="1" applyBorder="1" applyAlignment="1">
      <alignment horizontal="center" vertical="center" textRotation="90"/>
    </xf>
    <xf numFmtId="0" fontId="97" fillId="4" borderId="38" xfId="0" applyFont="1" applyFill="1" applyBorder="1" applyAlignment="1">
      <alignment horizontal="center" vertical="center" textRotation="90"/>
    </xf>
    <xf numFmtId="1" fontId="96" fillId="0" borderId="61" xfId="0" applyNumberFormat="1" applyFont="1" applyBorder="1" applyAlignment="1">
      <alignment horizontal="center" vertical="center"/>
    </xf>
    <xf numFmtId="1" fontId="94" fillId="0" borderId="61" xfId="0" applyNumberFormat="1" applyFont="1" applyBorder="1" applyAlignment="1">
      <alignment horizontal="center" vertical="center"/>
    </xf>
    <xf numFmtId="0" fontId="94" fillId="0" borderId="61" xfId="0" applyFont="1" applyBorder="1" applyAlignment="1">
      <alignment horizontal="center" vertical="center"/>
    </xf>
    <xf numFmtId="167" fontId="96" fillId="0" borderId="64" xfId="0" applyNumberFormat="1" applyFont="1" applyBorder="1" applyAlignment="1">
      <alignment horizontal="center" vertical="center"/>
    </xf>
    <xf numFmtId="167" fontId="96" fillId="0" borderId="75" xfId="0" applyNumberFormat="1" applyFont="1" applyBorder="1" applyAlignment="1">
      <alignment horizontal="center" vertical="center"/>
    </xf>
    <xf numFmtId="0" fontId="96" fillId="0" borderId="68" xfId="1" applyFont="1" applyBorder="1" applyAlignment="1">
      <alignment horizontal="left" vertical="center"/>
    </xf>
    <xf numFmtId="0" fontId="96" fillId="0" borderId="69" xfId="1" applyFont="1" applyBorder="1" applyAlignment="1">
      <alignment horizontal="left" vertical="center"/>
    </xf>
    <xf numFmtId="0" fontId="96" fillId="0" borderId="70" xfId="1" applyFont="1" applyBorder="1" applyAlignment="1">
      <alignment horizontal="left" vertical="center"/>
    </xf>
    <xf numFmtId="167" fontId="96" fillId="0" borderId="71" xfId="0" applyNumberFormat="1" applyFont="1" applyBorder="1" applyAlignment="1">
      <alignment horizontal="center" vertical="center"/>
    </xf>
    <xf numFmtId="0" fontId="96" fillId="0" borderId="71" xfId="0" applyFont="1" applyBorder="1" applyAlignment="1">
      <alignment horizontal="center" vertical="center"/>
    </xf>
    <xf numFmtId="167" fontId="94" fillId="0" borderId="71" xfId="0" applyNumberFormat="1" applyFont="1" applyBorder="1" applyAlignment="1">
      <alignment horizontal="center" vertical="center"/>
    </xf>
    <xf numFmtId="167" fontId="94" fillId="0" borderId="68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167" fontId="96" fillId="0" borderId="118" xfId="0" applyNumberFormat="1" applyFont="1" applyBorder="1" applyAlignment="1">
      <alignment horizontal="center" vertical="center"/>
    </xf>
    <xf numFmtId="167" fontId="96" fillId="0" borderId="119" xfId="0" applyNumberFormat="1" applyFont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3" fillId="0" borderId="76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167" fontId="83" fillId="0" borderId="44" xfId="0" applyNumberFormat="1" applyFont="1" applyBorder="1" applyAlignment="1">
      <alignment horizontal="center" vertical="center"/>
    </xf>
    <xf numFmtId="167" fontId="83" fillId="0" borderId="13" xfId="0" applyNumberFormat="1" applyFont="1" applyBorder="1" applyAlignment="1">
      <alignment horizontal="center" vertical="center"/>
    </xf>
    <xf numFmtId="0" fontId="131" fillId="59" borderId="101" xfId="231" applyFont="1" applyFill="1" applyBorder="1" applyAlignment="1">
      <alignment horizontal="center" vertical="center"/>
    </xf>
    <xf numFmtId="0" fontId="132" fillId="0" borderId="102" xfId="231" applyFont="1" applyBorder="1"/>
    <xf numFmtId="0" fontId="132" fillId="0" borderId="103" xfId="231" applyFont="1" applyBorder="1"/>
    <xf numFmtId="0" fontId="133" fillId="59" borderId="101" xfId="231" applyFont="1" applyFill="1" applyBorder="1" applyAlignment="1">
      <alignment horizontal="center" vertical="center"/>
    </xf>
    <xf numFmtId="0" fontId="136" fillId="0" borderId="105" xfId="231" applyFont="1" applyBorder="1" applyAlignment="1">
      <alignment horizontal="center" vertical="center"/>
    </xf>
    <xf numFmtId="0" fontId="132" fillId="0" borderId="106" xfId="231" applyFont="1" applyBorder="1"/>
    <xf numFmtId="0" fontId="132" fillId="0" borderId="107" xfId="231" applyFont="1" applyBorder="1"/>
    <xf numFmtId="0" fontId="8" fillId="61" borderId="105" xfId="231" applyFont="1" applyFill="1" applyBorder="1" applyAlignment="1">
      <alignment horizontal="center" vertical="center" wrapText="1"/>
    </xf>
    <xf numFmtId="0" fontId="132" fillId="50" borderId="106" xfId="231" applyFont="1" applyFill="1" applyBorder="1" applyAlignment="1">
      <alignment wrapText="1"/>
    </xf>
    <xf numFmtId="0" fontId="132" fillId="50" borderId="107" xfId="231" applyFont="1" applyFill="1" applyBorder="1" applyAlignment="1">
      <alignment wrapText="1"/>
    </xf>
    <xf numFmtId="0" fontId="137" fillId="0" borderId="105" xfId="231" applyFont="1" applyBorder="1" applyAlignment="1">
      <alignment horizontal="center" vertical="center"/>
    </xf>
    <xf numFmtId="0" fontId="139" fillId="0" borderId="101" xfId="231" applyFont="1" applyBorder="1" applyAlignment="1">
      <alignment horizontal="center" vertical="center"/>
    </xf>
    <xf numFmtId="0" fontId="137" fillId="0" borderId="108" xfId="231" applyFont="1" applyBorder="1"/>
    <xf numFmtId="0" fontId="132" fillId="0" borderId="109" xfId="231" applyFont="1" applyBorder="1"/>
    <xf numFmtId="0" fontId="132" fillId="0" borderId="110" xfId="231" applyFont="1" applyBorder="1"/>
    <xf numFmtId="0" fontId="132" fillId="0" borderId="111" xfId="231" applyFont="1" applyBorder="1"/>
    <xf numFmtId="0" fontId="130" fillId="0" borderId="0" xfId="231"/>
    <xf numFmtId="0" fontId="132" fillId="0" borderId="112" xfId="231" applyFont="1" applyBorder="1"/>
    <xf numFmtId="0" fontId="132" fillId="0" borderId="113" xfId="231" applyFont="1" applyBorder="1"/>
    <xf numFmtId="0" fontId="132" fillId="0" borderId="114" xfId="231" applyFont="1" applyBorder="1"/>
    <xf numFmtId="0" fontId="132" fillId="0" borderId="115" xfId="231" applyFont="1" applyBorder="1"/>
    <xf numFmtId="0" fontId="131" fillId="59" borderId="101" xfId="231" applyFont="1" applyFill="1" applyBorder="1" applyAlignment="1">
      <alignment horizontal="left" vertical="center" wrapText="1"/>
    </xf>
    <xf numFmtId="0" fontId="132" fillId="0" borderId="102" xfId="231" applyFont="1" applyBorder="1" applyAlignment="1">
      <alignment horizontal="left" wrapText="1"/>
    </xf>
    <xf numFmtId="0" fontId="132" fillId="0" borderId="103" xfId="231" applyFont="1" applyBorder="1" applyAlignment="1">
      <alignment horizontal="left" wrapText="1"/>
    </xf>
    <xf numFmtId="0" fontId="137" fillId="49" borderId="105" xfId="231" applyFont="1" applyFill="1" applyBorder="1" applyAlignment="1">
      <alignment horizontal="center" vertical="center"/>
    </xf>
    <xf numFmtId="0" fontId="132" fillId="49" borderId="106" xfId="231" applyFont="1" applyFill="1" applyBorder="1"/>
    <xf numFmtId="0" fontId="132" fillId="49" borderId="107" xfId="231" applyFont="1" applyFill="1" applyBorder="1"/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0" fillId="0" borderId="9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</cellXfs>
  <cellStyles count="237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61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0"/>
      <tableStyleElement type="headerRow" dxfId="159"/>
      <tableStyleElement type="totalRow" dxfId="158"/>
      <tableStyleElement type="firstColumn" dxfId="157"/>
      <tableStyleElement type="lastColumn" dxfId="156"/>
      <tableStyleElement type="firstRowStripe" dxfId="155"/>
      <tableStyleElement type="firstColumnStripe" dxfId="154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620501" y="1188357"/>
          <a:ext cx="7520213" cy="2795511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23</xdr:row>
      <xdr:rowOff>173181</xdr:rowOff>
    </xdr:from>
    <xdr:to>
      <xdr:col>15</xdr:col>
      <xdr:colOff>294410</xdr:colOff>
      <xdr:row>24</xdr:row>
      <xdr:rowOff>121226</xdr:rowOff>
    </xdr:to>
    <xdr:sp macro="" textlink="">
      <xdr:nvSpPr>
        <xdr:cNvPr id="16" name="Freeform 10707">
          <a:extLst>
            <a:ext uri="{FF2B5EF4-FFF2-40B4-BE49-F238E27FC236}">
              <a16:creationId xmlns:a16="http://schemas.microsoft.com/office/drawing/2014/main" id="{9B671671-7C3F-4B80-8014-D8884F7D4F34}"/>
            </a:ext>
          </a:extLst>
        </xdr:cNvPr>
        <xdr:cNvSpPr>
          <a:spLocks/>
        </xdr:cNvSpPr>
      </xdr:nvSpPr>
      <xdr:spPr bwMode="auto">
        <a:xfrm>
          <a:off x="6773260" y="5080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>
            <a:lumMod val="60000"/>
            <a:lumOff val="40000"/>
          </a:schemeClr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24</xdr:row>
      <xdr:rowOff>28037</xdr:rowOff>
    </xdr:from>
    <xdr:to>
      <xdr:col>17</xdr:col>
      <xdr:colOff>276267</xdr:colOff>
      <xdr:row>24</xdr:row>
      <xdr:rowOff>148440</xdr:rowOff>
    </xdr:to>
    <xdr:sp macro="" textlink="">
      <xdr:nvSpPr>
        <xdr:cNvPr id="17" name="Freeform 10707">
          <a:extLst>
            <a:ext uri="{FF2B5EF4-FFF2-40B4-BE49-F238E27FC236}">
              <a16:creationId xmlns:a16="http://schemas.microsoft.com/office/drawing/2014/main" id="{53A87CC5-52FC-4F2D-9068-53B0D156DF09}"/>
            </a:ext>
          </a:extLst>
        </xdr:cNvPr>
        <xdr:cNvSpPr>
          <a:spLocks/>
        </xdr:cNvSpPr>
      </xdr:nvSpPr>
      <xdr:spPr bwMode="auto">
        <a:xfrm>
          <a:off x="7783817" y="511057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>
            <a:lumMod val="60000"/>
            <a:lumOff val="40000"/>
          </a:schemeClr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</xdr:row>
      <xdr:rowOff>173181</xdr:rowOff>
    </xdr:from>
    <xdr:to>
      <xdr:col>19</xdr:col>
      <xdr:colOff>294410</xdr:colOff>
      <xdr:row>24</xdr:row>
      <xdr:rowOff>121226</xdr:rowOff>
    </xdr:to>
    <xdr:sp macro="" textlink="">
      <xdr:nvSpPr>
        <xdr:cNvPr id="18" name="Freeform 10707">
          <a:extLst>
            <a:ext uri="{FF2B5EF4-FFF2-40B4-BE49-F238E27FC236}">
              <a16:creationId xmlns:a16="http://schemas.microsoft.com/office/drawing/2014/main" id="{5DE07242-6461-4C35-A703-B8AC987911DB}"/>
            </a:ext>
          </a:extLst>
        </xdr:cNvPr>
        <xdr:cNvSpPr>
          <a:spLocks/>
        </xdr:cNvSpPr>
      </xdr:nvSpPr>
      <xdr:spPr bwMode="auto">
        <a:xfrm>
          <a:off x="8830660" y="5080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</xdr:row>
      <xdr:rowOff>173181</xdr:rowOff>
    </xdr:from>
    <xdr:to>
      <xdr:col>21</xdr:col>
      <xdr:colOff>294410</xdr:colOff>
      <xdr:row>24</xdr:row>
      <xdr:rowOff>121226</xdr:rowOff>
    </xdr:to>
    <xdr:sp macro="" textlink="">
      <xdr:nvSpPr>
        <xdr:cNvPr id="19" name="Freeform 10707">
          <a:extLst>
            <a:ext uri="{FF2B5EF4-FFF2-40B4-BE49-F238E27FC236}">
              <a16:creationId xmlns:a16="http://schemas.microsoft.com/office/drawing/2014/main" id="{45871886-A572-4897-B2E8-49F7745E58B5}"/>
            </a:ext>
          </a:extLst>
        </xdr:cNvPr>
        <xdr:cNvSpPr>
          <a:spLocks/>
        </xdr:cNvSpPr>
      </xdr:nvSpPr>
      <xdr:spPr bwMode="auto">
        <a:xfrm>
          <a:off x="9859360" y="5080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23</xdr:row>
      <xdr:rowOff>173181</xdr:rowOff>
    </xdr:from>
    <xdr:to>
      <xdr:col>3</xdr:col>
      <xdr:colOff>294410</xdr:colOff>
      <xdr:row>24</xdr:row>
      <xdr:rowOff>121226</xdr:rowOff>
    </xdr:to>
    <xdr:sp macro="" textlink="">
      <xdr:nvSpPr>
        <xdr:cNvPr id="20" name="Freeform 10707">
          <a:extLst>
            <a:ext uri="{FF2B5EF4-FFF2-40B4-BE49-F238E27FC236}">
              <a16:creationId xmlns:a16="http://schemas.microsoft.com/office/drawing/2014/main" id="{742F1579-9286-4A8B-9CC6-CA961C838AC0}"/>
            </a:ext>
          </a:extLst>
        </xdr:cNvPr>
        <xdr:cNvSpPr>
          <a:spLocks/>
        </xdr:cNvSpPr>
      </xdr:nvSpPr>
      <xdr:spPr bwMode="auto">
        <a:xfrm>
          <a:off x="601060" y="5080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</xdr:row>
      <xdr:rowOff>173181</xdr:rowOff>
    </xdr:from>
    <xdr:to>
      <xdr:col>5</xdr:col>
      <xdr:colOff>294410</xdr:colOff>
      <xdr:row>24</xdr:row>
      <xdr:rowOff>121226</xdr:rowOff>
    </xdr:to>
    <xdr:sp macro="" textlink="">
      <xdr:nvSpPr>
        <xdr:cNvPr id="21" name="Freeform 10707">
          <a:extLst>
            <a:ext uri="{FF2B5EF4-FFF2-40B4-BE49-F238E27FC236}">
              <a16:creationId xmlns:a16="http://schemas.microsoft.com/office/drawing/2014/main" id="{B28BBCBB-278E-48C9-894A-B481A827E538}"/>
            </a:ext>
          </a:extLst>
        </xdr:cNvPr>
        <xdr:cNvSpPr>
          <a:spLocks/>
        </xdr:cNvSpPr>
      </xdr:nvSpPr>
      <xdr:spPr bwMode="auto">
        <a:xfrm>
          <a:off x="1629760" y="5080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</xdr:row>
      <xdr:rowOff>173181</xdr:rowOff>
    </xdr:from>
    <xdr:to>
      <xdr:col>7</xdr:col>
      <xdr:colOff>294410</xdr:colOff>
      <xdr:row>24</xdr:row>
      <xdr:rowOff>121226</xdr:rowOff>
    </xdr:to>
    <xdr:sp macro="" textlink="">
      <xdr:nvSpPr>
        <xdr:cNvPr id="22" name="Freeform 10707">
          <a:extLst>
            <a:ext uri="{FF2B5EF4-FFF2-40B4-BE49-F238E27FC236}">
              <a16:creationId xmlns:a16="http://schemas.microsoft.com/office/drawing/2014/main" id="{BE67AE18-6AD6-4146-8D4F-C86651614141}"/>
            </a:ext>
          </a:extLst>
        </xdr:cNvPr>
        <xdr:cNvSpPr>
          <a:spLocks/>
        </xdr:cNvSpPr>
      </xdr:nvSpPr>
      <xdr:spPr bwMode="auto">
        <a:xfrm>
          <a:off x="2658460" y="5080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</xdr:row>
      <xdr:rowOff>173181</xdr:rowOff>
    </xdr:from>
    <xdr:to>
      <xdr:col>9</xdr:col>
      <xdr:colOff>294410</xdr:colOff>
      <xdr:row>24</xdr:row>
      <xdr:rowOff>121226</xdr:rowOff>
    </xdr:to>
    <xdr:sp macro="" textlink="">
      <xdr:nvSpPr>
        <xdr:cNvPr id="23" name="Freeform 10707">
          <a:extLst>
            <a:ext uri="{FF2B5EF4-FFF2-40B4-BE49-F238E27FC236}">
              <a16:creationId xmlns:a16="http://schemas.microsoft.com/office/drawing/2014/main" id="{34F6A375-BC84-4F03-B526-DB8F273E206A}"/>
            </a:ext>
          </a:extLst>
        </xdr:cNvPr>
        <xdr:cNvSpPr>
          <a:spLocks/>
        </xdr:cNvSpPr>
      </xdr:nvSpPr>
      <xdr:spPr bwMode="auto">
        <a:xfrm>
          <a:off x="3687160" y="5080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</xdr:row>
      <xdr:rowOff>173181</xdr:rowOff>
    </xdr:from>
    <xdr:to>
      <xdr:col>11</xdr:col>
      <xdr:colOff>294410</xdr:colOff>
      <xdr:row>24</xdr:row>
      <xdr:rowOff>121226</xdr:rowOff>
    </xdr:to>
    <xdr:sp macro="" textlink="">
      <xdr:nvSpPr>
        <xdr:cNvPr id="24" name="Freeform 10707">
          <a:extLst>
            <a:ext uri="{FF2B5EF4-FFF2-40B4-BE49-F238E27FC236}">
              <a16:creationId xmlns:a16="http://schemas.microsoft.com/office/drawing/2014/main" id="{30C84DA0-1DC3-420F-80CB-A31841478812}"/>
            </a:ext>
          </a:extLst>
        </xdr:cNvPr>
        <xdr:cNvSpPr>
          <a:spLocks/>
        </xdr:cNvSpPr>
      </xdr:nvSpPr>
      <xdr:spPr bwMode="auto">
        <a:xfrm>
          <a:off x="4715860" y="5080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>
            <a:lumMod val="60000"/>
            <a:lumOff val="40000"/>
          </a:schemeClr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</xdr:row>
      <xdr:rowOff>173181</xdr:rowOff>
    </xdr:from>
    <xdr:to>
      <xdr:col>13</xdr:col>
      <xdr:colOff>294410</xdr:colOff>
      <xdr:row>24</xdr:row>
      <xdr:rowOff>121226</xdr:rowOff>
    </xdr:to>
    <xdr:sp macro="" textlink="">
      <xdr:nvSpPr>
        <xdr:cNvPr id="25" name="Freeform 10707">
          <a:extLst>
            <a:ext uri="{FF2B5EF4-FFF2-40B4-BE49-F238E27FC236}">
              <a16:creationId xmlns:a16="http://schemas.microsoft.com/office/drawing/2014/main" id="{594CFE21-E460-4887-BD9A-95836FEAAC8C}"/>
            </a:ext>
          </a:extLst>
        </xdr:cNvPr>
        <xdr:cNvSpPr>
          <a:spLocks/>
        </xdr:cNvSpPr>
      </xdr:nvSpPr>
      <xdr:spPr bwMode="auto">
        <a:xfrm>
          <a:off x="5744560" y="5080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>
            <a:lumMod val="60000"/>
            <a:lumOff val="40000"/>
          </a:schemeClr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solidFill>
          <a:srgbClr val="EE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36</xdr:row>
      <xdr:rowOff>173181</xdr:rowOff>
    </xdr:from>
    <xdr:to>
      <xdr:col>15</xdr:col>
      <xdr:colOff>294410</xdr:colOff>
      <xdr:row>37</xdr:row>
      <xdr:rowOff>121226</xdr:rowOff>
    </xdr:to>
    <xdr:sp macro="" textlink="">
      <xdr:nvSpPr>
        <xdr:cNvPr id="37" name="Freeform 10707">
          <a:extLst>
            <a:ext uri="{FF2B5EF4-FFF2-40B4-BE49-F238E27FC236}">
              <a16:creationId xmlns:a16="http://schemas.microsoft.com/office/drawing/2014/main" id="{A40428DE-BA12-46E0-8C2B-A906626A3EB6}"/>
            </a:ext>
          </a:extLst>
        </xdr:cNvPr>
        <xdr:cNvSpPr>
          <a:spLocks/>
        </xdr:cNvSpPr>
      </xdr:nvSpPr>
      <xdr:spPr bwMode="auto">
        <a:xfrm>
          <a:off x="6773260" y="73436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37</xdr:row>
      <xdr:rowOff>28037</xdr:rowOff>
    </xdr:from>
    <xdr:to>
      <xdr:col>17</xdr:col>
      <xdr:colOff>276267</xdr:colOff>
      <xdr:row>37</xdr:row>
      <xdr:rowOff>148440</xdr:rowOff>
    </xdr:to>
    <xdr:sp macro="" textlink="">
      <xdr:nvSpPr>
        <xdr:cNvPr id="38" name="Freeform 10707">
          <a:extLst>
            <a:ext uri="{FF2B5EF4-FFF2-40B4-BE49-F238E27FC236}">
              <a16:creationId xmlns:a16="http://schemas.microsoft.com/office/drawing/2014/main" id="{D9F4C419-9856-477C-96BE-8883199503D8}"/>
            </a:ext>
          </a:extLst>
        </xdr:cNvPr>
        <xdr:cNvSpPr>
          <a:spLocks/>
        </xdr:cNvSpPr>
      </xdr:nvSpPr>
      <xdr:spPr bwMode="auto">
        <a:xfrm>
          <a:off x="7783817" y="737371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36</xdr:row>
      <xdr:rowOff>173181</xdr:rowOff>
    </xdr:from>
    <xdr:to>
      <xdr:col>19</xdr:col>
      <xdr:colOff>294410</xdr:colOff>
      <xdr:row>37</xdr:row>
      <xdr:rowOff>121226</xdr:rowOff>
    </xdr:to>
    <xdr:sp macro="" textlink="">
      <xdr:nvSpPr>
        <xdr:cNvPr id="39" name="Freeform 10707">
          <a:extLst>
            <a:ext uri="{FF2B5EF4-FFF2-40B4-BE49-F238E27FC236}">
              <a16:creationId xmlns:a16="http://schemas.microsoft.com/office/drawing/2014/main" id="{75A5A3D7-BD59-4FF4-9137-C428CFF5A2CE}"/>
            </a:ext>
          </a:extLst>
        </xdr:cNvPr>
        <xdr:cNvSpPr>
          <a:spLocks/>
        </xdr:cNvSpPr>
      </xdr:nvSpPr>
      <xdr:spPr bwMode="auto">
        <a:xfrm>
          <a:off x="8830660" y="73436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36</xdr:row>
      <xdr:rowOff>173181</xdr:rowOff>
    </xdr:from>
    <xdr:to>
      <xdr:col>21</xdr:col>
      <xdr:colOff>294410</xdr:colOff>
      <xdr:row>37</xdr:row>
      <xdr:rowOff>121226</xdr:rowOff>
    </xdr:to>
    <xdr:sp macro="" textlink="">
      <xdr:nvSpPr>
        <xdr:cNvPr id="40" name="Freeform 10707">
          <a:extLst>
            <a:ext uri="{FF2B5EF4-FFF2-40B4-BE49-F238E27FC236}">
              <a16:creationId xmlns:a16="http://schemas.microsoft.com/office/drawing/2014/main" id="{5D26AB70-B323-49DC-B03B-2D34211643F9}"/>
            </a:ext>
          </a:extLst>
        </xdr:cNvPr>
        <xdr:cNvSpPr>
          <a:spLocks/>
        </xdr:cNvSpPr>
      </xdr:nvSpPr>
      <xdr:spPr bwMode="auto">
        <a:xfrm>
          <a:off x="9859360" y="73436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36</xdr:row>
      <xdr:rowOff>173181</xdr:rowOff>
    </xdr:from>
    <xdr:to>
      <xdr:col>3</xdr:col>
      <xdr:colOff>294410</xdr:colOff>
      <xdr:row>37</xdr:row>
      <xdr:rowOff>121226</xdr:rowOff>
    </xdr:to>
    <xdr:sp macro="" textlink="">
      <xdr:nvSpPr>
        <xdr:cNvPr id="41" name="Freeform 10707">
          <a:extLst>
            <a:ext uri="{FF2B5EF4-FFF2-40B4-BE49-F238E27FC236}">
              <a16:creationId xmlns:a16="http://schemas.microsoft.com/office/drawing/2014/main" id="{79274B02-3D64-4DC8-AE10-9E898812A596}"/>
            </a:ext>
          </a:extLst>
        </xdr:cNvPr>
        <xdr:cNvSpPr>
          <a:spLocks/>
        </xdr:cNvSpPr>
      </xdr:nvSpPr>
      <xdr:spPr bwMode="auto">
        <a:xfrm>
          <a:off x="601060" y="73436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36</xdr:row>
      <xdr:rowOff>173181</xdr:rowOff>
    </xdr:from>
    <xdr:to>
      <xdr:col>5</xdr:col>
      <xdr:colOff>294410</xdr:colOff>
      <xdr:row>37</xdr:row>
      <xdr:rowOff>121226</xdr:rowOff>
    </xdr:to>
    <xdr:sp macro="" textlink="">
      <xdr:nvSpPr>
        <xdr:cNvPr id="42" name="Freeform 10707">
          <a:extLst>
            <a:ext uri="{FF2B5EF4-FFF2-40B4-BE49-F238E27FC236}">
              <a16:creationId xmlns:a16="http://schemas.microsoft.com/office/drawing/2014/main" id="{0A457C7D-BAC9-438A-A910-723C05CB786E}"/>
            </a:ext>
          </a:extLst>
        </xdr:cNvPr>
        <xdr:cNvSpPr>
          <a:spLocks/>
        </xdr:cNvSpPr>
      </xdr:nvSpPr>
      <xdr:spPr bwMode="auto">
        <a:xfrm>
          <a:off x="1629760" y="73436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36</xdr:row>
      <xdr:rowOff>173181</xdr:rowOff>
    </xdr:from>
    <xdr:to>
      <xdr:col>7</xdr:col>
      <xdr:colOff>294410</xdr:colOff>
      <xdr:row>37</xdr:row>
      <xdr:rowOff>121226</xdr:rowOff>
    </xdr:to>
    <xdr:sp macro="" textlink="">
      <xdr:nvSpPr>
        <xdr:cNvPr id="43" name="Freeform 10707">
          <a:extLst>
            <a:ext uri="{FF2B5EF4-FFF2-40B4-BE49-F238E27FC236}">
              <a16:creationId xmlns:a16="http://schemas.microsoft.com/office/drawing/2014/main" id="{3467F007-5340-4FB5-8D1A-E16CC7405791}"/>
            </a:ext>
          </a:extLst>
        </xdr:cNvPr>
        <xdr:cNvSpPr>
          <a:spLocks/>
        </xdr:cNvSpPr>
      </xdr:nvSpPr>
      <xdr:spPr bwMode="auto">
        <a:xfrm>
          <a:off x="2658460" y="73436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36</xdr:row>
      <xdr:rowOff>173181</xdr:rowOff>
    </xdr:from>
    <xdr:to>
      <xdr:col>9</xdr:col>
      <xdr:colOff>294410</xdr:colOff>
      <xdr:row>37</xdr:row>
      <xdr:rowOff>121226</xdr:rowOff>
    </xdr:to>
    <xdr:sp macro="" textlink="">
      <xdr:nvSpPr>
        <xdr:cNvPr id="44" name="Freeform 10707">
          <a:extLst>
            <a:ext uri="{FF2B5EF4-FFF2-40B4-BE49-F238E27FC236}">
              <a16:creationId xmlns:a16="http://schemas.microsoft.com/office/drawing/2014/main" id="{84A61A8B-10FE-47BD-91D8-3E2B4006E092}"/>
            </a:ext>
          </a:extLst>
        </xdr:cNvPr>
        <xdr:cNvSpPr>
          <a:spLocks/>
        </xdr:cNvSpPr>
      </xdr:nvSpPr>
      <xdr:spPr bwMode="auto">
        <a:xfrm>
          <a:off x="3687160" y="73436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36</xdr:row>
      <xdr:rowOff>173181</xdr:rowOff>
    </xdr:from>
    <xdr:to>
      <xdr:col>11</xdr:col>
      <xdr:colOff>294410</xdr:colOff>
      <xdr:row>37</xdr:row>
      <xdr:rowOff>121226</xdr:rowOff>
    </xdr:to>
    <xdr:sp macro="" textlink="">
      <xdr:nvSpPr>
        <xdr:cNvPr id="45" name="Freeform 10707">
          <a:extLst>
            <a:ext uri="{FF2B5EF4-FFF2-40B4-BE49-F238E27FC236}">
              <a16:creationId xmlns:a16="http://schemas.microsoft.com/office/drawing/2014/main" id="{DD710F7E-5594-4BB6-8077-ADF1AFBEF20B}"/>
            </a:ext>
          </a:extLst>
        </xdr:cNvPr>
        <xdr:cNvSpPr>
          <a:spLocks/>
        </xdr:cNvSpPr>
      </xdr:nvSpPr>
      <xdr:spPr bwMode="auto">
        <a:xfrm>
          <a:off x="4715860" y="73436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36</xdr:row>
      <xdr:rowOff>173181</xdr:rowOff>
    </xdr:from>
    <xdr:to>
      <xdr:col>13</xdr:col>
      <xdr:colOff>294410</xdr:colOff>
      <xdr:row>37</xdr:row>
      <xdr:rowOff>121226</xdr:rowOff>
    </xdr:to>
    <xdr:sp macro="" textlink="">
      <xdr:nvSpPr>
        <xdr:cNvPr id="46" name="Freeform 10707">
          <a:extLst>
            <a:ext uri="{FF2B5EF4-FFF2-40B4-BE49-F238E27FC236}">
              <a16:creationId xmlns:a16="http://schemas.microsoft.com/office/drawing/2014/main" id="{BB2F93B8-C87C-4D2D-AA1A-00B10C71F355}"/>
            </a:ext>
          </a:extLst>
        </xdr:cNvPr>
        <xdr:cNvSpPr>
          <a:spLocks/>
        </xdr:cNvSpPr>
      </xdr:nvSpPr>
      <xdr:spPr bwMode="auto">
        <a:xfrm>
          <a:off x="5744560" y="73436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49</xdr:row>
      <xdr:rowOff>173181</xdr:rowOff>
    </xdr:from>
    <xdr:to>
      <xdr:col>15</xdr:col>
      <xdr:colOff>294410</xdr:colOff>
      <xdr:row>50</xdr:row>
      <xdr:rowOff>121226</xdr:rowOff>
    </xdr:to>
    <xdr:sp macro="" textlink="">
      <xdr:nvSpPr>
        <xdr:cNvPr id="58" name="Freeform 10707">
          <a:extLst>
            <a:ext uri="{FF2B5EF4-FFF2-40B4-BE49-F238E27FC236}">
              <a16:creationId xmlns:a16="http://schemas.microsoft.com/office/drawing/2014/main" id="{12EC796C-8DBC-42DD-9499-F8E90D892C6E}"/>
            </a:ext>
          </a:extLst>
        </xdr:cNvPr>
        <xdr:cNvSpPr>
          <a:spLocks/>
        </xdr:cNvSpPr>
      </xdr:nvSpPr>
      <xdr:spPr bwMode="auto">
        <a:xfrm>
          <a:off x="6773260" y="9606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50</xdr:row>
      <xdr:rowOff>28037</xdr:rowOff>
    </xdr:from>
    <xdr:to>
      <xdr:col>17</xdr:col>
      <xdr:colOff>276267</xdr:colOff>
      <xdr:row>50</xdr:row>
      <xdr:rowOff>148440</xdr:rowOff>
    </xdr:to>
    <xdr:sp macro="" textlink="">
      <xdr:nvSpPr>
        <xdr:cNvPr id="59" name="Freeform 10707">
          <a:extLst>
            <a:ext uri="{FF2B5EF4-FFF2-40B4-BE49-F238E27FC236}">
              <a16:creationId xmlns:a16="http://schemas.microsoft.com/office/drawing/2014/main" id="{EF363401-7229-4310-8031-4959303A0A60}"/>
            </a:ext>
          </a:extLst>
        </xdr:cNvPr>
        <xdr:cNvSpPr>
          <a:spLocks/>
        </xdr:cNvSpPr>
      </xdr:nvSpPr>
      <xdr:spPr bwMode="auto">
        <a:xfrm>
          <a:off x="7783817" y="963685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49</xdr:row>
      <xdr:rowOff>173181</xdr:rowOff>
    </xdr:from>
    <xdr:to>
      <xdr:col>19</xdr:col>
      <xdr:colOff>294410</xdr:colOff>
      <xdr:row>50</xdr:row>
      <xdr:rowOff>121226</xdr:rowOff>
    </xdr:to>
    <xdr:sp macro="" textlink="">
      <xdr:nvSpPr>
        <xdr:cNvPr id="60" name="Freeform 10707">
          <a:extLst>
            <a:ext uri="{FF2B5EF4-FFF2-40B4-BE49-F238E27FC236}">
              <a16:creationId xmlns:a16="http://schemas.microsoft.com/office/drawing/2014/main" id="{4247E3D3-3339-40B8-9956-DD1F6ED0707F}"/>
            </a:ext>
          </a:extLst>
        </xdr:cNvPr>
        <xdr:cNvSpPr>
          <a:spLocks/>
        </xdr:cNvSpPr>
      </xdr:nvSpPr>
      <xdr:spPr bwMode="auto">
        <a:xfrm>
          <a:off x="8830660" y="9606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49</xdr:row>
      <xdr:rowOff>173181</xdr:rowOff>
    </xdr:from>
    <xdr:to>
      <xdr:col>21</xdr:col>
      <xdr:colOff>294410</xdr:colOff>
      <xdr:row>50</xdr:row>
      <xdr:rowOff>121226</xdr:rowOff>
    </xdr:to>
    <xdr:sp macro="" textlink="">
      <xdr:nvSpPr>
        <xdr:cNvPr id="61" name="Freeform 10707">
          <a:extLst>
            <a:ext uri="{FF2B5EF4-FFF2-40B4-BE49-F238E27FC236}">
              <a16:creationId xmlns:a16="http://schemas.microsoft.com/office/drawing/2014/main" id="{38E7C8A1-DE5F-4715-9DAE-D059139E0024}"/>
            </a:ext>
          </a:extLst>
        </xdr:cNvPr>
        <xdr:cNvSpPr>
          <a:spLocks/>
        </xdr:cNvSpPr>
      </xdr:nvSpPr>
      <xdr:spPr bwMode="auto">
        <a:xfrm>
          <a:off x="9859360" y="9606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49</xdr:row>
      <xdr:rowOff>173181</xdr:rowOff>
    </xdr:from>
    <xdr:to>
      <xdr:col>3</xdr:col>
      <xdr:colOff>294410</xdr:colOff>
      <xdr:row>50</xdr:row>
      <xdr:rowOff>121226</xdr:rowOff>
    </xdr:to>
    <xdr:sp macro="" textlink="">
      <xdr:nvSpPr>
        <xdr:cNvPr id="62" name="Freeform 10707">
          <a:extLst>
            <a:ext uri="{FF2B5EF4-FFF2-40B4-BE49-F238E27FC236}">
              <a16:creationId xmlns:a16="http://schemas.microsoft.com/office/drawing/2014/main" id="{4AC1D326-A35D-44D4-AD1D-A7016B7A700D}"/>
            </a:ext>
          </a:extLst>
        </xdr:cNvPr>
        <xdr:cNvSpPr>
          <a:spLocks/>
        </xdr:cNvSpPr>
      </xdr:nvSpPr>
      <xdr:spPr bwMode="auto">
        <a:xfrm>
          <a:off x="601060" y="9606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49</xdr:row>
      <xdr:rowOff>173181</xdr:rowOff>
    </xdr:from>
    <xdr:to>
      <xdr:col>5</xdr:col>
      <xdr:colOff>294410</xdr:colOff>
      <xdr:row>50</xdr:row>
      <xdr:rowOff>121226</xdr:rowOff>
    </xdr:to>
    <xdr:sp macro="" textlink="">
      <xdr:nvSpPr>
        <xdr:cNvPr id="63" name="Freeform 10707">
          <a:extLst>
            <a:ext uri="{FF2B5EF4-FFF2-40B4-BE49-F238E27FC236}">
              <a16:creationId xmlns:a16="http://schemas.microsoft.com/office/drawing/2014/main" id="{19F24330-C637-4072-BD80-F35CB6212052}"/>
            </a:ext>
          </a:extLst>
        </xdr:cNvPr>
        <xdr:cNvSpPr>
          <a:spLocks/>
        </xdr:cNvSpPr>
      </xdr:nvSpPr>
      <xdr:spPr bwMode="auto">
        <a:xfrm>
          <a:off x="1629760" y="9606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49</xdr:row>
      <xdr:rowOff>173181</xdr:rowOff>
    </xdr:from>
    <xdr:to>
      <xdr:col>7</xdr:col>
      <xdr:colOff>294410</xdr:colOff>
      <xdr:row>50</xdr:row>
      <xdr:rowOff>121226</xdr:rowOff>
    </xdr:to>
    <xdr:sp macro="" textlink="">
      <xdr:nvSpPr>
        <xdr:cNvPr id="64" name="Freeform 10707">
          <a:extLst>
            <a:ext uri="{FF2B5EF4-FFF2-40B4-BE49-F238E27FC236}">
              <a16:creationId xmlns:a16="http://schemas.microsoft.com/office/drawing/2014/main" id="{55911730-0B9C-466D-80D6-14A2F57F8338}"/>
            </a:ext>
          </a:extLst>
        </xdr:cNvPr>
        <xdr:cNvSpPr>
          <a:spLocks/>
        </xdr:cNvSpPr>
      </xdr:nvSpPr>
      <xdr:spPr bwMode="auto">
        <a:xfrm>
          <a:off x="2658460" y="9606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49</xdr:row>
      <xdr:rowOff>173181</xdr:rowOff>
    </xdr:from>
    <xdr:to>
      <xdr:col>9</xdr:col>
      <xdr:colOff>294410</xdr:colOff>
      <xdr:row>50</xdr:row>
      <xdr:rowOff>121226</xdr:rowOff>
    </xdr:to>
    <xdr:sp macro="" textlink="">
      <xdr:nvSpPr>
        <xdr:cNvPr id="65" name="Freeform 10707">
          <a:extLst>
            <a:ext uri="{FF2B5EF4-FFF2-40B4-BE49-F238E27FC236}">
              <a16:creationId xmlns:a16="http://schemas.microsoft.com/office/drawing/2014/main" id="{D6797878-8709-4BEC-9BE2-AD2BA2E3CDBC}"/>
            </a:ext>
          </a:extLst>
        </xdr:cNvPr>
        <xdr:cNvSpPr>
          <a:spLocks/>
        </xdr:cNvSpPr>
      </xdr:nvSpPr>
      <xdr:spPr bwMode="auto">
        <a:xfrm>
          <a:off x="3687160" y="9606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49</xdr:row>
      <xdr:rowOff>173181</xdr:rowOff>
    </xdr:from>
    <xdr:to>
      <xdr:col>11</xdr:col>
      <xdr:colOff>294410</xdr:colOff>
      <xdr:row>50</xdr:row>
      <xdr:rowOff>121226</xdr:rowOff>
    </xdr:to>
    <xdr:sp macro="" textlink="">
      <xdr:nvSpPr>
        <xdr:cNvPr id="66" name="Freeform 10707">
          <a:extLst>
            <a:ext uri="{FF2B5EF4-FFF2-40B4-BE49-F238E27FC236}">
              <a16:creationId xmlns:a16="http://schemas.microsoft.com/office/drawing/2014/main" id="{082CA683-C5EA-4932-A356-86630F313B09}"/>
            </a:ext>
          </a:extLst>
        </xdr:cNvPr>
        <xdr:cNvSpPr>
          <a:spLocks/>
        </xdr:cNvSpPr>
      </xdr:nvSpPr>
      <xdr:spPr bwMode="auto">
        <a:xfrm>
          <a:off x="4715860" y="9606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49</xdr:row>
      <xdr:rowOff>173181</xdr:rowOff>
    </xdr:from>
    <xdr:to>
      <xdr:col>13</xdr:col>
      <xdr:colOff>294410</xdr:colOff>
      <xdr:row>50</xdr:row>
      <xdr:rowOff>121226</xdr:rowOff>
    </xdr:to>
    <xdr:sp macro="" textlink="">
      <xdr:nvSpPr>
        <xdr:cNvPr id="67" name="Freeform 10707">
          <a:extLst>
            <a:ext uri="{FF2B5EF4-FFF2-40B4-BE49-F238E27FC236}">
              <a16:creationId xmlns:a16="http://schemas.microsoft.com/office/drawing/2014/main" id="{4F42FCFA-E0F6-4EC1-BEFE-8EBD7298F9D1}"/>
            </a:ext>
          </a:extLst>
        </xdr:cNvPr>
        <xdr:cNvSpPr>
          <a:spLocks/>
        </xdr:cNvSpPr>
      </xdr:nvSpPr>
      <xdr:spPr bwMode="auto">
        <a:xfrm>
          <a:off x="5744560" y="9606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63</xdr:row>
      <xdr:rowOff>13304</xdr:rowOff>
    </xdr:from>
    <xdr:to>
      <xdr:col>8</xdr:col>
      <xdr:colOff>46570</xdr:colOff>
      <xdr:row>66</xdr:row>
      <xdr:rowOff>1209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369455" y="1188526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62</xdr:row>
      <xdr:rowOff>173181</xdr:rowOff>
    </xdr:from>
    <xdr:to>
      <xdr:col>15</xdr:col>
      <xdr:colOff>294410</xdr:colOff>
      <xdr:row>63</xdr:row>
      <xdr:rowOff>121226</xdr:rowOff>
    </xdr:to>
    <xdr:sp macro="" textlink="">
      <xdr:nvSpPr>
        <xdr:cNvPr id="79" name="Freeform 10707">
          <a:extLst>
            <a:ext uri="{FF2B5EF4-FFF2-40B4-BE49-F238E27FC236}">
              <a16:creationId xmlns:a16="http://schemas.microsoft.com/office/drawing/2014/main" id="{B1FC2282-FF7B-40B7-B07A-1848850AA801}"/>
            </a:ext>
          </a:extLst>
        </xdr:cNvPr>
        <xdr:cNvSpPr>
          <a:spLocks/>
        </xdr:cNvSpPr>
      </xdr:nvSpPr>
      <xdr:spPr bwMode="auto">
        <a:xfrm>
          <a:off x="6773260" y="11869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63</xdr:row>
      <xdr:rowOff>28037</xdr:rowOff>
    </xdr:from>
    <xdr:to>
      <xdr:col>17</xdr:col>
      <xdr:colOff>276267</xdr:colOff>
      <xdr:row>63</xdr:row>
      <xdr:rowOff>148440</xdr:rowOff>
    </xdr:to>
    <xdr:sp macro="" textlink="">
      <xdr:nvSpPr>
        <xdr:cNvPr id="80" name="Freeform 10707">
          <a:extLst>
            <a:ext uri="{FF2B5EF4-FFF2-40B4-BE49-F238E27FC236}">
              <a16:creationId xmlns:a16="http://schemas.microsoft.com/office/drawing/2014/main" id="{D3B2F049-04C2-4F90-9832-585E398CE3A8}"/>
            </a:ext>
          </a:extLst>
        </xdr:cNvPr>
        <xdr:cNvSpPr>
          <a:spLocks/>
        </xdr:cNvSpPr>
      </xdr:nvSpPr>
      <xdr:spPr bwMode="auto">
        <a:xfrm>
          <a:off x="7783817" y="1189999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62</xdr:row>
      <xdr:rowOff>173181</xdr:rowOff>
    </xdr:from>
    <xdr:to>
      <xdr:col>19</xdr:col>
      <xdr:colOff>294410</xdr:colOff>
      <xdr:row>63</xdr:row>
      <xdr:rowOff>121226</xdr:rowOff>
    </xdr:to>
    <xdr:sp macro="" textlink="">
      <xdr:nvSpPr>
        <xdr:cNvPr id="81" name="Freeform 10707">
          <a:extLst>
            <a:ext uri="{FF2B5EF4-FFF2-40B4-BE49-F238E27FC236}">
              <a16:creationId xmlns:a16="http://schemas.microsoft.com/office/drawing/2014/main" id="{6E420DDA-A925-4772-BFE4-91D6C257DFF3}"/>
            </a:ext>
          </a:extLst>
        </xdr:cNvPr>
        <xdr:cNvSpPr>
          <a:spLocks/>
        </xdr:cNvSpPr>
      </xdr:nvSpPr>
      <xdr:spPr bwMode="auto">
        <a:xfrm>
          <a:off x="8830660" y="11869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62</xdr:row>
      <xdr:rowOff>173181</xdr:rowOff>
    </xdr:from>
    <xdr:to>
      <xdr:col>21</xdr:col>
      <xdr:colOff>294410</xdr:colOff>
      <xdr:row>63</xdr:row>
      <xdr:rowOff>121226</xdr:rowOff>
    </xdr:to>
    <xdr:sp macro="" textlink="">
      <xdr:nvSpPr>
        <xdr:cNvPr id="82" name="Freeform 10707">
          <a:extLst>
            <a:ext uri="{FF2B5EF4-FFF2-40B4-BE49-F238E27FC236}">
              <a16:creationId xmlns:a16="http://schemas.microsoft.com/office/drawing/2014/main" id="{B358693C-0FB2-49A1-8288-B3DAD9F7740C}"/>
            </a:ext>
          </a:extLst>
        </xdr:cNvPr>
        <xdr:cNvSpPr>
          <a:spLocks/>
        </xdr:cNvSpPr>
      </xdr:nvSpPr>
      <xdr:spPr bwMode="auto">
        <a:xfrm>
          <a:off x="9859360" y="11869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62</xdr:row>
      <xdr:rowOff>173181</xdr:rowOff>
    </xdr:from>
    <xdr:to>
      <xdr:col>3</xdr:col>
      <xdr:colOff>294410</xdr:colOff>
      <xdr:row>63</xdr:row>
      <xdr:rowOff>121226</xdr:rowOff>
    </xdr:to>
    <xdr:sp macro="" textlink="">
      <xdr:nvSpPr>
        <xdr:cNvPr id="83" name="Freeform 10707">
          <a:extLst>
            <a:ext uri="{FF2B5EF4-FFF2-40B4-BE49-F238E27FC236}">
              <a16:creationId xmlns:a16="http://schemas.microsoft.com/office/drawing/2014/main" id="{FED471ED-517C-4CA1-A6C0-CDF782255F7D}"/>
            </a:ext>
          </a:extLst>
        </xdr:cNvPr>
        <xdr:cNvSpPr>
          <a:spLocks/>
        </xdr:cNvSpPr>
      </xdr:nvSpPr>
      <xdr:spPr bwMode="auto">
        <a:xfrm>
          <a:off x="601060" y="11869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62</xdr:row>
      <xdr:rowOff>173181</xdr:rowOff>
    </xdr:from>
    <xdr:to>
      <xdr:col>5</xdr:col>
      <xdr:colOff>294410</xdr:colOff>
      <xdr:row>63</xdr:row>
      <xdr:rowOff>121226</xdr:rowOff>
    </xdr:to>
    <xdr:sp macro="" textlink="">
      <xdr:nvSpPr>
        <xdr:cNvPr id="84" name="Freeform 10707">
          <a:extLst>
            <a:ext uri="{FF2B5EF4-FFF2-40B4-BE49-F238E27FC236}">
              <a16:creationId xmlns:a16="http://schemas.microsoft.com/office/drawing/2014/main" id="{1FD83E34-A2E2-4511-B390-27AF63394494}"/>
            </a:ext>
          </a:extLst>
        </xdr:cNvPr>
        <xdr:cNvSpPr>
          <a:spLocks/>
        </xdr:cNvSpPr>
      </xdr:nvSpPr>
      <xdr:spPr bwMode="auto">
        <a:xfrm>
          <a:off x="1629760" y="11869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62</xdr:row>
      <xdr:rowOff>173181</xdr:rowOff>
    </xdr:from>
    <xdr:to>
      <xdr:col>7</xdr:col>
      <xdr:colOff>294410</xdr:colOff>
      <xdr:row>63</xdr:row>
      <xdr:rowOff>121226</xdr:rowOff>
    </xdr:to>
    <xdr:sp macro="" textlink="">
      <xdr:nvSpPr>
        <xdr:cNvPr id="85" name="Freeform 10707">
          <a:extLst>
            <a:ext uri="{FF2B5EF4-FFF2-40B4-BE49-F238E27FC236}">
              <a16:creationId xmlns:a16="http://schemas.microsoft.com/office/drawing/2014/main" id="{3CCD18DC-0BDD-4EF0-84F3-68CDA7D6B793}"/>
            </a:ext>
          </a:extLst>
        </xdr:cNvPr>
        <xdr:cNvSpPr>
          <a:spLocks/>
        </xdr:cNvSpPr>
      </xdr:nvSpPr>
      <xdr:spPr bwMode="auto">
        <a:xfrm>
          <a:off x="2658460" y="11869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62</xdr:row>
      <xdr:rowOff>173181</xdr:rowOff>
    </xdr:from>
    <xdr:to>
      <xdr:col>9</xdr:col>
      <xdr:colOff>294410</xdr:colOff>
      <xdr:row>63</xdr:row>
      <xdr:rowOff>121226</xdr:rowOff>
    </xdr:to>
    <xdr:sp macro="" textlink="">
      <xdr:nvSpPr>
        <xdr:cNvPr id="86" name="Freeform 10707">
          <a:extLst>
            <a:ext uri="{FF2B5EF4-FFF2-40B4-BE49-F238E27FC236}">
              <a16:creationId xmlns:a16="http://schemas.microsoft.com/office/drawing/2014/main" id="{58BF8CB2-B93F-48A1-9803-B5E324DAAA47}"/>
            </a:ext>
          </a:extLst>
        </xdr:cNvPr>
        <xdr:cNvSpPr>
          <a:spLocks/>
        </xdr:cNvSpPr>
      </xdr:nvSpPr>
      <xdr:spPr bwMode="auto">
        <a:xfrm>
          <a:off x="3687160" y="11869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62</xdr:row>
      <xdr:rowOff>173181</xdr:rowOff>
    </xdr:from>
    <xdr:to>
      <xdr:col>11</xdr:col>
      <xdr:colOff>294410</xdr:colOff>
      <xdr:row>63</xdr:row>
      <xdr:rowOff>121226</xdr:rowOff>
    </xdr:to>
    <xdr:sp macro="" textlink="">
      <xdr:nvSpPr>
        <xdr:cNvPr id="87" name="Freeform 10707">
          <a:extLst>
            <a:ext uri="{FF2B5EF4-FFF2-40B4-BE49-F238E27FC236}">
              <a16:creationId xmlns:a16="http://schemas.microsoft.com/office/drawing/2014/main" id="{987DE7C4-82AC-480B-A7D0-32FA194466CB}"/>
            </a:ext>
          </a:extLst>
        </xdr:cNvPr>
        <xdr:cNvSpPr>
          <a:spLocks/>
        </xdr:cNvSpPr>
      </xdr:nvSpPr>
      <xdr:spPr bwMode="auto">
        <a:xfrm>
          <a:off x="4715860" y="11869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62</xdr:row>
      <xdr:rowOff>173181</xdr:rowOff>
    </xdr:from>
    <xdr:to>
      <xdr:col>13</xdr:col>
      <xdr:colOff>294410</xdr:colOff>
      <xdr:row>63</xdr:row>
      <xdr:rowOff>121226</xdr:rowOff>
    </xdr:to>
    <xdr:sp macro="" textlink="">
      <xdr:nvSpPr>
        <xdr:cNvPr id="88" name="Freeform 10707">
          <a:extLst>
            <a:ext uri="{FF2B5EF4-FFF2-40B4-BE49-F238E27FC236}">
              <a16:creationId xmlns:a16="http://schemas.microsoft.com/office/drawing/2014/main" id="{E1E87F00-4E7F-40C8-A2A2-C99049B3AA07}"/>
            </a:ext>
          </a:extLst>
        </xdr:cNvPr>
        <xdr:cNvSpPr>
          <a:spLocks/>
        </xdr:cNvSpPr>
      </xdr:nvSpPr>
      <xdr:spPr bwMode="auto">
        <a:xfrm>
          <a:off x="5744560" y="11869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75</xdr:row>
      <xdr:rowOff>173181</xdr:rowOff>
    </xdr:from>
    <xdr:to>
      <xdr:col>15</xdr:col>
      <xdr:colOff>294410</xdr:colOff>
      <xdr:row>76</xdr:row>
      <xdr:rowOff>121226</xdr:rowOff>
    </xdr:to>
    <xdr:sp macro="" textlink="">
      <xdr:nvSpPr>
        <xdr:cNvPr id="100" name="Freeform 10707">
          <a:extLst>
            <a:ext uri="{FF2B5EF4-FFF2-40B4-BE49-F238E27FC236}">
              <a16:creationId xmlns:a16="http://schemas.microsoft.com/office/drawing/2014/main" id="{F6B82E4D-86FB-43E1-81E0-4A64DCED3CE5}"/>
            </a:ext>
          </a:extLst>
        </xdr:cNvPr>
        <xdr:cNvSpPr>
          <a:spLocks/>
        </xdr:cNvSpPr>
      </xdr:nvSpPr>
      <xdr:spPr bwMode="auto">
        <a:xfrm>
          <a:off x="6773260" y="14133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76</xdr:row>
      <xdr:rowOff>28037</xdr:rowOff>
    </xdr:from>
    <xdr:to>
      <xdr:col>17</xdr:col>
      <xdr:colOff>276267</xdr:colOff>
      <xdr:row>76</xdr:row>
      <xdr:rowOff>148440</xdr:rowOff>
    </xdr:to>
    <xdr:sp macro="" textlink="">
      <xdr:nvSpPr>
        <xdr:cNvPr id="101" name="Freeform 10707">
          <a:extLst>
            <a:ext uri="{FF2B5EF4-FFF2-40B4-BE49-F238E27FC236}">
              <a16:creationId xmlns:a16="http://schemas.microsoft.com/office/drawing/2014/main" id="{815755F0-2482-48E5-A490-D889A190F53B}"/>
            </a:ext>
          </a:extLst>
        </xdr:cNvPr>
        <xdr:cNvSpPr>
          <a:spLocks/>
        </xdr:cNvSpPr>
      </xdr:nvSpPr>
      <xdr:spPr bwMode="auto">
        <a:xfrm>
          <a:off x="7783817" y="141631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75</xdr:row>
      <xdr:rowOff>173181</xdr:rowOff>
    </xdr:from>
    <xdr:to>
      <xdr:col>19</xdr:col>
      <xdr:colOff>294410</xdr:colOff>
      <xdr:row>76</xdr:row>
      <xdr:rowOff>121226</xdr:rowOff>
    </xdr:to>
    <xdr:sp macro="" textlink="">
      <xdr:nvSpPr>
        <xdr:cNvPr id="102" name="Freeform 10707">
          <a:extLst>
            <a:ext uri="{FF2B5EF4-FFF2-40B4-BE49-F238E27FC236}">
              <a16:creationId xmlns:a16="http://schemas.microsoft.com/office/drawing/2014/main" id="{85750242-5EB5-46A8-BD18-1DA9D6A9C832}"/>
            </a:ext>
          </a:extLst>
        </xdr:cNvPr>
        <xdr:cNvSpPr>
          <a:spLocks/>
        </xdr:cNvSpPr>
      </xdr:nvSpPr>
      <xdr:spPr bwMode="auto">
        <a:xfrm>
          <a:off x="8830660" y="14133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75</xdr:row>
      <xdr:rowOff>173181</xdr:rowOff>
    </xdr:from>
    <xdr:to>
      <xdr:col>21</xdr:col>
      <xdr:colOff>294410</xdr:colOff>
      <xdr:row>76</xdr:row>
      <xdr:rowOff>121226</xdr:rowOff>
    </xdr:to>
    <xdr:sp macro="" textlink="">
      <xdr:nvSpPr>
        <xdr:cNvPr id="103" name="Freeform 10707">
          <a:extLst>
            <a:ext uri="{FF2B5EF4-FFF2-40B4-BE49-F238E27FC236}">
              <a16:creationId xmlns:a16="http://schemas.microsoft.com/office/drawing/2014/main" id="{621C6E9D-3FE8-4972-AE9F-9FE008E8A3B8}"/>
            </a:ext>
          </a:extLst>
        </xdr:cNvPr>
        <xdr:cNvSpPr>
          <a:spLocks/>
        </xdr:cNvSpPr>
      </xdr:nvSpPr>
      <xdr:spPr bwMode="auto">
        <a:xfrm>
          <a:off x="9859360" y="14133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75</xdr:row>
      <xdr:rowOff>173181</xdr:rowOff>
    </xdr:from>
    <xdr:to>
      <xdr:col>3</xdr:col>
      <xdr:colOff>294410</xdr:colOff>
      <xdr:row>76</xdr:row>
      <xdr:rowOff>121226</xdr:rowOff>
    </xdr:to>
    <xdr:sp macro="" textlink="">
      <xdr:nvSpPr>
        <xdr:cNvPr id="104" name="Freeform 10707">
          <a:extLst>
            <a:ext uri="{FF2B5EF4-FFF2-40B4-BE49-F238E27FC236}">
              <a16:creationId xmlns:a16="http://schemas.microsoft.com/office/drawing/2014/main" id="{CCC3DDBB-3F6F-4869-9C17-23BEC7E6131D}"/>
            </a:ext>
          </a:extLst>
        </xdr:cNvPr>
        <xdr:cNvSpPr>
          <a:spLocks/>
        </xdr:cNvSpPr>
      </xdr:nvSpPr>
      <xdr:spPr bwMode="auto">
        <a:xfrm>
          <a:off x="601060" y="14133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75</xdr:row>
      <xdr:rowOff>173181</xdr:rowOff>
    </xdr:from>
    <xdr:to>
      <xdr:col>5</xdr:col>
      <xdr:colOff>294410</xdr:colOff>
      <xdr:row>76</xdr:row>
      <xdr:rowOff>121226</xdr:rowOff>
    </xdr:to>
    <xdr:sp macro="" textlink="">
      <xdr:nvSpPr>
        <xdr:cNvPr id="105" name="Freeform 10707">
          <a:extLst>
            <a:ext uri="{FF2B5EF4-FFF2-40B4-BE49-F238E27FC236}">
              <a16:creationId xmlns:a16="http://schemas.microsoft.com/office/drawing/2014/main" id="{4161867F-66AD-4924-A183-BA7BCA47ABA1}"/>
            </a:ext>
          </a:extLst>
        </xdr:cNvPr>
        <xdr:cNvSpPr>
          <a:spLocks/>
        </xdr:cNvSpPr>
      </xdr:nvSpPr>
      <xdr:spPr bwMode="auto">
        <a:xfrm>
          <a:off x="1629760" y="14133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75</xdr:row>
      <xdr:rowOff>173181</xdr:rowOff>
    </xdr:from>
    <xdr:to>
      <xdr:col>7</xdr:col>
      <xdr:colOff>294410</xdr:colOff>
      <xdr:row>76</xdr:row>
      <xdr:rowOff>121226</xdr:rowOff>
    </xdr:to>
    <xdr:sp macro="" textlink="">
      <xdr:nvSpPr>
        <xdr:cNvPr id="106" name="Freeform 10707">
          <a:extLst>
            <a:ext uri="{FF2B5EF4-FFF2-40B4-BE49-F238E27FC236}">
              <a16:creationId xmlns:a16="http://schemas.microsoft.com/office/drawing/2014/main" id="{401C7FD5-C151-498A-BC6F-8F1C4004BA6F}"/>
            </a:ext>
          </a:extLst>
        </xdr:cNvPr>
        <xdr:cNvSpPr>
          <a:spLocks/>
        </xdr:cNvSpPr>
      </xdr:nvSpPr>
      <xdr:spPr bwMode="auto">
        <a:xfrm>
          <a:off x="2658460" y="14133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75</xdr:row>
      <xdr:rowOff>173181</xdr:rowOff>
    </xdr:from>
    <xdr:to>
      <xdr:col>9</xdr:col>
      <xdr:colOff>294410</xdr:colOff>
      <xdr:row>76</xdr:row>
      <xdr:rowOff>121226</xdr:rowOff>
    </xdr:to>
    <xdr:sp macro="" textlink="">
      <xdr:nvSpPr>
        <xdr:cNvPr id="107" name="Freeform 10707">
          <a:extLst>
            <a:ext uri="{FF2B5EF4-FFF2-40B4-BE49-F238E27FC236}">
              <a16:creationId xmlns:a16="http://schemas.microsoft.com/office/drawing/2014/main" id="{359B8084-1127-4CFD-B4ED-085FFB615054}"/>
            </a:ext>
          </a:extLst>
        </xdr:cNvPr>
        <xdr:cNvSpPr>
          <a:spLocks/>
        </xdr:cNvSpPr>
      </xdr:nvSpPr>
      <xdr:spPr bwMode="auto">
        <a:xfrm>
          <a:off x="3687160" y="14133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76</xdr:row>
      <xdr:rowOff>2275</xdr:rowOff>
    </xdr:from>
    <xdr:to>
      <xdr:col>11</xdr:col>
      <xdr:colOff>294410</xdr:colOff>
      <xdr:row>76</xdr:row>
      <xdr:rowOff>121226</xdr:rowOff>
    </xdr:to>
    <xdr:sp macro="" textlink="">
      <xdr:nvSpPr>
        <xdr:cNvPr id="108" name="Freeform 10707">
          <a:extLst>
            <a:ext uri="{FF2B5EF4-FFF2-40B4-BE49-F238E27FC236}">
              <a16:creationId xmlns:a16="http://schemas.microsoft.com/office/drawing/2014/main" id="{DDA4A8DE-003D-4ECA-9D72-404C5CE8C169}"/>
            </a:ext>
          </a:extLst>
        </xdr:cNvPr>
        <xdr:cNvSpPr>
          <a:spLocks/>
        </xdr:cNvSpPr>
      </xdr:nvSpPr>
      <xdr:spPr bwMode="auto">
        <a:xfrm>
          <a:off x="4715860" y="14137375"/>
          <a:ext cx="1034470" cy="11895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75</xdr:row>
      <xdr:rowOff>173181</xdr:rowOff>
    </xdr:from>
    <xdr:to>
      <xdr:col>13</xdr:col>
      <xdr:colOff>294410</xdr:colOff>
      <xdr:row>76</xdr:row>
      <xdr:rowOff>121226</xdr:rowOff>
    </xdr:to>
    <xdr:sp macro="" textlink="">
      <xdr:nvSpPr>
        <xdr:cNvPr id="109" name="Freeform 10707">
          <a:extLst>
            <a:ext uri="{FF2B5EF4-FFF2-40B4-BE49-F238E27FC236}">
              <a16:creationId xmlns:a16="http://schemas.microsoft.com/office/drawing/2014/main" id="{A5F533D9-FA3E-476D-B8D7-5B558CF03DBD}"/>
            </a:ext>
          </a:extLst>
        </xdr:cNvPr>
        <xdr:cNvSpPr>
          <a:spLocks/>
        </xdr:cNvSpPr>
      </xdr:nvSpPr>
      <xdr:spPr bwMode="auto">
        <a:xfrm>
          <a:off x="5744560" y="14133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288640</xdr:colOff>
      <xdr:row>88</xdr:row>
      <xdr:rowOff>173181</xdr:rowOff>
    </xdr:from>
    <xdr:to>
      <xdr:col>15</xdr:col>
      <xdr:colOff>294410</xdr:colOff>
      <xdr:row>89</xdr:row>
      <xdr:rowOff>121226</xdr:rowOff>
    </xdr:to>
    <xdr:sp macro="" textlink="">
      <xdr:nvSpPr>
        <xdr:cNvPr id="121" name="Freeform 10707">
          <a:extLst>
            <a:ext uri="{FF2B5EF4-FFF2-40B4-BE49-F238E27FC236}">
              <a16:creationId xmlns:a16="http://schemas.microsoft.com/office/drawing/2014/main" id="{870E377A-FC5D-4CCB-8562-162AE644EADC}"/>
            </a:ext>
          </a:extLst>
        </xdr:cNvPr>
        <xdr:cNvSpPr>
          <a:spLocks/>
        </xdr:cNvSpPr>
      </xdr:nvSpPr>
      <xdr:spPr bwMode="auto">
        <a:xfrm>
          <a:off x="6773260" y="16396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89</xdr:row>
      <xdr:rowOff>28037</xdr:rowOff>
    </xdr:from>
    <xdr:to>
      <xdr:col>17</xdr:col>
      <xdr:colOff>276267</xdr:colOff>
      <xdr:row>89</xdr:row>
      <xdr:rowOff>148440</xdr:rowOff>
    </xdr:to>
    <xdr:sp macro="" textlink="">
      <xdr:nvSpPr>
        <xdr:cNvPr id="122" name="Freeform 10707">
          <a:extLst>
            <a:ext uri="{FF2B5EF4-FFF2-40B4-BE49-F238E27FC236}">
              <a16:creationId xmlns:a16="http://schemas.microsoft.com/office/drawing/2014/main" id="{929658D3-A817-426C-B4CD-CBB705E814E8}"/>
            </a:ext>
          </a:extLst>
        </xdr:cNvPr>
        <xdr:cNvSpPr>
          <a:spLocks/>
        </xdr:cNvSpPr>
      </xdr:nvSpPr>
      <xdr:spPr bwMode="auto">
        <a:xfrm>
          <a:off x="7783817" y="1642627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88</xdr:row>
      <xdr:rowOff>173181</xdr:rowOff>
    </xdr:from>
    <xdr:to>
      <xdr:col>19</xdr:col>
      <xdr:colOff>294410</xdr:colOff>
      <xdr:row>89</xdr:row>
      <xdr:rowOff>121226</xdr:rowOff>
    </xdr:to>
    <xdr:sp macro="" textlink="">
      <xdr:nvSpPr>
        <xdr:cNvPr id="123" name="Freeform 10707">
          <a:extLst>
            <a:ext uri="{FF2B5EF4-FFF2-40B4-BE49-F238E27FC236}">
              <a16:creationId xmlns:a16="http://schemas.microsoft.com/office/drawing/2014/main" id="{2C2B7DB3-95FC-46F3-A7BE-3049BC05152C}"/>
            </a:ext>
          </a:extLst>
        </xdr:cNvPr>
        <xdr:cNvSpPr>
          <a:spLocks/>
        </xdr:cNvSpPr>
      </xdr:nvSpPr>
      <xdr:spPr bwMode="auto">
        <a:xfrm>
          <a:off x="8830660" y="16396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88</xdr:row>
      <xdr:rowOff>173181</xdr:rowOff>
    </xdr:from>
    <xdr:to>
      <xdr:col>21</xdr:col>
      <xdr:colOff>294410</xdr:colOff>
      <xdr:row>89</xdr:row>
      <xdr:rowOff>121226</xdr:rowOff>
    </xdr:to>
    <xdr:sp macro="" textlink="">
      <xdr:nvSpPr>
        <xdr:cNvPr id="124" name="Freeform 10707">
          <a:extLst>
            <a:ext uri="{FF2B5EF4-FFF2-40B4-BE49-F238E27FC236}">
              <a16:creationId xmlns:a16="http://schemas.microsoft.com/office/drawing/2014/main" id="{DD3E7A70-CAB9-43A2-A418-22912F1E95B7}"/>
            </a:ext>
          </a:extLst>
        </xdr:cNvPr>
        <xdr:cNvSpPr>
          <a:spLocks/>
        </xdr:cNvSpPr>
      </xdr:nvSpPr>
      <xdr:spPr bwMode="auto">
        <a:xfrm>
          <a:off x="9859360" y="16396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88</xdr:row>
      <xdr:rowOff>173181</xdr:rowOff>
    </xdr:from>
    <xdr:to>
      <xdr:col>3</xdr:col>
      <xdr:colOff>294410</xdr:colOff>
      <xdr:row>89</xdr:row>
      <xdr:rowOff>121226</xdr:rowOff>
    </xdr:to>
    <xdr:sp macro="" textlink="">
      <xdr:nvSpPr>
        <xdr:cNvPr id="125" name="Freeform 10707">
          <a:extLst>
            <a:ext uri="{FF2B5EF4-FFF2-40B4-BE49-F238E27FC236}">
              <a16:creationId xmlns:a16="http://schemas.microsoft.com/office/drawing/2014/main" id="{B03A16C5-EEA6-414B-91D4-A83B0D667EE9}"/>
            </a:ext>
          </a:extLst>
        </xdr:cNvPr>
        <xdr:cNvSpPr>
          <a:spLocks/>
        </xdr:cNvSpPr>
      </xdr:nvSpPr>
      <xdr:spPr bwMode="auto">
        <a:xfrm>
          <a:off x="601060" y="16396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88</xdr:row>
      <xdr:rowOff>173181</xdr:rowOff>
    </xdr:from>
    <xdr:to>
      <xdr:col>5</xdr:col>
      <xdr:colOff>294410</xdr:colOff>
      <xdr:row>89</xdr:row>
      <xdr:rowOff>121226</xdr:rowOff>
    </xdr:to>
    <xdr:sp macro="" textlink="">
      <xdr:nvSpPr>
        <xdr:cNvPr id="126" name="Freeform 10707">
          <a:extLst>
            <a:ext uri="{FF2B5EF4-FFF2-40B4-BE49-F238E27FC236}">
              <a16:creationId xmlns:a16="http://schemas.microsoft.com/office/drawing/2014/main" id="{DC811081-7AB3-49EA-A271-4C46B443A080}"/>
            </a:ext>
          </a:extLst>
        </xdr:cNvPr>
        <xdr:cNvSpPr>
          <a:spLocks/>
        </xdr:cNvSpPr>
      </xdr:nvSpPr>
      <xdr:spPr bwMode="auto">
        <a:xfrm>
          <a:off x="1629760" y="16396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88</xdr:row>
      <xdr:rowOff>173181</xdr:rowOff>
    </xdr:from>
    <xdr:to>
      <xdr:col>7</xdr:col>
      <xdr:colOff>294410</xdr:colOff>
      <xdr:row>89</xdr:row>
      <xdr:rowOff>121226</xdr:rowOff>
    </xdr:to>
    <xdr:sp macro="" textlink="">
      <xdr:nvSpPr>
        <xdr:cNvPr id="127" name="Freeform 10707">
          <a:extLst>
            <a:ext uri="{FF2B5EF4-FFF2-40B4-BE49-F238E27FC236}">
              <a16:creationId xmlns:a16="http://schemas.microsoft.com/office/drawing/2014/main" id="{C6CBC69C-D0BC-4FD4-ADB4-3AEB03916EDA}"/>
            </a:ext>
          </a:extLst>
        </xdr:cNvPr>
        <xdr:cNvSpPr>
          <a:spLocks/>
        </xdr:cNvSpPr>
      </xdr:nvSpPr>
      <xdr:spPr bwMode="auto">
        <a:xfrm>
          <a:off x="2658460" y="16396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88</xdr:row>
      <xdr:rowOff>173181</xdr:rowOff>
    </xdr:from>
    <xdr:to>
      <xdr:col>9</xdr:col>
      <xdr:colOff>294410</xdr:colOff>
      <xdr:row>89</xdr:row>
      <xdr:rowOff>121226</xdr:rowOff>
    </xdr:to>
    <xdr:sp macro="" textlink="">
      <xdr:nvSpPr>
        <xdr:cNvPr id="128" name="Freeform 10707">
          <a:extLst>
            <a:ext uri="{FF2B5EF4-FFF2-40B4-BE49-F238E27FC236}">
              <a16:creationId xmlns:a16="http://schemas.microsoft.com/office/drawing/2014/main" id="{3F891F07-9458-491B-AB8B-6A0244528D86}"/>
            </a:ext>
          </a:extLst>
        </xdr:cNvPr>
        <xdr:cNvSpPr>
          <a:spLocks/>
        </xdr:cNvSpPr>
      </xdr:nvSpPr>
      <xdr:spPr bwMode="auto">
        <a:xfrm>
          <a:off x="3687160" y="16396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88</xdr:row>
      <xdr:rowOff>173181</xdr:rowOff>
    </xdr:from>
    <xdr:to>
      <xdr:col>11</xdr:col>
      <xdr:colOff>294410</xdr:colOff>
      <xdr:row>89</xdr:row>
      <xdr:rowOff>121226</xdr:rowOff>
    </xdr:to>
    <xdr:sp macro="" textlink="">
      <xdr:nvSpPr>
        <xdr:cNvPr id="129" name="Freeform 10707">
          <a:extLst>
            <a:ext uri="{FF2B5EF4-FFF2-40B4-BE49-F238E27FC236}">
              <a16:creationId xmlns:a16="http://schemas.microsoft.com/office/drawing/2014/main" id="{88F375CF-0A48-4AD1-B92B-80D1437F1FF0}"/>
            </a:ext>
          </a:extLst>
        </xdr:cNvPr>
        <xdr:cNvSpPr>
          <a:spLocks/>
        </xdr:cNvSpPr>
      </xdr:nvSpPr>
      <xdr:spPr bwMode="auto">
        <a:xfrm>
          <a:off x="4715860" y="16396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88</xdr:row>
      <xdr:rowOff>173181</xdr:rowOff>
    </xdr:from>
    <xdr:to>
      <xdr:col>13</xdr:col>
      <xdr:colOff>294410</xdr:colOff>
      <xdr:row>89</xdr:row>
      <xdr:rowOff>121226</xdr:rowOff>
    </xdr:to>
    <xdr:sp macro="" textlink="">
      <xdr:nvSpPr>
        <xdr:cNvPr id="130" name="Freeform 10707">
          <a:extLst>
            <a:ext uri="{FF2B5EF4-FFF2-40B4-BE49-F238E27FC236}">
              <a16:creationId xmlns:a16="http://schemas.microsoft.com/office/drawing/2014/main" id="{EBB63D18-AF7F-49C7-9B66-6CD39313F364}"/>
            </a:ext>
          </a:extLst>
        </xdr:cNvPr>
        <xdr:cNvSpPr>
          <a:spLocks/>
        </xdr:cNvSpPr>
      </xdr:nvSpPr>
      <xdr:spPr bwMode="auto">
        <a:xfrm>
          <a:off x="5744560" y="16396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101</xdr:row>
      <xdr:rowOff>173181</xdr:rowOff>
    </xdr:from>
    <xdr:to>
      <xdr:col>15</xdr:col>
      <xdr:colOff>294410</xdr:colOff>
      <xdr:row>102</xdr:row>
      <xdr:rowOff>121226</xdr:rowOff>
    </xdr:to>
    <xdr:sp macro="" textlink="">
      <xdr:nvSpPr>
        <xdr:cNvPr id="142" name="Freeform 10707">
          <a:extLst>
            <a:ext uri="{FF2B5EF4-FFF2-40B4-BE49-F238E27FC236}">
              <a16:creationId xmlns:a16="http://schemas.microsoft.com/office/drawing/2014/main" id="{51D41FD2-2DB6-4382-95DF-DFFEB6657B10}"/>
            </a:ext>
          </a:extLst>
        </xdr:cNvPr>
        <xdr:cNvSpPr>
          <a:spLocks/>
        </xdr:cNvSpPr>
      </xdr:nvSpPr>
      <xdr:spPr bwMode="auto">
        <a:xfrm>
          <a:off x="6773260" y="186593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102</xdr:row>
      <xdr:rowOff>28037</xdr:rowOff>
    </xdr:from>
    <xdr:to>
      <xdr:col>17</xdr:col>
      <xdr:colOff>276267</xdr:colOff>
      <xdr:row>102</xdr:row>
      <xdr:rowOff>148440</xdr:rowOff>
    </xdr:to>
    <xdr:sp macro="" textlink="">
      <xdr:nvSpPr>
        <xdr:cNvPr id="143" name="Freeform 10707">
          <a:extLst>
            <a:ext uri="{FF2B5EF4-FFF2-40B4-BE49-F238E27FC236}">
              <a16:creationId xmlns:a16="http://schemas.microsoft.com/office/drawing/2014/main" id="{93096548-6F22-4B7E-984A-3A24D48E8A9E}"/>
            </a:ext>
          </a:extLst>
        </xdr:cNvPr>
        <xdr:cNvSpPr>
          <a:spLocks/>
        </xdr:cNvSpPr>
      </xdr:nvSpPr>
      <xdr:spPr bwMode="auto">
        <a:xfrm>
          <a:off x="7783817" y="1868941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101</xdr:row>
      <xdr:rowOff>173181</xdr:rowOff>
    </xdr:from>
    <xdr:to>
      <xdr:col>19</xdr:col>
      <xdr:colOff>294410</xdr:colOff>
      <xdr:row>102</xdr:row>
      <xdr:rowOff>121226</xdr:rowOff>
    </xdr:to>
    <xdr:sp macro="" textlink="">
      <xdr:nvSpPr>
        <xdr:cNvPr id="144" name="Freeform 10707">
          <a:extLst>
            <a:ext uri="{FF2B5EF4-FFF2-40B4-BE49-F238E27FC236}">
              <a16:creationId xmlns:a16="http://schemas.microsoft.com/office/drawing/2014/main" id="{AD988BCF-DAB2-4528-9CE0-9782B52BDA48}"/>
            </a:ext>
          </a:extLst>
        </xdr:cNvPr>
        <xdr:cNvSpPr>
          <a:spLocks/>
        </xdr:cNvSpPr>
      </xdr:nvSpPr>
      <xdr:spPr bwMode="auto">
        <a:xfrm>
          <a:off x="8830660" y="186593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101</xdr:row>
      <xdr:rowOff>173181</xdr:rowOff>
    </xdr:from>
    <xdr:to>
      <xdr:col>21</xdr:col>
      <xdr:colOff>294410</xdr:colOff>
      <xdr:row>102</xdr:row>
      <xdr:rowOff>121226</xdr:rowOff>
    </xdr:to>
    <xdr:sp macro="" textlink="">
      <xdr:nvSpPr>
        <xdr:cNvPr id="145" name="Freeform 10707">
          <a:extLst>
            <a:ext uri="{FF2B5EF4-FFF2-40B4-BE49-F238E27FC236}">
              <a16:creationId xmlns:a16="http://schemas.microsoft.com/office/drawing/2014/main" id="{7ED56DFA-2C25-412D-9786-5A3E99E4358F}"/>
            </a:ext>
          </a:extLst>
        </xdr:cNvPr>
        <xdr:cNvSpPr>
          <a:spLocks/>
        </xdr:cNvSpPr>
      </xdr:nvSpPr>
      <xdr:spPr bwMode="auto">
        <a:xfrm>
          <a:off x="9859360" y="186593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101</xdr:row>
      <xdr:rowOff>173181</xdr:rowOff>
    </xdr:from>
    <xdr:to>
      <xdr:col>3</xdr:col>
      <xdr:colOff>294410</xdr:colOff>
      <xdr:row>102</xdr:row>
      <xdr:rowOff>121226</xdr:rowOff>
    </xdr:to>
    <xdr:sp macro="" textlink="">
      <xdr:nvSpPr>
        <xdr:cNvPr id="146" name="Freeform 10707">
          <a:extLst>
            <a:ext uri="{FF2B5EF4-FFF2-40B4-BE49-F238E27FC236}">
              <a16:creationId xmlns:a16="http://schemas.microsoft.com/office/drawing/2014/main" id="{B6BE6BF7-84AC-465D-A844-4AEC09AB25B2}"/>
            </a:ext>
          </a:extLst>
        </xdr:cNvPr>
        <xdr:cNvSpPr>
          <a:spLocks/>
        </xdr:cNvSpPr>
      </xdr:nvSpPr>
      <xdr:spPr bwMode="auto">
        <a:xfrm>
          <a:off x="601060" y="186593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101</xdr:row>
      <xdr:rowOff>173181</xdr:rowOff>
    </xdr:from>
    <xdr:to>
      <xdr:col>5</xdr:col>
      <xdr:colOff>294410</xdr:colOff>
      <xdr:row>102</xdr:row>
      <xdr:rowOff>121226</xdr:rowOff>
    </xdr:to>
    <xdr:sp macro="" textlink="">
      <xdr:nvSpPr>
        <xdr:cNvPr id="147" name="Freeform 10707">
          <a:extLst>
            <a:ext uri="{FF2B5EF4-FFF2-40B4-BE49-F238E27FC236}">
              <a16:creationId xmlns:a16="http://schemas.microsoft.com/office/drawing/2014/main" id="{8342EC87-CCAF-4C01-A825-36FD17CA425C}"/>
            </a:ext>
          </a:extLst>
        </xdr:cNvPr>
        <xdr:cNvSpPr>
          <a:spLocks/>
        </xdr:cNvSpPr>
      </xdr:nvSpPr>
      <xdr:spPr bwMode="auto">
        <a:xfrm>
          <a:off x="1629760" y="186593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101</xdr:row>
      <xdr:rowOff>173181</xdr:rowOff>
    </xdr:from>
    <xdr:to>
      <xdr:col>7</xdr:col>
      <xdr:colOff>294410</xdr:colOff>
      <xdr:row>102</xdr:row>
      <xdr:rowOff>121226</xdr:rowOff>
    </xdr:to>
    <xdr:sp macro="" textlink="">
      <xdr:nvSpPr>
        <xdr:cNvPr id="148" name="Freeform 10707">
          <a:extLst>
            <a:ext uri="{FF2B5EF4-FFF2-40B4-BE49-F238E27FC236}">
              <a16:creationId xmlns:a16="http://schemas.microsoft.com/office/drawing/2014/main" id="{CC9AFF19-8C27-41C8-9AAC-423C52189EFD}"/>
            </a:ext>
          </a:extLst>
        </xdr:cNvPr>
        <xdr:cNvSpPr>
          <a:spLocks/>
        </xdr:cNvSpPr>
      </xdr:nvSpPr>
      <xdr:spPr bwMode="auto">
        <a:xfrm>
          <a:off x="2658460" y="186593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101</xdr:row>
      <xdr:rowOff>173181</xdr:rowOff>
    </xdr:from>
    <xdr:to>
      <xdr:col>9</xdr:col>
      <xdr:colOff>294410</xdr:colOff>
      <xdr:row>102</xdr:row>
      <xdr:rowOff>121226</xdr:rowOff>
    </xdr:to>
    <xdr:sp macro="" textlink="">
      <xdr:nvSpPr>
        <xdr:cNvPr id="149" name="Freeform 10707">
          <a:extLst>
            <a:ext uri="{FF2B5EF4-FFF2-40B4-BE49-F238E27FC236}">
              <a16:creationId xmlns:a16="http://schemas.microsoft.com/office/drawing/2014/main" id="{399ED9B4-E12D-488C-BD14-C85C426F90FB}"/>
            </a:ext>
          </a:extLst>
        </xdr:cNvPr>
        <xdr:cNvSpPr>
          <a:spLocks/>
        </xdr:cNvSpPr>
      </xdr:nvSpPr>
      <xdr:spPr bwMode="auto">
        <a:xfrm>
          <a:off x="3687160" y="186593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101</xdr:row>
      <xdr:rowOff>173181</xdr:rowOff>
    </xdr:from>
    <xdr:to>
      <xdr:col>11</xdr:col>
      <xdr:colOff>294410</xdr:colOff>
      <xdr:row>102</xdr:row>
      <xdr:rowOff>121226</xdr:rowOff>
    </xdr:to>
    <xdr:sp macro="" textlink="">
      <xdr:nvSpPr>
        <xdr:cNvPr id="150" name="Freeform 10707">
          <a:extLst>
            <a:ext uri="{FF2B5EF4-FFF2-40B4-BE49-F238E27FC236}">
              <a16:creationId xmlns:a16="http://schemas.microsoft.com/office/drawing/2014/main" id="{4A78073C-3C1B-4657-A4E1-2A624347FCBE}"/>
            </a:ext>
          </a:extLst>
        </xdr:cNvPr>
        <xdr:cNvSpPr>
          <a:spLocks/>
        </xdr:cNvSpPr>
      </xdr:nvSpPr>
      <xdr:spPr bwMode="auto">
        <a:xfrm>
          <a:off x="4715860" y="186593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101</xdr:row>
      <xdr:rowOff>173181</xdr:rowOff>
    </xdr:from>
    <xdr:to>
      <xdr:col>13</xdr:col>
      <xdr:colOff>294410</xdr:colOff>
      <xdr:row>102</xdr:row>
      <xdr:rowOff>121226</xdr:rowOff>
    </xdr:to>
    <xdr:sp macro="" textlink="">
      <xdr:nvSpPr>
        <xdr:cNvPr id="151" name="Freeform 10707">
          <a:extLst>
            <a:ext uri="{FF2B5EF4-FFF2-40B4-BE49-F238E27FC236}">
              <a16:creationId xmlns:a16="http://schemas.microsoft.com/office/drawing/2014/main" id="{11B50F96-4949-4A29-8750-6105064D02F0}"/>
            </a:ext>
          </a:extLst>
        </xdr:cNvPr>
        <xdr:cNvSpPr>
          <a:spLocks/>
        </xdr:cNvSpPr>
      </xdr:nvSpPr>
      <xdr:spPr bwMode="auto">
        <a:xfrm>
          <a:off x="5744560" y="1865930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163" name="Freeform 10707">
          <a:extLst>
            <a:ext uri="{FF2B5EF4-FFF2-40B4-BE49-F238E27FC236}">
              <a16:creationId xmlns:a16="http://schemas.microsoft.com/office/drawing/2014/main" id="{1C474E7E-DEE0-411E-A7CE-259779B94674}"/>
            </a:ext>
          </a:extLst>
        </xdr:cNvPr>
        <xdr:cNvSpPr>
          <a:spLocks/>
        </xdr:cNvSpPr>
      </xdr:nvSpPr>
      <xdr:spPr bwMode="auto">
        <a:xfrm>
          <a:off x="6773260" y="2092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115</xdr:row>
      <xdr:rowOff>28037</xdr:rowOff>
    </xdr:from>
    <xdr:to>
      <xdr:col>17</xdr:col>
      <xdr:colOff>276267</xdr:colOff>
      <xdr:row>115</xdr:row>
      <xdr:rowOff>148440</xdr:rowOff>
    </xdr:to>
    <xdr:sp macro="" textlink="">
      <xdr:nvSpPr>
        <xdr:cNvPr id="164" name="Freeform 10707">
          <a:extLst>
            <a:ext uri="{FF2B5EF4-FFF2-40B4-BE49-F238E27FC236}">
              <a16:creationId xmlns:a16="http://schemas.microsoft.com/office/drawing/2014/main" id="{A06AA6C2-0A1C-420C-B639-2E95D28ACDC7}"/>
            </a:ext>
          </a:extLst>
        </xdr:cNvPr>
        <xdr:cNvSpPr>
          <a:spLocks/>
        </xdr:cNvSpPr>
      </xdr:nvSpPr>
      <xdr:spPr bwMode="auto">
        <a:xfrm>
          <a:off x="7783817" y="2095255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165" name="Freeform 10707">
          <a:extLst>
            <a:ext uri="{FF2B5EF4-FFF2-40B4-BE49-F238E27FC236}">
              <a16:creationId xmlns:a16="http://schemas.microsoft.com/office/drawing/2014/main" id="{B0BCE0CA-8E64-4FB0-8E94-4AFE5AC549F9}"/>
            </a:ext>
          </a:extLst>
        </xdr:cNvPr>
        <xdr:cNvSpPr>
          <a:spLocks/>
        </xdr:cNvSpPr>
      </xdr:nvSpPr>
      <xdr:spPr bwMode="auto">
        <a:xfrm>
          <a:off x="8830660" y="2092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166" name="Freeform 10707">
          <a:extLst>
            <a:ext uri="{FF2B5EF4-FFF2-40B4-BE49-F238E27FC236}">
              <a16:creationId xmlns:a16="http://schemas.microsoft.com/office/drawing/2014/main" id="{98D8DA6B-5D77-4579-AC6F-D2917DE36256}"/>
            </a:ext>
          </a:extLst>
        </xdr:cNvPr>
        <xdr:cNvSpPr>
          <a:spLocks/>
        </xdr:cNvSpPr>
      </xdr:nvSpPr>
      <xdr:spPr bwMode="auto">
        <a:xfrm>
          <a:off x="9859360" y="2092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167" name="Freeform 10707">
          <a:extLst>
            <a:ext uri="{FF2B5EF4-FFF2-40B4-BE49-F238E27FC236}">
              <a16:creationId xmlns:a16="http://schemas.microsoft.com/office/drawing/2014/main" id="{6E24127D-BF9E-4633-A023-48E00DF3A3FD}"/>
            </a:ext>
          </a:extLst>
        </xdr:cNvPr>
        <xdr:cNvSpPr>
          <a:spLocks/>
        </xdr:cNvSpPr>
      </xdr:nvSpPr>
      <xdr:spPr bwMode="auto">
        <a:xfrm>
          <a:off x="601060" y="2092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168" name="Freeform 10707">
          <a:extLst>
            <a:ext uri="{FF2B5EF4-FFF2-40B4-BE49-F238E27FC236}">
              <a16:creationId xmlns:a16="http://schemas.microsoft.com/office/drawing/2014/main" id="{B247C731-B38D-4B2D-9093-D39E098CCA7F}"/>
            </a:ext>
          </a:extLst>
        </xdr:cNvPr>
        <xdr:cNvSpPr>
          <a:spLocks/>
        </xdr:cNvSpPr>
      </xdr:nvSpPr>
      <xdr:spPr bwMode="auto">
        <a:xfrm>
          <a:off x="1629760" y="2092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169" name="Freeform 10707">
          <a:extLst>
            <a:ext uri="{FF2B5EF4-FFF2-40B4-BE49-F238E27FC236}">
              <a16:creationId xmlns:a16="http://schemas.microsoft.com/office/drawing/2014/main" id="{1BC9E422-64E2-4E83-ACA5-787A2DE308EA}"/>
            </a:ext>
          </a:extLst>
        </xdr:cNvPr>
        <xdr:cNvSpPr>
          <a:spLocks/>
        </xdr:cNvSpPr>
      </xdr:nvSpPr>
      <xdr:spPr bwMode="auto">
        <a:xfrm>
          <a:off x="2658460" y="2092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170" name="Freeform 10707">
          <a:extLst>
            <a:ext uri="{FF2B5EF4-FFF2-40B4-BE49-F238E27FC236}">
              <a16:creationId xmlns:a16="http://schemas.microsoft.com/office/drawing/2014/main" id="{97D4533E-0047-421B-BDC5-8DFB0A6B9725}"/>
            </a:ext>
          </a:extLst>
        </xdr:cNvPr>
        <xdr:cNvSpPr>
          <a:spLocks/>
        </xdr:cNvSpPr>
      </xdr:nvSpPr>
      <xdr:spPr bwMode="auto">
        <a:xfrm>
          <a:off x="3687160" y="2092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171" name="Freeform 10707">
          <a:extLst>
            <a:ext uri="{FF2B5EF4-FFF2-40B4-BE49-F238E27FC236}">
              <a16:creationId xmlns:a16="http://schemas.microsoft.com/office/drawing/2014/main" id="{83D0DA97-E5DB-41A1-B00C-905F5E3ED880}"/>
            </a:ext>
          </a:extLst>
        </xdr:cNvPr>
        <xdr:cNvSpPr>
          <a:spLocks/>
        </xdr:cNvSpPr>
      </xdr:nvSpPr>
      <xdr:spPr bwMode="auto">
        <a:xfrm>
          <a:off x="4715860" y="2092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172" name="Freeform 10707">
          <a:extLst>
            <a:ext uri="{FF2B5EF4-FFF2-40B4-BE49-F238E27FC236}">
              <a16:creationId xmlns:a16="http://schemas.microsoft.com/office/drawing/2014/main" id="{74F448C7-78E7-41A9-B7DE-25C1B804EC0D}"/>
            </a:ext>
          </a:extLst>
        </xdr:cNvPr>
        <xdr:cNvSpPr>
          <a:spLocks/>
        </xdr:cNvSpPr>
      </xdr:nvSpPr>
      <xdr:spPr bwMode="auto">
        <a:xfrm>
          <a:off x="5744560" y="2092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127</xdr:row>
      <xdr:rowOff>173181</xdr:rowOff>
    </xdr:from>
    <xdr:to>
      <xdr:col>15</xdr:col>
      <xdr:colOff>294410</xdr:colOff>
      <xdr:row>128</xdr:row>
      <xdr:rowOff>121226</xdr:rowOff>
    </xdr:to>
    <xdr:sp macro="" textlink="">
      <xdr:nvSpPr>
        <xdr:cNvPr id="184" name="Freeform 10707">
          <a:extLst>
            <a:ext uri="{FF2B5EF4-FFF2-40B4-BE49-F238E27FC236}">
              <a16:creationId xmlns:a16="http://schemas.microsoft.com/office/drawing/2014/main" id="{80977D3C-2004-4F22-9CE2-D43F1E37B732}"/>
            </a:ext>
          </a:extLst>
        </xdr:cNvPr>
        <xdr:cNvSpPr>
          <a:spLocks/>
        </xdr:cNvSpPr>
      </xdr:nvSpPr>
      <xdr:spPr bwMode="auto">
        <a:xfrm>
          <a:off x="6773260" y="231855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128</xdr:row>
      <xdr:rowOff>28037</xdr:rowOff>
    </xdr:from>
    <xdr:to>
      <xdr:col>17</xdr:col>
      <xdr:colOff>276267</xdr:colOff>
      <xdr:row>128</xdr:row>
      <xdr:rowOff>148440</xdr:rowOff>
    </xdr:to>
    <xdr:sp macro="" textlink="">
      <xdr:nvSpPr>
        <xdr:cNvPr id="185" name="Freeform 10707">
          <a:extLst>
            <a:ext uri="{FF2B5EF4-FFF2-40B4-BE49-F238E27FC236}">
              <a16:creationId xmlns:a16="http://schemas.microsoft.com/office/drawing/2014/main" id="{8B174A83-9D81-457D-AB18-C43EFD13C4F6}"/>
            </a:ext>
          </a:extLst>
        </xdr:cNvPr>
        <xdr:cNvSpPr>
          <a:spLocks/>
        </xdr:cNvSpPr>
      </xdr:nvSpPr>
      <xdr:spPr bwMode="auto">
        <a:xfrm>
          <a:off x="7783817" y="2321569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127</xdr:row>
      <xdr:rowOff>173181</xdr:rowOff>
    </xdr:from>
    <xdr:to>
      <xdr:col>19</xdr:col>
      <xdr:colOff>294410</xdr:colOff>
      <xdr:row>128</xdr:row>
      <xdr:rowOff>121226</xdr:rowOff>
    </xdr:to>
    <xdr:sp macro="" textlink="">
      <xdr:nvSpPr>
        <xdr:cNvPr id="186" name="Freeform 10707">
          <a:extLst>
            <a:ext uri="{FF2B5EF4-FFF2-40B4-BE49-F238E27FC236}">
              <a16:creationId xmlns:a16="http://schemas.microsoft.com/office/drawing/2014/main" id="{F7C3233A-DEFD-4EFA-8899-2C31D4685678}"/>
            </a:ext>
          </a:extLst>
        </xdr:cNvPr>
        <xdr:cNvSpPr>
          <a:spLocks/>
        </xdr:cNvSpPr>
      </xdr:nvSpPr>
      <xdr:spPr bwMode="auto">
        <a:xfrm>
          <a:off x="8830660" y="231855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127</xdr:row>
      <xdr:rowOff>173181</xdr:rowOff>
    </xdr:from>
    <xdr:to>
      <xdr:col>21</xdr:col>
      <xdr:colOff>294410</xdr:colOff>
      <xdr:row>128</xdr:row>
      <xdr:rowOff>121226</xdr:rowOff>
    </xdr:to>
    <xdr:sp macro="" textlink="">
      <xdr:nvSpPr>
        <xdr:cNvPr id="187" name="Freeform 10707">
          <a:extLst>
            <a:ext uri="{FF2B5EF4-FFF2-40B4-BE49-F238E27FC236}">
              <a16:creationId xmlns:a16="http://schemas.microsoft.com/office/drawing/2014/main" id="{80DD1F36-BADD-47DC-BF0A-EA2CA2A64D44}"/>
            </a:ext>
          </a:extLst>
        </xdr:cNvPr>
        <xdr:cNvSpPr>
          <a:spLocks/>
        </xdr:cNvSpPr>
      </xdr:nvSpPr>
      <xdr:spPr bwMode="auto">
        <a:xfrm>
          <a:off x="9859360" y="231855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127</xdr:row>
      <xdr:rowOff>173181</xdr:rowOff>
    </xdr:from>
    <xdr:to>
      <xdr:col>3</xdr:col>
      <xdr:colOff>294410</xdr:colOff>
      <xdr:row>128</xdr:row>
      <xdr:rowOff>121226</xdr:rowOff>
    </xdr:to>
    <xdr:sp macro="" textlink="">
      <xdr:nvSpPr>
        <xdr:cNvPr id="188" name="Freeform 10707">
          <a:extLst>
            <a:ext uri="{FF2B5EF4-FFF2-40B4-BE49-F238E27FC236}">
              <a16:creationId xmlns:a16="http://schemas.microsoft.com/office/drawing/2014/main" id="{68844C48-B15A-484F-AD21-5EEDB24F5085}"/>
            </a:ext>
          </a:extLst>
        </xdr:cNvPr>
        <xdr:cNvSpPr>
          <a:spLocks/>
        </xdr:cNvSpPr>
      </xdr:nvSpPr>
      <xdr:spPr bwMode="auto">
        <a:xfrm>
          <a:off x="601060" y="231855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127</xdr:row>
      <xdr:rowOff>173181</xdr:rowOff>
    </xdr:from>
    <xdr:to>
      <xdr:col>5</xdr:col>
      <xdr:colOff>294410</xdr:colOff>
      <xdr:row>128</xdr:row>
      <xdr:rowOff>121226</xdr:rowOff>
    </xdr:to>
    <xdr:sp macro="" textlink="">
      <xdr:nvSpPr>
        <xdr:cNvPr id="189" name="Freeform 10707">
          <a:extLst>
            <a:ext uri="{FF2B5EF4-FFF2-40B4-BE49-F238E27FC236}">
              <a16:creationId xmlns:a16="http://schemas.microsoft.com/office/drawing/2014/main" id="{0139BBC2-2B91-46EE-8589-7A496B5F6FCE}"/>
            </a:ext>
          </a:extLst>
        </xdr:cNvPr>
        <xdr:cNvSpPr>
          <a:spLocks/>
        </xdr:cNvSpPr>
      </xdr:nvSpPr>
      <xdr:spPr bwMode="auto">
        <a:xfrm>
          <a:off x="1629760" y="231855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127</xdr:row>
      <xdr:rowOff>173181</xdr:rowOff>
    </xdr:from>
    <xdr:to>
      <xdr:col>7</xdr:col>
      <xdr:colOff>294410</xdr:colOff>
      <xdr:row>128</xdr:row>
      <xdr:rowOff>121226</xdr:rowOff>
    </xdr:to>
    <xdr:sp macro="" textlink="">
      <xdr:nvSpPr>
        <xdr:cNvPr id="190" name="Freeform 10707">
          <a:extLst>
            <a:ext uri="{FF2B5EF4-FFF2-40B4-BE49-F238E27FC236}">
              <a16:creationId xmlns:a16="http://schemas.microsoft.com/office/drawing/2014/main" id="{7FADF18A-3E13-4018-8438-D3EE54ED7F4E}"/>
            </a:ext>
          </a:extLst>
        </xdr:cNvPr>
        <xdr:cNvSpPr>
          <a:spLocks/>
        </xdr:cNvSpPr>
      </xdr:nvSpPr>
      <xdr:spPr bwMode="auto">
        <a:xfrm>
          <a:off x="2658460" y="231855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127</xdr:row>
      <xdr:rowOff>173181</xdr:rowOff>
    </xdr:from>
    <xdr:to>
      <xdr:col>9</xdr:col>
      <xdr:colOff>294410</xdr:colOff>
      <xdr:row>128</xdr:row>
      <xdr:rowOff>121226</xdr:rowOff>
    </xdr:to>
    <xdr:sp macro="" textlink="">
      <xdr:nvSpPr>
        <xdr:cNvPr id="191" name="Freeform 10707">
          <a:extLst>
            <a:ext uri="{FF2B5EF4-FFF2-40B4-BE49-F238E27FC236}">
              <a16:creationId xmlns:a16="http://schemas.microsoft.com/office/drawing/2014/main" id="{6DDBBDDC-370E-4FAA-9444-DAAE5F26DD2B}"/>
            </a:ext>
          </a:extLst>
        </xdr:cNvPr>
        <xdr:cNvSpPr>
          <a:spLocks/>
        </xdr:cNvSpPr>
      </xdr:nvSpPr>
      <xdr:spPr bwMode="auto">
        <a:xfrm>
          <a:off x="3687160" y="231855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127</xdr:row>
      <xdr:rowOff>173181</xdr:rowOff>
    </xdr:from>
    <xdr:to>
      <xdr:col>11</xdr:col>
      <xdr:colOff>294410</xdr:colOff>
      <xdr:row>128</xdr:row>
      <xdr:rowOff>121226</xdr:rowOff>
    </xdr:to>
    <xdr:sp macro="" textlink="">
      <xdr:nvSpPr>
        <xdr:cNvPr id="192" name="Freeform 10707">
          <a:extLst>
            <a:ext uri="{FF2B5EF4-FFF2-40B4-BE49-F238E27FC236}">
              <a16:creationId xmlns:a16="http://schemas.microsoft.com/office/drawing/2014/main" id="{8804D671-BA5B-41D2-A31E-3E62274E849D}"/>
            </a:ext>
          </a:extLst>
        </xdr:cNvPr>
        <xdr:cNvSpPr>
          <a:spLocks/>
        </xdr:cNvSpPr>
      </xdr:nvSpPr>
      <xdr:spPr bwMode="auto">
        <a:xfrm>
          <a:off x="4715860" y="231855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127</xdr:row>
      <xdr:rowOff>173181</xdr:rowOff>
    </xdr:from>
    <xdr:to>
      <xdr:col>13</xdr:col>
      <xdr:colOff>294410</xdr:colOff>
      <xdr:row>128</xdr:row>
      <xdr:rowOff>121226</xdr:rowOff>
    </xdr:to>
    <xdr:sp macro="" textlink="">
      <xdr:nvSpPr>
        <xdr:cNvPr id="193" name="Freeform 10707">
          <a:extLst>
            <a:ext uri="{FF2B5EF4-FFF2-40B4-BE49-F238E27FC236}">
              <a16:creationId xmlns:a16="http://schemas.microsoft.com/office/drawing/2014/main" id="{F4930E53-ED10-4395-9867-48E7EA9B9ED1}"/>
            </a:ext>
          </a:extLst>
        </xdr:cNvPr>
        <xdr:cNvSpPr>
          <a:spLocks/>
        </xdr:cNvSpPr>
      </xdr:nvSpPr>
      <xdr:spPr bwMode="auto">
        <a:xfrm>
          <a:off x="5744560" y="231855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288640</xdr:colOff>
      <xdr:row>140</xdr:row>
      <xdr:rowOff>173181</xdr:rowOff>
    </xdr:from>
    <xdr:to>
      <xdr:col>15</xdr:col>
      <xdr:colOff>294410</xdr:colOff>
      <xdr:row>141</xdr:row>
      <xdr:rowOff>121226</xdr:rowOff>
    </xdr:to>
    <xdr:sp macro="" textlink="">
      <xdr:nvSpPr>
        <xdr:cNvPr id="205" name="Freeform 10707">
          <a:extLst>
            <a:ext uri="{FF2B5EF4-FFF2-40B4-BE49-F238E27FC236}">
              <a16:creationId xmlns:a16="http://schemas.microsoft.com/office/drawing/2014/main" id="{19858BA7-B9E3-4F43-BE55-BF1E66E36E2A}"/>
            </a:ext>
          </a:extLst>
        </xdr:cNvPr>
        <xdr:cNvSpPr>
          <a:spLocks/>
        </xdr:cNvSpPr>
      </xdr:nvSpPr>
      <xdr:spPr bwMode="auto">
        <a:xfrm>
          <a:off x="6773260" y="25448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141</xdr:row>
      <xdr:rowOff>28037</xdr:rowOff>
    </xdr:from>
    <xdr:to>
      <xdr:col>17</xdr:col>
      <xdr:colOff>276267</xdr:colOff>
      <xdr:row>141</xdr:row>
      <xdr:rowOff>148440</xdr:rowOff>
    </xdr:to>
    <xdr:sp macro="" textlink="">
      <xdr:nvSpPr>
        <xdr:cNvPr id="206" name="Freeform 10707">
          <a:extLst>
            <a:ext uri="{FF2B5EF4-FFF2-40B4-BE49-F238E27FC236}">
              <a16:creationId xmlns:a16="http://schemas.microsoft.com/office/drawing/2014/main" id="{EBA4D460-F6BF-44F2-AC58-E4FD149A4391}"/>
            </a:ext>
          </a:extLst>
        </xdr:cNvPr>
        <xdr:cNvSpPr>
          <a:spLocks/>
        </xdr:cNvSpPr>
      </xdr:nvSpPr>
      <xdr:spPr bwMode="auto">
        <a:xfrm>
          <a:off x="7783817" y="254788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140</xdr:row>
      <xdr:rowOff>173181</xdr:rowOff>
    </xdr:from>
    <xdr:to>
      <xdr:col>19</xdr:col>
      <xdr:colOff>294410</xdr:colOff>
      <xdr:row>141</xdr:row>
      <xdr:rowOff>121226</xdr:rowOff>
    </xdr:to>
    <xdr:sp macro="" textlink="">
      <xdr:nvSpPr>
        <xdr:cNvPr id="207" name="Freeform 10707">
          <a:extLst>
            <a:ext uri="{FF2B5EF4-FFF2-40B4-BE49-F238E27FC236}">
              <a16:creationId xmlns:a16="http://schemas.microsoft.com/office/drawing/2014/main" id="{552DA711-DE43-4990-9272-500E6C5B1FA3}"/>
            </a:ext>
          </a:extLst>
        </xdr:cNvPr>
        <xdr:cNvSpPr>
          <a:spLocks/>
        </xdr:cNvSpPr>
      </xdr:nvSpPr>
      <xdr:spPr bwMode="auto">
        <a:xfrm>
          <a:off x="8830660" y="25448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140</xdr:row>
      <xdr:rowOff>173181</xdr:rowOff>
    </xdr:from>
    <xdr:to>
      <xdr:col>21</xdr:col>
      <xdr:colOff>294410</xdr:colOff>
      <xdr:row>141</xdr:row>
      <xdr:rowOff>121226</xdr:rowOff>
    </xdr:to>
    <xdr:sp macro="" textlink="">
      <xdr:nvSpPr>
        <xdr:cNvPr id="208" name="Freeform 10707">
          <a:extLst>
            <a:ext uri="{FF2B5EF4-FFF2-40B4-BE49-F238E27FC236}">
              <a16:creationId xmlns:a16="http://schemas.microsoft.com/office/drawing/2014/main" id="{591202FA-9B8B-430F-BF82-E88ED88A1C42}"/>
            </a:ext>
          </a:extLst>
        </xdr:cNvPr>
        <xdr:cNvSpPr>
          <a:spLocks/>
        </xdr:cNvSpPr>
      </xdr:nvSpPr>
      <xdr:spPr bwMode="auto">
        <a:xfrm>
          <a:off x="9859360" y="25448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140</xdr:row>
      <xdr:rowOff>173181</xdr:rowOff>
    </xdr:from>
    <xdr:to>
      <xdr:col>3</xdr:col>
      <xdr:colOff>294410</xdr:colOff>
      <xdr:row>141</xdr:row>
      <xdr:rowOff>121226</xdr:rowOff>
    </xdr:to>
    <xdr:sp macro="" textlink="">
      <xdr:nvSpPr>
        <xdr:cNvPr id="209" name="Freeform 10707">
          <a:extLst>
            <a:ext uri="{FF2B5EF4-FFF2-40B4-BE49-F238E27FC236}">
              <a16:creationId xmlns:a16="http://schemas.microsoft.com/office/drawing/2014/main" id="{06B0648C-3E68-40AA-ACCE-735054C607DB}"/>
            </a:ext>
          </a:extLst>
        </xdr:cNvPr>
        <xdr:cNvSpPr>
          <a:spLocks/>
        </xdr:cNvSpPr>
      </xdr:nvSpPr>
      <xdr:spPr bwMode="auto">
        <a:xfrm>
          <a:off x="601060" y="25448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140</xdr:row>
      <xdr:rowOff>173181</xdr:rowOff>
    </xdr:from>
    <xdr:to>
      <xdr:col>5</xdr:col>
      <xdr:colOff>294410</xdr:colOff>
      <xdr:row>141</xdr:row>
      <xdr:rowOff>121226</xdr:rowOff>
    </xdr:to>
    <xdr:sp macro="" textlink="">
      <xdr:nvSpPr>
        <xdr:cNvPr id="210" name="Freeform 10707">
          <a:extLst>
            <a:ext uri="{FF2B5EF4-FFF2-40B4-BE49-F238E27FC236}">
              <a16:creationId xmlns:a16="http://schemas.microsoft.com/office/drawing/2014/main" id="{DB508872-A785-4376-AC2B-2CDCFE5DE029}"/>
            </a:ext>
          </a:extLst>
        </xdr:cNvPr>
        <xdr:cNvSpPr>
          <a:spLocks/>
        </xdr:cNvSpPr>
      </xdr:nvSpPr>
      <xdr:spPr bwMode="auto">
        <a:xfrm>
          <a:off x="1629760" y="25448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140</xdr:row>
      <xdr:rowOff>173181</xdr:rowOff>
    </xdr:from>
    <xdr:to>
      <xdr:col>7</xdr:col>
      <xdr:colOff>294410</xdr:colOff>
      <xdr:row>141</xdr:row>
      <xdr:rowOff>121226</xdr:rowOff>
    </xdr:to>
    <xdr:sp macro="" textlink="">
      <xdr:nvSpPr>
        <xdr:cNvPr id="211" name="Freeform 10707">
          <a:extLst>
            <a:ext uri="{FF2B5EF4-FFF2-40B4-BE49-F238E27FC236}">
              <a16:creationId xmlns:a16="http://schemas.microsoft.com/office/drawing/2014/main" id="{30DBF552-8213-4BD5-8448-6248CCD54330}"/>
            </a:ext>
          </a:extLst>
        </xdr:cNvPr>
        <xdr:cNvSpPr>
          <a:spLocks/>
        </xdr:cNvSpPr>
      </xdr:nvSpPr>
      <xdr:spPr bwMode="auto">
        <a:xfrm>
          <a:off x="2658460" y="25448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140</xdr:row>
      <xdr:rowOff>173181</xdr:rowOff>
    </xdr:from>
    <xdr:to>
      <xdr:col>9</xdr:col>
      <xdr:colOff>294410</xdr:colOff>
      <xdr:row>141</xdr:row>
      <xdr:rowOff>121226</xdr:rowOff>
    </xdr:to>
    <xdr:sp macro="" textlink="">
      <xdr:nvSpPr>
        <xdr:cNvPr id="212" name="Freeform 10707">
          <a:extLst>
            <a:ext uri="{FF2B5EF4-FFF2-40B4-BE49-F238E27FC236}">
              <a16:creationId xmlns:a16="http://schemas.microsoft.com/office/drawing/2014/main" id="{3B8BFC29-5513-4AC7-9EB1-AB2E24657C9C}"/>
            </a:ext>
          </a:extLst>
        </xdr:cNvPr>
        <xdr:cNvSpPr>
          <a:spLocks/>
        </xdr:cNvSpPr>
      </xdr:nvSpPr>
      <xdr:spPr bwMode="auto">
        <a:xfrm>
          <a:off x="3687160" y="25448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140</xdr:row>
      <xdr:rowOff>173181</xdr:rowOff>
    </xdr:from>
    <xdr:to>
      <xdr:col>11</xdr:col>
      <xdr:colOff>294410</xdr:colOff>
      <xdr:row>141</xdr:row>
      <xdr:rowOff>121226</xdr:rowOff>
    </xdr:to>
    <xdr:sp macro="" textlink="">
      <xdr:nvSpPr>
        <xdr:cNvPr id="213" name="Freeform 10707">
          <a:extLst>
            <a:ext uri="{FF2B5EF4-FFF2-40B4-BE49-F238E27FC236}">
              <a16:creationId xmlns:a16="http://schemas.microsoft.com/office/drawing/2014/main" id="{5F12F377-D022-404C-A909-807CA132A354}"/>
            </a:ext>
          </a:extLst>
        </xdr:cNvPr>
        <xdr:cNvSpPr>
          <a:spLocks/>
        </xdr:cNvSpPr>
      </xdr:nvSpPr>
      <xdr:spPr bwMode="auto">
        <a:xfrm>
          <a:off x="4715860" y="25448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140</xdr:row>
      <xdr:rowOff>173181</xdr:rowOff>
    </xdr:from>
    <xdr:to>
      <xdr:col>13</xdr:col>
      <xdr:colOff>294410</xdr:colOff>
      <xdr:row>141</xdr:row>
      <xdr:rowOff>121226</xdr:rowOff>
    </xdr:to>
    <xdr:sp macro="" textlink="">
      <xdr:nvSpPr>
        <xdr:cNvPr id="214" name="Freeform 10707">
          <a:extLst>
            <a:ext uri="{FF2B5EF4-FFF2-40B4-BE49-F238E27FC236}">
              <a16:creationId xmlns:a16="http://schemas.microsoft.com/office/drawing/2014/main" id="{CA210C2B-1200-4559-A240-525E47DB1E32}"/>
            </a:ext>
          </a:extLst>
        </xdr:cNvPr>
        <xdr:cNvSpPr>
          <a:spLocks/>
        </xdr:cNvSpPr>
      </xdr:nvSpPr>
      <xdr:spPr bwMode="auto">
        <a:xfrm>
          <a:off x="5744560" y="25448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226" name="Freeform 10707">
          <a:extLst>
            <a:ext uri="{FF2B5EF4-FFF2-40B4-BE49-F238E27FC236}">
              <a16:creationId xmlns:a16="http://schemas.microsoft.com/office/drawing/2014/main" id="{2233FD07-3690-4898-99FB-57ADD6F91601}"/>
            </a:ext>
          </a:extLst>
        </xdr:cNvPr>
        <xdr:cNvSpPr>
          <a:spLocks/>
        </xdr:cNvSpPr>
      </xdr:nvSpPr>
      <xdr:spPr bwMode="auto">
        <a:xfrm>
          <a:off x="6773260" y="27315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152</xdr:row>
      <xdr:rowOff>28037</xdr:rowOff>
    </xdr:from>
    <xdr:to>
      <xdr:col>17</xdr:col>
      <xdr:colOff>276267</xdr:colOff>
      <xdr:row>152</xdr:row>
      <xdr:rowOff>148440</xdr:rowOff>
    </xdr:to>
    <xdr:sp macro="" textlink="">
      <xdr:nvSpPr>
        <xdr:cNvPr id="227" name="Freeform 10707">
          <a:extLst>
            <a:ext uri="{FF2B5EF4-FFF2-40B4-BE49-F238E27FC236}">
              <a16:creationId xmlns:a16="http://schemas.microsoft.com/office/drawing/2014/main" id="{21EE95EC-E105-4B35-B15B-850BEA24661A}"/>
            </a:ext>
          </a:extLst>
        </xdr:cNvPr>
        <xdr:cNvSpPr>
          <a:spLocks/>
        </xdr:cNvSpPr>
      </xdr:nvSpPr>
      <xdr:spPr bwMode="auto">
        <a:xfrm>
          <a:off x="7783817" y="273457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228" name="Freeform 10707">
          <a:extLst>
            <a:ext uri="{FF2B5EF4-FFF2-40B4-BE49-F238E27FC236}">
              <a16:creationId xmlns:a16="http://schemas.microsoft.com/office/drawing/2014/main" id="{B8D1C2DE-B63E-4BCE-9AD9-C5F0B035F0FE}"/>
            </a:ext>
          </a:extLst>
        </xdr:cNvPr>
        <xdr:cNvSpPr>
          <a:spLocks/>
        </xdr:cNvSpPr>
      </xdr:nvSpPr>
      <xdr:spPr bwMode="auto">
        <a:xfrm>
          <a:off x="8830660" y="27315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229" name="Freeform 10707">
          <a:extLst>
            <a:ext uri="{FF2B5EF4-FFF2-40B4-BE49-F238E27FC236}">
              <a16:creationId xmlns:a16="http://schemas.microsoft.com/office/drawing/2014/main" id="{53B0D64F-B7D9-415D-AC0B-95290DEB1216}"/>
            </a:ext>
          </a:extLst>
        </xdr:cNvPr>
        <xdr:cNvSpPr>
          <a:spLocks/>
        </xdr:cNvSpPr>
      </xdr:nvSpPr>
      <xdr:spPr bwMode="auto">
        <a:xfrm>
          <a:off x="9859360" y="27315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230" name="Freeform 10707">
          <a:extLst>
            <a:ext uri="{FF2B5EF4-FFF2-40B4-BE49-F238E27FC236}">
              <a16:creationId xmlns:a16="http://schemas.microsoft.com/office/drawing/2014/main" id="{05F0D05E-4FFE-4490-A0CE-B59A2F566253}"/>
            </a:ext>
          </a:extLst>
        </xdr:cNvPr>
        <xdr:cNvSpPr>
          <a:spLocks/>
        </xdr:cNvSpPr>
      </xdr:nvSpPr>
      <xdr:spPr bwMode="auto">
        <a:xfrm>
          <a:off x="601060" y="27315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231" name="Freeform 10707">
          <a:extLst>
            <a:ext uri="{FF2B5EF4-FFF2-40B4-BE49-F238E27FC236}">
              <a16:creationId xmlns:a16="http://schemas.microsoft.com/office/drawing/2014/main" id="{A17425DD-79AB-4410-B13A-1AD086FDA092}"/>
            </a:ext>
          </a:extLst>
        </xdr:cNvPr>
        <xdr:cNvSpPr>
          <a:spLocks/>
        </xdr:cNvSpPr>
      </xdr:nvSpPr>
      <xdr:spPr bwMode="auto">
        <a:xfrm>
          <a:off x="1629760" y="27315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232" name="Freeform 10707">
          <a:extLst>
            <a:ext uri="{FF2B5EF4-FFF2-40B4-BE49-F238E27FC236}">
              <a16:creationId xmlns:a16="http://schemas.microsoft.com/office/drawing/2014/main" id="{C10A2133-5D7A-4E12-8B58-8FDCECA9B75F}"/>
            </a:ext>
          </a:extLst>
        </xdr:cNvPr>
        <xdr:cNvSpPr>
          <a:spLocks/>
        </xdr:cNvSpPr>
      </xdr:nvSpPr>
      <xdr:spPr bwMode="auto">
        <a:xfrm>
          <a:off x="2658460" y="27315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233" name="Freeform 10707">
          <a:extLst>
            <a:ext uri="{FF2B5EF4-FFF2-40B4-BE49-F238E27FC236}">
              <a16:creationId xmlns:a16="http://schemas.microsoft.com/office/drawing/2014/main" id="{B97A9105-1482-4F76-B294-05F71A0DC10D}"/>
            </a:ext>
          </a:extLst>
        </xdr:cNvPr>
        <xdr:cNvSpPr>
          <a:spLocks/>
        </xdr:cNvSpPr>
      </xdr:nvSpPr>
      <xdr:spPr bwMode="auto">
        <a:xfrm>
          <a:off x="3687160" y="27315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234" name="Freeform 10707">
          <a:extLst>
            <a:ext uri="{FF2B5EF4-FFF2-40B4-BE49-F238E27FC236}">
              <a16:creationId xmlns:a16="http://schemas.microsoft.com/office/drawing/2014/main" id="{65D4AA43-1043-4649-BF95-EEA7AA5632A3}"/>
            </a:ext>
          </a:extLst>
        </xdr:cNvPr>
        <xdr:cNvSpPr>
          <a:spLocks/>
        </xdr:cNvSpPr>
      </xdr:nvSpPr>
      <xdr:spPr bwMode="auto">
        <a:xfrm>
          <a:off x="4715860" y="27315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235" name="Freeform 10707">
          <a:extLst>
            <a:ext uri="{FF2B5EF4-FFF2-40B4-BE49-F238E27FC236}">
              <a16:creationId xmlns:a16="http://schemas.microsoft.com/office/drawing/2014/main" id="{C3B3520F-0E3A-49AA-ACD6-FC5CF7FA2C01}"/>
            </a:ext>
          </a:extLst>
        </xdr:cNvPr>
        <xdr:cNvSpPr>
          <a:spLocks/>
        </xdr:cNvSpPr>
      </xdr:nvSpPr>
      <xdr:spPr bwMode="auto">
        <a:xfrm>
          <a:off x="5744560" y="27315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4233</xdr:rowOff>
    </xdr:from>
    <xdr:to>
      <xdr:col>4</xdr:col>
      <xdr:colOff>46570</xdr:colOff>
      <xdr:row>165</xdr:row>
      <xdr:rowOff>173567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6F04158B-D5E8-4A23-AE26-FBE060BEEEF1}"/>
            </a:ext>
          </a:extLst>
        </xdr:cNvPr>
        <xdr:cNvSpPr/>
      </xdr:nvSpPr>
      <xdr:spPr>
        <a:xfrm>
          <a:off x="1312055" y="291888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162</xdr:row>
      <xdr:rowOff>173181</xdr:rowOff>
    </xdr:from>
    <xdr:to>
      <xdr:col>15</xdr:col>
      <xdr:colOff>294410</xdr:colOff>
      <xdr:row>163</xdr:row>
      <xdr:rowOff>121226</xdr:rowOff>
    </xdr:to>
    <xdr:sp macro="" textlink="">
      <xdr:nvSpPr>
        <xdr:cNvPr id="247" name="Freeform 10707">
          <a:extLst>
            <a:ext uri="{FF2B5EF4-FFF2-40B4-BE49-F238E27FC236}">
              <a16:creationId xmlns:a16="http://schemas.microsoft.com/office/drawing/2014/main" id="{3ABB351C-9AEC-4FE4-8FB3-41527144D8EB}"/>
            </a:ext>
          </a:extLst>
        </xdr:cNvPr>
        <xdr:cNvSpPr>
          <a:spLocks/>
        </xdr:cNvSpPr>
      </xdr:nvSpPr>
      <xdr:spPr bwMode="auto">
        <a:xfrm>
          <a:off x="6773260" y="291825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163</xdr:row>
      <xdr:rowOff>28037</xdr:rowOff>
    </xdr:from>
    <xdr:to>
      <xdr:col>17</xdr:col>
      <xdr:colOff>276267</xdr:colOff>
      <xdr:row>163</xdr:row>
      <xdr:rowOff>148440</xdr:rowOff>
    </xdr:to>
    <xdr:sp macro="" textlink="">
      <xdr:nvSpPr>
        <xdr:cNvPr id="248" name="Freeform 10707">
          <a:extLst>
            <a:ext uri="{FF2B5EF4-FFF2-40B4-BE49-F238E27FC236}">
              <a16:creationId xmlns:a16="http://schemas.microsoft.com/office/drawing/2014/main" id="{D6E59F77-E303-4CA5-BCE3-7F44982F0FAB}"/>
            </a:ext>
          </a:extLst>
        </xdr:cNvPr>
        <xdr:cNvSpPr>
          <a:spLocks/>
        </xdr:cNvSpPr>
      </xdr:nvSpPr>
      <xdr:spPr bwMode="auto">
        <a:xfrm>
          <a:off x="7783817" y="292126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162</xdr:row>
      <xdr:rowOff>173181</xdr:rowOff>
    </xdr:from>
    <xdr:to>
      <xdr:col>19</xdr:col>
      <xdr:colOff>294410</xdr:colOff>
      <xdr:row>163</xdr:row>
      <xdr:rowOff>121226</xdr:rowOff>
    </xdr:to>
    <xdr:sp macro="" textlink="">
      <xdr:nvSpPr>
        <xdr:cNvPr id="249" name="Freeform 10707">
          <a:extLst>
            <a:ext uri="{FF2B5EF4-FFF2-40B4-BE49-F238E27FC236}">
              <a16:creationId xmlns:a16="http://schemas.microsoft.com/office/drawing/2014/main" id="{7FC3BB33-DB01-40BA-B874-8B9A4206261F}"/>
            </a:ext>
          </a:extLst>
        </xdr:cNvPr>
        <xdr:cNvSpPr>
          <a:spLocks/>
        </xdr:cNvSpPr>
      </xdr:nvSpPr>
      <xdr:spPr bwMode="auto">
        <a:xfrm>
          <a:off x="8830660" y="291825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162</xdr:row>
      <xdr:rowOff>173181</xdr:rowOff>
    </xdr:from>
    <xdr:to>
      <xdr:col>21</xdr:col>
      <xdr:colOff>294410</xdr:colOff>
      <xdr:row>163</xdr:row>
      <xdr:rowOff>121226</xdr:rowOff>
    </xdr:to>
    <xdr:sp macro="" textlink="">
      <xdr:nvSpPr>
        <xdr:cNvPr id="250" name="Freeform 10707">
          <a:extLst>
            <a:ext uri="{FF2B5EF4-FFF2-40B4-BE49-F238E27FC236}">
              <a16:creationId xmlns:a16="http://schemas.microsoft.com/office/drawing/2014/main" id="{09318765-33E7-4CC5-87A1-2E3A4245E318}"/>
            </a:ext>
          </a:extLst>
        </xdr:cNvPr>
        <xdr:cNvSpPr>
          <a:spLocks/>
        </xdr:cNvSpPr>
      </xdr:nvSpPr>
      <xdr:spPr bwMode="auto">
        <a:xfrm>
          <a:off x="9859360" y="291825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162</xdr:row>
      <xdr:rowOff>173181</xdr:rowOff>
    </xdr:from>
    <xdr:to>
      <xdr:col>3</xdr:col>
      <xdr:colOff>294410</xdr:colOff>
      <xdr:row>163</xdr:row>
      <xdr:rowOff>121226</xdr:rowOff>
    </xdr:to>
    <xdr:sp macro="" textlink="">
      <xdr:nvSpPr>
        <xdr:cNvPr id="251" name="Freeform 10707">
          <a:extLst>
            <a:ext uri="{FF2B5EF4-FFF2-40B4-BE49-F238E27FC236}">
              <a16:creationId xmlns:a16="http://schemas.microsoft.com/office/drawing/2014/main" id="{F4E65C1B-4B05-4845-960F-1BA8E2303080}"/>
            </a:ext>
          </a:extLst>
        </xdr:cNvPr>
        <xdr:cNvSpPr>
          <a:spLocks/>
        </xdr:cNvSpPr>
      </xdr:nvSpPr>
      <xdr:spPr bwMode="auto">
        <a:xfrm>
          <a:off x="601060" y="291825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162</xdr:row>
      <xdr:rowOff>173181</xdr:rowOff>
    </xdr:from>
    <xdr:to>
      <xdr:col>5</xdr:col>
      <xdr:colOff>294410</xdr:colOff>
      <xdr:row>163</xdr:row>
      <xdr:rowOff>121226</xdr:rowOff>
    </xdr:to>
    <xdr:sp macro="" textlink="">
      <xdr:nvSpPr>
        <xdr:cNvPr id="252" name="Freeform 10707">
          <a:extLst>
            <a:ext uri="{FF2B5EF4-FFF2-40B4-BE49-F238E27FC236}">
              <a16:creationId xmlns:a16="http://schemas.microsoft.com/office/drawing/2014/main" id="{A221D7DE-29EF-41C7-9BD9-D8CA4AA384DE}"/>
            </a:ext>
          </a:extLst>
        </xdr:cNvPr>
        <xdr:cNvSpPr>
          <a:spLocks/>
        </xdr:cNvSpPr>
      </xdr:nvSpPr>
      <xdr:spPr bwMode="auto">
        <a:xfrm>
          <a:off x="1629760" y="291825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162</xdr:row>
      <xdr:rowOff>173181</xdr:rowOff>
    </xdr:from>
    <xdr:to>
      <xdr:col>7</xdr:col>
      <xdr:colOff>294410</xdr:colOff>
      <xdr:row>163</xdr:row>
      <xdr:rowOff>121226</xdr:rowOff>
    </xdr:to>
    <xdr:sp macro="" textlink="">
      <xdr:nvSpPr>
        <xdr:cNvPr id="253" name="Freeform 10707">
          <a:extLst>
            <a:ext uri="{FF2B5EF4-FFF2-40B4-BE49-F238E27FC236}">
              <a16:creationId xmlns:a16="http://schemas.microsoft.com/office/drawing/2014/main" id="{386EA1B6-072B-4188-BEE1-33DD1B1A4084}"/>
            </a:ext>
          </a:extLst>
        </xdr:cNvPr>
        <xdr:cNvSpPr>
          <a:spLocks/>
        </xdr:cNvSpPr>
      </xdr:nvSpPr>
      <xdr:spPr bwMode="auto">
        <a:xfrm>
          <a:off x="2658460" y="291825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162</xdr:row>
      <xdr:rowOff>173181</xdr:rowOff>
    </xdr:from>
    <xdr:to>
      <xdr:col>9</xdr:col>
      <xdr:colOff>294410</xdr:colOff>
      <xdr:row>163</xdr:row>
      <xdr:rowOff>121226</xdr:rowOff>
    </xdr:to>
    <xdr:sp macro="" textlink="">
      <xdr:nvSpPr>
        <xdr:cNvPr id="254" name="Freeform 10707">
          <a:extLst>
            <a:ext uri="{FF2B5EF4-FFF2-40B4-BE49-F238E27FC236}">
              <a16:creationId xmlns:a16="http://schemas.microsoft.com/office/drawing/2014/main" id="{630C5407-A519-46C7-AE67-E10BC0F9D78B}"/>
            </a:ext>
          </a:extLst>
        </xdr:cNvPr>
        <xdr:cNvSpPr>
          <a:spLocks/>
        </xdr:cNvSpPr>
      </xdr:nvSpPr>
      <xdr:spPr bwMode="auto">
        <a:xfrm>
          <a:off x="3687160" y="291825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162</xdr:row>
      <xdr:rowOff>173181</xdr:rowOff>
    </xdr:from>
    <xdr:to>
      <xdr:col>11</xdr:col>
      <xdr:colOff>294410</xdr:colOff>
      <xdr:row>163</xdr:row>
      <xdr:rowOff>121226</xdr:rowOff>
    </xdr:to>
    <xdr:sp macro="" textlink="">
      <xdr:nvSpPr>
        <xdr:cNvPr id="255" name="Freeform 10707">
          <a:extLst>
            <a:ext uri="{FF2B5EF4-FFF2-40B4-BE49-F238E27FC236}">
              <a16:creationId xmlns:a16="http://schemas.microsoft.com/office/drawing/2014/main" id="{925B1625-CCE2-4241-A4A2-BC5182C66018}"/>
            </a:ext>
          </a:extLst>
        </xdr:cNvPr>
        <xdr:cNvSpPr>
          <a:spLocks/>
        </xdr:cNvSpPr>
      </xdr:nvSpPr>
      <xdr:spPr bwMode="auto">
        <a:xfrm>
          <a:off x="4715860" y="291825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162</xdr:row>
      <xdr:rowOff>173181</xdr:rowOff>
    </xdr:from>
    <xdr:to>
      <xdr:col>13</xdr:col>
      <xdr:colOff>294410</xdr:colOff>
      <xdr:row>163</xdr:row>
      <xdr:rowOff>121226</xdr:rowOff>
    </xdr:to>
    <xdr:sp macro="" textlink="">
      <xdr:nvSpPr>
        <xdr:cNvPr id="256" name="Freeform 10707">
          <a:extLst>
            <a:ext uri="{FF2B5EF4-FFF2-40B4-BE49-F238E27FC236}">
              <a16:creationId xmlns:a16="http://schemas.microsoft.com/office/drawing/2014/main" id="{1A1E4FA1-526F-4C07-93BA-202CACD2C76E}"/>
            </a:ext>
          </a:extLst>
        </xdr:cNvPr>
        <xdr:cNvSpPr>
          <a:spLocks/>
        </xdr:cNvSpPr>
      </xdr:nvSpPr>
      <xdr:spPr bwMode="auto">
        <a:xfrm>
          <a:off x="5744560" y="291825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173</xdr:row>
      <xdr:rowOff>173181</xdr:rowOff>
    </xdr:from>
    <xdr:to>
      <xdr:col>15</xdr:col>
      <xdr:colOff>294410</xdr:colOff>
      <xdr:row>174</xdr:row>
      <xdr:rowOff>121226</xdr:rowOff>
    </xdr:to>
    <xdr:sp macro="" textlink="">
      <xdr:nvSpPr>
        <xdr:cNvPr id="268" name="Freeform 10707">
          <a:extLst>
            <a:ext uri="{FF2B5EF4-FFF2-40B4-BE49-F238E27FC236}">
              <a16:creationId xmlns:a16="http://schemas.microsoft.com/office/drawing/2014/main" id="{0748058C-E5E4-4D91-BB37-AB09E013B5D0}"/>
            </a:ext>
          </a:extLst>
        </xdr:cNvPr>
        <xdr:cNvSpPr>
          <a:spLocks/>
        </xdr:cNvSpPr>
      </xdr:nvSpPr>
      <xdr:spPr bwMode="auto">
        <a:xfrm>
          <a:off x="6773260" y="310494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174</xdr:row>
      <xdr:rowOff>28037</xdr:rowOff>
    </xdr:from>
    <xdr:to>
      <xdr:col>17</xdr:col>
      <xdr:colOff>276267</xdr:colOff>
      <xdr:row>174</xdr:row>
      <xdr:rowOff>148440</xdr:rowOff>
    </xdr:to>
    <xdr:sp macro="" textlink="">
      <xdr:nvSpPr>
        <xdr:cNvPr id="269" name="Freeform 10707">
          <a:extLst>
            <a:ext uri="{FF2B5EF4-FFF2-40B4-BE49-F238E27FC236}">
              <a16:creationId xmlns:a16="http://schemas.microsoft.com/office/drawing/2014/main" id="{C02C54D2-057E-413E-A9CF-E42996BF9227}"/>
            </a:ext>
          </a:extLst>
        </xdr:cNvPr>
        <xdr:cNvSpPr>
          <a:spLocks/>
        </xdr:cNvSpPr>
      </xdr:nvSpPr>
      <xdr:spPr bwMode="auto">
        <a:xfrm>
          <a:off x="7783817" y="310795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173</xdr:row>
      <xdr:rowOff>173181</xdr:rowOff>
    </xdr:from>
    <xdr:to>
      <xdr:col>19</xdr:col>
      <xdr:colOff>294410</xdr:colOff>
      <xdr:row>174</xdr:row>
      <xdr:rowOff>121226</xdr:rowOff>
    </xdr:to>
    <xdr:sp macro="" textlink="">
      <xdr:nvSpPr>
        <xdr:cNvPr id="270" name="Freeform 10707">
          <a:extLst>
            <a:ext uri="{FF2B5EF4-FFF2-40B4-BE49-F238E27FC236}">
              <a16:creationId xmlns:a16="http://schemas.microsoft.com/office/drawing/2014/main" id="{F6000926-7CFE-44EE-A598-F095C8CC55B4}"/>
            </a:ext>
          </a:extLst>
        </xdr:cNvPr>
        <xdr:cNvSpPr>
          <a:spLocks/>
        </xdr:cNvSpPr>
      </xdr:nvSpPr>
      <xdr:spPr bwMode="auto">
        <a:xfrm>
          <a:off x="8830660" y="310494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173</xdr:row>
      <xdr:rowOff>173181</xdr:rowOff>
    </xdr:from>
    <xdr:to>
      <xdr:col>21</xdr:col>
      <xdr:colOff>294410</xdr:colOff>
      <xdr:row>174</xdr:row>
      <xdr:rowOff>121226</xdr:rowOff>
    </xdr:to>
    <xdr:sp macro="" textlink="">
      <xdr:nvSpPr>
        <xdr:cNvPr id="271" name="Freeform 10707">
          <a:extLst>
            <a:ext uri="{FF2B5EF4-FFF2-40B4-BE49-F238E27FC236}">
              <a16:creationId xmlns:a16="http://schemas.microsoft.com/office/drawing/2014/main" id="{AB45CC79-A71D-47AE-8342-C3CBCA52E416}"/>
            </a:ext>
          </a:extLst>
        </xdr:cNvPr>
        <xdr:cNvSpPr>
          <a:spLocks/>
        </xdr:cNvSpPr>
      </xdr:nvSpPr>
      <xdr:spPr bwMode="auto">
        <a:xfrm>
          <a:off x="9859360" y="310494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173</xdr:row>
      <xdr:rowOff>173181</xdr:rowOff>
    </xdr:from>
    <xdr:to>
      <xdr:col>3</xdr:col>
      <xdr:colOff>294410</xdr:colOff>
      <xdr:row>174</xdr:row>
      <xdr:rowOff>121226</xdr:rowOff>
    </xdr:to>
    <xdr:sp macro="" textlink="">
      <xdr:nvSpPr>
        <xdr:cNvPr id="272" name="Freeform 10707">
          <a:extLst>
            <a:ext uri="{FF2B5EF4-FFF2-40B4-BE49-F238E27FC236}">
              <a16:creationId xmlns:a16="http://schemas.microsoft.com/office/drawing/2014/main" id="{583F8ED9-C676-469C-91B2-710547F1657D}"/>
            </a:ext>
          </a:extLst>
        </xdr:cNvPr>
        <xdr:cNvSpPr>
          <a:spLocks/>
        </xdr:cNvSpPr>
      </xdr:nvSpPr>
      <xdr:spPr bwMode="auto">
        <a:xfrm>
          <a:off x="601060" y="310494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173</xdr:row>
      <xdr:rowOff>173181</xdr:rowOff>
    </xdr:from>
    <xdr:to>
      <xdr:col>5</xdr:col>
      <xdr:colOff>294410</xdr:colOff>
      <xdr:row>174</xdr:row>
      <xdr:rowOff>121226</xdr:rowOff>
    </xdr:to>
    <xdr:sp macro="" textlink="">
      <xdr:nvSpPr>
        <xdr:cNvPr id="273" name="Freeform 10707">
          <a:extLst>
            <a:ext uri="{FF2B5EF4-FFF2-40B4-BE49-F238E27FC236}">
              <a16:creationId xmlns:a16="http://schemas.microsoft.com/office/drawing/2014/main" id="{966D3C06-B61A-43D4-BC3B-FBA8E12A9F23}"/>
            </a:ext>
          </a:extLst>
        </xdr:cNvPr>
        <xdr:cNvSpPr>
          <a:spLocks/>
        </xdr:cNvSpPr>
      </xdr:nvSpPr>
      <xdr:spPr bwMode="auto">
        <a:xfrm>
          <a:off x="1629760" y="310494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173</xdr:row>
      <xdr:rowOff>173181</xdr:rowOff>
    </xdr:from>
    <xdr:to>
      <xdr:col>7</xdr:col>
      <xdr:colOff>294410</xdr:colOff>
      <xdr:row>174</xdr:row>
      <xdr:rowOff>121226</xdr:rowOff>
    </xdr:to>
    <xdr:sp macro="" textlink="">
      <xdr:nvSpPr>
        <xdr:cNvPr id="274" name="Freeform 10707">
          <a:extLst>
            <a:ext uri="{FF2B5EF4-FFF2-40B4-BE49-F238E27FC236}">
              <a16:creationId xmlns:a16="http://schemas.microsoft.com/office/drawing/2014/main" id="{2FA37BAB-2A82-40A2-B794-96D77106896C}"/>
            </a:ext>
          </a:extLst>
        </xdr:cNvPr>
        <xdr:cNvSpPr>
          <a:spLocks/>
        </xdr:cNvSpPr>
      </xdr:nvSpPr>
      <xdr:spPr bwMode="auto">
        <a:xfrm>
          <a:off x="2658460" y="310494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173</xdr:row>
      <xdr:rowOff>173181</xdr:rowOff>
    </xdr:from>
    <xdr:to>
      <xdr:col>9</xdr:col>
      <xdr:colOff>294410</xdr:colOff>
      <xdr:row>174</xdr:row>
      <xdr:rowOff>121226</xdr:rowOff>
    </xdr:to>
    <xdr:sp macro="" textlink="">
      <xdr:nvSpPr>
        <xdr:cNvPr id="275" name="Freeform 10707">
          <a:extLst>
            <a:ext uri="{FF2B5EF4-FFF2-40B4-BE49-F238E27FC236}">
              <a16:creationId xmlns:a16="http://schemas.microsoft.com/office/drawing/2014/main" id="{4B9B497A-4FC7-4914-9383-716904CED9E2}"/>
            </a:ext>
          </a:extLst>
        </xdr:cNvPr>
        <xdr:cNvSpPr>
          <a:spLocks/>
        </xdr:cNvSpPr>
      </xdr:nvSpPr>
      <xdr:spPr bwMode="auto">
        <a:xfrm>
          <a:off x="3687160" y="310494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173</xdr:row>
      <xdr:rowOff>173181</xdr:rowOff>
    </xdr:from>
    <xdr:to>
      <xdr:col>11</xdr:col>
      <xdr:colOff>294410</xdr:colOff>
      <xdr:row>174</xdr:row>
      <xdr:rowOff>121226</xdr:rowOff>
    </xdr:to>
    <xdr:sp macro="" textlink="">
      <xdr:nvSpPr>
        <xdr:cNvPr id="276" name="Freeform 10707">
          <a:extLst>
            <a:ext uri="{FF2B5EF4-FFF2-40B4-BE49-F238E27FC236}">
              <a16:creationId xmlns:a16="http://schemas.microsoft.com/office/drawing/2014/main" id="{320AC8E3-84E9-4744-80FC-AA5298F44225}"/>
            </a:ext>
          </a:extLst>
        </xdr:cNvPr>
        <xdr:cNvSpPr>
          <a:spLocks/>
        </xdr:cNvSpPr>
      </xdr:nvSpPr>
      <xdr:spPr bwMode="auto">
        <a:xfrm>
          <a:off x="4715860" y="310494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173</xdr:row>
      <xdr:rowOff>173181</xdr:rowOff>
    </xdr:from>
    <xdr:to>
      <xdr:col>13</xdr:col>
      <xdr:colOff>294410</xdr:colOff>
      <xdr:row>174</xdr:row>
      <xdr:rowOff>121226</xdr:rowOff>
    </xdr:to>
    <xdr:sp macro="" textlink="">
      <xdr:nvSpPr>
        <xdr:cNvPr id="277" name="Freeform 10707">
          <a:extLst>
            <a:ext uri="{FF2B5EF4-FFF2-40B4-BE49-F238E27FC236}">
              <a16:creationId xmlns:a16="http://schemas.microsoft.com/office/drawing/2014/main" id="{2B332B3A-02E1-4367-818E-C9D7032CBDFA}"/>
            </a:ext>
          </a:extLst>
        </xdr:cNvPr>
        <xdr:cNvSpPr>
          <a:spLocks/>
        </xdr:cNvSpPr>
      </xdr:nvSpPr>
      <xdr:spPr bwMode="auto">
        <a:xfrm>
          <a:off x="5744560" y="310494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184</xdr:row>
      <xdr:rowOff>173181</xdr:rowOff>
    </xdr:from>
    <xdr:to>
      <xdr:col>15</xdr:col>
      <xdr:colOff>294410</xdr:colOff>
      <xdr:row>185</xdr:row>
      <xdr:rowOff>121226</xdr:rowOff>
    </xdr:to>
    <xdr:sp macro="" textlink="">
      <xdr:nvSpPr>
        <xdr:cNvPr id="289" name="Freeform 10707">
          <a:extLst>
            <a:ext uri="{FF2B5EF4-FFF2-40B4-BE49-F238E27FC236}">
              <a16:creationId xmlns:a16="http://schemas.microsoft.com/office/drawing/2014/main" id="{64CD58C5-D504-4D3A-BC45-18CC2D845A6E}"/>
            </a:ext>
          </a:extLst>
        </xdr:cNvPr>
        <xdr:cNvSpPr>
          <a:spLocks/>
        </xdr:cNvSpPr>
      </xdr:nvSpPr>
      <xdr:spPr bwMode="auto">
        <a:xfrm>
          <a:off x="6773260" y="329163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185</xdr:row>
      <xdr:rowOff>28037</xdr:rowOff>
    </xdr:from>
    <xdr:to>
      <xdr:col>17</xdr:col>
      <xdr:colOff>276267</xdr:colOff>
      <xdr:row>185</xdr:row>
      <xdr:rowOff>148440</xdr:rowOff>
    </xdr:to>
    <xdr:sp macro="" textlink="">
      <xdr:nvSpPr>
        <xdr:cNvPr id="290" name="Freeform 10707">
          <a:extLst>
            <a:ext uri="{FF2B5EF4-FFF2-40B4-BE49-F238E27FC236}">
              <a16:creationId xmlns:a16="http://schemas.microsoft.com/office/drawing/2014/main" id="{C980D0A5-D03C-497E-A2ED-5B3B91F6BF36}"/>
            </a:ext>
          </a:extLst>
        </xdr:cNvPr>
        <xdr:cNvSpPr>
          <a:spLocks/>
        </xdr:cNvSpPr>
      </xdr:nvSpPr>
      <xdr:spPr bwMode="auto">
        <a:xfrm>
          <a:off x="7783817" y="329464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184</xdr:row>
      <xdr:rowOff>173181</xdr:rowOff>
    </xdr:from>
    <xdr:to>
      <xdr:col>19</xdr:col>
      <xdr:colOff>294410</xdr:colOff>
      <xdr:row>185</xdr:row>
      <xdr:rowOff>121226</xdr:rowOff>
    </xdr:to>
    <xdr:sp macro="" textlink="">
      <xdr:nvSpPr>
        <xdr:cNvPr id="291" name="Freeform 10707">
          <a:extLst>
            <a:ext uri="{FF2B5EF4-FFF2-40B4-BE49-F238E27FC236}">
              <a16:creationId xmlns:a16="http://schemas.microsoft.com/office/drawing/2014/main" id="{1E7A1655-30B2-45C7-8CD1-2158ADA98828}"/>
            </a:ext>
          </a:extLst>
        </xdr:cNvPr>
        <xdr:cNvSpPr>
          <a:spLocks/>
        </xdr:cNvSpPr>
      </xdr:nvSpPr>
      <xdr:spPr bwMode="auto">
        <a:xfrm>
          <a:off x="8830660" y="329163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184</xdr:row>
      <xdr:rowOff>173181</xdr:rowOff>
    </xdr:from>
    <xdr:to>
      <xdr:col>21</xdr:col>
      <xdr:colOff>294410</xdr:colOff>
      <xdr:row>185</xdr:row>
      <xdr:rowOff>121226</xdr:rowOff>
    </xdr:to>
    <xdr:sp macro="" textlink="">
      <xdr:nvSpPr>
        <xdr:cNvPr id="292" name="Freeform 10707">
          <a:extLst>
            <a:ext uri="{FF2B5EF4-FFF2-40B4-BE49-F238E27FC236}">
              <a16:creationId xmlns:a16="http://schemas.microsoft.com/office/drawing/2014/main" id="{8D55D1CF-BDAC-4378-A507-8A65C7A2DC27}"/>
            </a:ext>
          </a:extLst>
        </xdr:cNvPr>
        <xdr:cNvSpPr>
          <a:spLocks/>
        </xdr:cNvSpPr>
      </xdr:nvSpPr>
      <xdr:spPr bwMode="auto">
        <a:xfrm>
          <a:off x="9859360" y="329163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184</xdr:row>
      <xdr:rowOff>173181</xdr:rowOff>
    </xdr:from>
    <xdr:to>
      <xdr:col>3</xdr:col>
      <xdr:colOff>294410</xdr:colOff>
      <xdr:row>185</xdr:row>
      <xdr:rowOff>121226</xdr:rowOff>
    </xdr:to>
    <xdr:sp macro="" textlink="">
      <xdr:nvSpPr>
        <xdr:cNvPr id="293" name="Freeform 10707">
          <a:extLst>
            <a:ext uri="{FF2B5EF4-FFF2-40B4-BE49-F238E27FC236}">
              <a16:creationId xmlns:a16="http://schemas.microsoft.com/office/drawing/2014/main" id="{6D020C33-A743-4E18-B862-BC40F873E790}"/>
            </a:ext>
          </a:extLst>
        </xdr:cNvPr>
        <xdr:cNvSpPr>
          <a:spLocks/>
        </xdr:cNvSpPr>
      </xdr:nvSpPr>
      <xdr:spPr bwMode="auto">
        <a:xfrm>
          <a:off x="601060" y="329163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184</xdr:row>
      <xdr:rowOff>173181</xdr:rowOff>
    </xdr:from>
    <xdr:to>
      <xdr:col>5</xdr:col>
      <xdr:colOff>294410</xdr:colOff>
      <xdr:row>185</xdr:row>
      <xdr:rowOff>121226</xdr:rowOff>
    </xdr:to>
    <xdr:sp macro="" textlink="">
      <xdr:nvSpPr>
        <xdr:cNvPr id="294" name="Freeform 10707">
          <a:extLst>
            <a:ext uri="{FF2B5EF4-FFF2-40B4-BE49-F238E27FC236}">
              <a16:creationId xmlns:a16="http://schemas.microsoft.com/office/drawing/2014/main" id="{8C506C70-A189-4DC7-B334-96B5800362BD}"/>
            </a:ext>
          </a:extLst>
        </xdr:cNvPr>
        <xdr:cNvSpPr>
          <a:spLocks/>
        </xdr:cNvSpPr>
      </xdr:nvSpPr>
      <xdr:spPr bwMode="auto">
        <a:xfrm>
          <a:off x="1629760" y="329163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184</xdr:row>
      <xdr:rowOff>173181</xdr:rowOff>
    </xdr:from>
    <xdr:to>
      <xdr:col>7</xdr:col>
      <xdr:colOff>294410</xdr:colOff>
      <xdr:row>185</xdr:row>
      <xdr:rowOff>121226</xdr:rowOff>
    </xdr:to>
    <xdr:sp macro="" textlink="">
      <xdr:nvSpPr>
        <xdr:cNvPr id="295" name="Freeform 10707">
          <a:extLst>
            <a:ext uri="{FF2B5EF4-FFF2-40B4-BE49-F238E27FC236}">
              <a16:creationId xmlns:a16="http://schemas.microsoft.com/office/drawing/2014/main" id="{515F618A-FEBE-4186-9BB9-EAC69D3F9D4E}"/>
            </a:ext>
          </a:extLst>
        </xdr:cNvPr>
        <xdr:cNvSpPr>
          <a:spLocks/>
        </xdr:cNvSpPr>
      </xdr:nvSpPr>
      <xdr:spPr bwMode="auto">
        <a:xfrm>
          <a:off x="2658460" y="329163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184</xdr:row>
      <xdr:rowOff>173181</xdr:rowOff>
    </xdr:from>
    <xdr:to>
      <xdr:col>9</xdr:col>
      <xdr:colOff>294410</xdr:colOff>
      <xdr:row>185</xdr:row>
      <xdr:rowOff>121226</xdr:rowOff>
    </xdr:to>
    <xdr:sp macro="" textlink="">
      <xdr:nvSpPr>
        <xdr:cNvPr id="296" name="Freeform 10707">
          <a:extLst>
            <a:ext uri="{FF2B5EF4-FFF2-40B4-BE49-F238E27FC236}">
              <a16:creationId xmlns:a16="http://schemas.microsoft.com/office/drawing/2014/main" id="{D74D6BA3-BA37-44E4-AABB-D645E559EA28}"/>
            </a:ext>
          </a:extLst>
        </xdr:cNvPr>
        <xdr:cNvSpPr>
          <a:spLocks/>
        </xdr:cNvSpPr>
      </xdr:nvSpPr>
      <xdr:spPr bwMode="auto">
        <a:xfrm>
          <a:off x="3687160" y="329163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184</xdr:row>
      <xdr:rowOff>173181</xdr:rowOff>
    </xdr:from>
    <xdr:to>
      <xdr:col>11</xdr:col>
      <xdr:colOff>294410</xdr:colOff>
      <xdr:row>185</xdr:row>
      <xdr:rowOff>121226</xdr:rowOff>
    </xdr:to>
    <xdr:sp macro="" textlink="">
      <xdr:nvSpPr>
        <xdr:cNvPr id="297" name="Freeform 10707">
          <a:extLst>
            <a:ext uri="{FF2B5EF4-FFF2-40B4-BE49-F238E27FC236}">
              <a16:creationId xmlns:a16="http://schemas.microsoft.com/office/drawing/2014/main" id="{8C19048C-A877-4154-B35E-753ECFBE3068}"/>
            </a:ext>
          </a:extLst>
        </xdr:cNvPr>
        <xdr:cNvSpPr>
          <a:spLocks/>
        </xdr:cNvSpPr>
      </xdr:nvSpPr>
      <xdr:spPr bwMode="auto">
        <a:xfrm>
          <a:off x="4715860" y="329163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184</xdr:row>
      <xdr:rowOff>173181</xdr:rowOff>
    </xdr:from>
    <xdr:to>
      <xdr:col>13</xdr:col>
      <xdr:colOff>294410</xdr:colOff>
      <xdr:row>185</xdr:row>
      <xdr:rowOff>121226</xdr:rowOff>
    </xdr:to>
    <xdr:sp macro="" textlink="">
      <xdr:nvSpPr>
        <xdr:cNvPr id="298" name="Freeform 10707">
          <a:extLst>
            <a:ext uri="{FF2B5EF4-FFF2-40B4-BE49-F238E27FC236}">
              <a16:creationId xmlns:a16="http://schemas.microsoft.com/office/drawing/2014/main" id="{0C7EB392-4CD4-46B9-90F4-1482D648B293}"/>
            </a:ext>
          </a:extLst>
        </xdr:cNvPr>
        <xdr:cNvSpPr>
          <a:spLocks/>
        </xdr:cNvSpPr>
      </xdr:nvSpPr>
      <xdr:spPr bwMode="auto">
        <a:xfrm>
          <a:off x="5744560" y="329163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195</xdr:row>
      <xdr:rowOff>173181</xdr:rowOff>
    </xdr:from>
    <xdr:to>
      <xdr:col>15</xdr:col>
      <xdr:colOff>294410</xdr:colOff>
      <xdr:row>196</xdr:row>
      <xdr:rowOff>121226</xdr:rowOff>
    </xdr:to>
    <xdr:sp macro="" textlink="">
      <xdr:nvSpPr>
        <xdr:cNvPr id="310" name="Freeform 10707">
          <a:extLst>
            <a:ext uri="{FF2B5EF4-FFF2-40B4-BE49-F238E27FC236}">
              <a16:creationId xmlns:a16="http://schemas.microsoft.com/office/drawing/2014/main" id="{71F54556-E0B3-4911-874D-4366C67C2ACF}"/>
            </a:ext>
          </a:extLst>
        </xdr:cNvPr>
        <xdr:cNvSpPr>
          <a:spLocks/>
        </xdr:cNvSpPr>
      </xdr:nvSpPr>
      <xdr:spPr bwMode="auto">
        <a:xfrm>
          <a:off x="6773260" y="347832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196</xdr:row>
      <xdr:rowOff>28037</xdr:rowOff>
    </xdr:from>
    <xdr:to>
      <xdr:col>17</xdr:col>
      <xdr:colOff>276267</xdr:colOff>
      <xdr:row>196</xdr:row>
      <xdr:rowOff>148440</xdr:rowOff>
    </xdr:to>
    <xdr:sp macro="" textlink="">
      <xdr:nvSpPr>
        <xdr:cNvPr id="311" name="Freeform 10707">
          <a:extLst>
            <a:ext uri="{FF2B5EF4-FFF2-40B4-BE49-F238E27FC236}">
              <a16:creationId xmlns:a16="http://schemas.microsoft.com/office/drawing/2014/main" id="{31250581-F231-42BF-AF34-52C20480C88B}"/>
            </a:ext>
          </a:extLst>
        </xdr:cNvPr>
        <xdr:cNvSpPr>
          <a:spLocks/>
        </xdr:cNvSpPr>
      </xdr:nvSpPr>
      <xdr:spPr bwMode="auto">
        <a:xfrm>
          <a:off x="7783817" y="348133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195</xdr:row>
      <xdr:rowOff>173181</xdr:rowOff>
    </xdr:from>
    <xdr:to>
      <xdr:col>19</xdr:col>
      <xdr:colOff>294410</xdr:colOff>
      <xdr:row>196</xdr:row>
      <xdr:rowOff>121226</xdr:rowOff>
    </xdr:to>
    <xdr:sp macro="" textlink="">
      <xdr:nvSpPr>
        <xdr:cNvPr id="312" name="Freeform 10707">
          <a:extLst>
            <a:ext uri="{FF2B5EF4-FFF2-40B4-BE49-F238E27FC236}">
              <a16:creationId xmlns:a16="http://schemas.microsoft.com/office/drawing/2014/main" id="{E770F85D-2173-4A22-AC32-4D86BDE7D898}"/>
            </a:ext>
          </a:extLst>
        </xdr:cNvPr>
        <xdr:cNvSpPr>
          <a:spLocks/>
        </xdr:cNvSpPr>
      </xdr:nvSpPr>
      <xdr:spPr bwMode="auto">
        <a:xfrm>
          <a:off x="8830660" y="347832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195</xdr:row>
      <xdr:rowOff>173181</xdr:rowOff>
    </xdr:from>
    <xdr:to>
      <xdr:col>21</xdr:col>
      <xdr:colOff>294410</xdr:colOff>
      <xdr:row>196</xdr:row>
      <xdr:rowOff>121226</xdr:rowOff>
    </xdr:to>
    <xdr:sp macro="" textlink="">
      <xdr:nvSpPr>
        <xdr:cNvPr id="313" name="Freeform 10707">
          <a:extLst>
            <a:ext uri="{FF2B5EF4-FFF2-40B4-BE49-F238E27FC236}">
              <a16:creationId xmlns:a16="http://schemas.microsoft.com/office/drawing/2014/main" id="{E24E6802-C0C8-4812-B6CE-69EA75CBCD9A}"/>
            </a:ext>
          </a:extLst>
        </xdr:cNvPr>
        <xdr:cNvSpPr>
          <a:spLocks/>
        </xdr:cNvSpPr>
      </xdr:nvSpPr>
      <xdr:spPr bwMode="auto">
        <a:xfrm>
          <a:off x="9859360" y="347832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195</xdr:row>
      <xdr:rowOff>173181</xdr:rowOff>
    </xdr:from>
    <xdr:to>
      <xdr:col>3</xdr:col>
      <xdr:colOff>294410</xdr:colOff>
      <xdr:row>196</xdr:row>
      <xdr:rowOff>121226</xdr:rowOff>
    </xdr:to>
    <xdr:sp macro="" textlink="">
      <xdr:nvSpPr>
        <xdr:cNvPr id="314" name="Freeform 10707">
          <a:extLst>
            <a:ext uri="{FF2B5EF4-FFF2-40B4-BE49-F238E27FC236}">
              <a16:creationId xmlns:a16="http://schemas.microsoft.com/office/drawing/2014/main" id="{08ECAF0A-4CBF-4796-936C-432453EB7544}"/>
            </a:ext>
          </a:extLst>
        </xdr:cNvPr>
        <xdr:cNvSpPr>
          <a:spLocks/>
        </xdr:cNvSpPr>
      </xdr:nvSpPr>
      <xdr:spPr bwMode="auto">
        <a:xfrm>
          <a:off x="601060" y="347832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195</xdr:row>
      <xdr:rowOff>173181</xdr:rowOff>
    </xdr:from>
    <xdr:to>
      <xdr:col>5</xdr:col>
      <xdr:colOff>294410</xdr:colOff>
      <xdr:row>196</xdr:row>
      <xdr:rowOff>121226</xdr:rowOff>
    </xdr:to>
    <xdr:sp macro="" textlink="">
      <xdr:nvSpPr>
        <xdr:cNvPr id="315" name="Freeform 10707">
          <a:extLst>
            <a:ext uri="{FF2B5EF4-FFF2-40B4-BE49-F238E27FC236}">
              <a16:creationId xmlns:a16="http://schemas.microsoft.com/office/drawing/2014/main" id="{60F14678-54FF-4ADE-AFA2-1B575EDFC464}"/>
            </a:ext>
          </a:extLst>
        </xdr:cNvPr>
        <xdr:cNvSpPr>
          <a:spLocks/>
        </xdr:cNvSpPr>
      </xdr:nvSpPr>
      <xdr:spPr bwMode="auto">
        <a:xfrm>
          <a:off x="1629760" y="347832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195</xdr:row>
      <xdr:rowOff>173181</xdr:rowOff>
    </xdr:from>
    <xdr:to>
      <xdr:col>7</xdr:col>
      <xdr:colOff>294410</xdr:colOff>
      <xdr:row>196</xdr:row>
      <xdr:rowOff>121226</xdr:rowOff>
    </xdr:to>
    <xdr:sp macro="" textlink="">
      <xdr:nvSpPr>
        <xdr:cNvPr id="316" name="Freeform 10707">
          <a:extLst>
            <a:ext uri="{FF2B5EF4-FFF2-40B4-BE49-F238E27FC236}">
              <a16:creationId xmlns:a16="http://schemas.microsoft.com/office/drawing/2014/main" id="{AF328603-F28A-4BA4-8A67-239457F70FDE}"/>
            </a:ext>
          </a:extLst>
        </xdr:cNvPr>
        <xdr:cNvSpPr>
          <a:spLocks/>
        </xdr:cNvSpPr>
      </xdr:nvSpPr>
      <xdr:spPr bwMode="auto">
        <a:xfrm>
          <a:off x="2658460" y="347832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195</xdr:row>
      <xdr:rowOff>173181</xdr:rowOff>
    </xdr:from>
    <xdr:to>
      <xdr:col>9</xdr:col>
      <xdr:colOff>294410</xdr:colOff>
      <xdr:row>196</xdr:row>
      <xdr:rowOff>121226</xdr:rowOff>
    </xdr:to>
    <xdr:sp macro="" textlink="">
      <xdr:nvSpPr>
        <xdr:cNvPr id="317" name="Freeform 10707">
          <a:extLst>
            <a:ext uri="{FF2B5EF4-FFF2-40B4-BE49-F238E27FC236}">
              <a16:creationId xmlns:a16="http://schemas.microsoft.com/office/drawing/2014/main" id="{E93C7C5A-DCFF-492C-A513-84731D31B631}"/>
            </a:ext>
          </a:extLst>
        </xdr:cNvPr>
        <xdr:cNvSpPr>
          <a:spLocks/>
        </xdr:cNvSpPr>
      </xdr:nvSpPr>
      <xdr:spPr bwMode="auto">
        <a:xfrm>
          <a:off x="3687160" y="347832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195</xdr:row>
      <xdr:rowOff>173181</xdr:rowOff>
    </xdr:from>
    <xdr:to>
      <xdr:col>11</xdr:col>
      <xdr:colOff>294410</xdr:colOff>
      <xdr:row>196</xdr:row>
      <xdr:rowOff>121226</xdr:rowOff>
    </xdr:to>
    <xdr:sp macro="" textlink="">
      <xdr:nvSpPr>
        <xdr:cNvPr id="318" name="Freeform 10707">
          <a:extLst>
            <a:ext uri="{FF2B5EF4-FFF2-40B4-BE49-F238E27FC236}">
              <a16:creationId xmlns:a16="http://schemas.microsoft.com/office/drawing/2014/main" id="{8C7C3ABC-1BE8-4C23-8807-39300822E4AA}"/>
            </a:ext>
          </a:extLst>
        </xdr:cNvPr>
        <xdr:cNvSpPr>
          <a:spLocks/>
        </xdr:cNvSpPr>
      </xdr:nvSpPr>
      <xdr:spPr bwMode="auto">
        <a:xfrm>
          <a:off x="4715860" y="347832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195</xdr:row>
      <xdr:rowOff>173181</xdr:rowOff>
    </xdr:from>
    <xdr:to>
      <xdr:col>13</xdr:col>
      <xdr:colOff>294410</xdr:colOff>
      <xdr:row>196</xdr:row>
      <xdr:rowOff>121226</xdr:rowOff>
    </xdr:to>
    <xdr:sp macro="" textlink="">
      <xdr:nvSpPr>
        <xdr:cNvPr id="319" name="Freeform 10707">
          <a:extLst>
            <a:ext uri="{FF2B5EF4-FFF2-40B4-BE49-F238E27FC236}">
              <a16:creationId xmlns:a16="http://schemas.microsoft.com/office/drawing/2014/main" id="{0462E44E-5AB0-4327-91B0-9C7FCF86C704}"/>
            </a:ext>
          </a:extLst>
        </xdr:cNvPr>
        <xdr:cNvSpPr>
          <a:spLocks/>
        </xdr:cNvSpPr>
      </xdr:nvSpPr>
      <xdr:spPr bwMode="auto">
        <a:xfrm>
          <a:off x="5744560" y="347832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31" name="Freeform 10707">
          <a:extLst>
            <a:ext uri="{FF2B5EF4-FFF2-40B4-BE49-F238E27FC236}">
              <a16:creationId xmlns:a16="http://schemas.microsoft.com/office/drawing/2014/main" id="{D7BCCCA0-207B-462D-9C40-2A6AEE8FD90C}"/>
            </a:ext>
          </a:extLst>
        </xdr:cNvPr>
        <xdr:cNvSpPr>
          <a:spLocks/>
        </xdr:cNvSpPr>
      </xdr:nvSpPr>
      <xdr:spPr bwMode="auto">
        <a:xfrm>
          <a:off x="6773260" y="366501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207</xdr:row>
      <xdr:rowOff>28037</xdr:rowOff>
    </xdr:from>
    <xdr:to>
      <xdr:col>17</xdr:col>
      <xdr:colOff>276267</xdr:colOff>
      <xdr:row>207</xdr:row>
      <xdr:rowOff>148440</xdr:rowOff>
    </xdr:to>
    <xdr:sp macro="" textlink="">
      <xdr:nvSpPr>
        <xdr:cNvPr id="332" name="Freeform 10707">
          <a:extLst>
            <a:ext uri="{FF2B5EF4-FFF2-40B4-BE49-F238E27FC236}">
              <a16:creationId xmlns:a16="http://schemas.microsoft.com/office/drawing/2014/main" id="{853CB590-5224-4F2A-B800-FBB36F34009C}"/>
            </a:ext>
          </a:extLst>
        </xdr:cNvPr>
        <xdr:cNvSpPr>
          <a:spLocks/>
        </xdr:cNvSpPr>
      </xdr:nvSpPr>
      <xdr:spPr bwMode="auto">
        <a:xfrm>
          <a:off x="7783817" y="366802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33" name="Freeform 10707">
          <a:extLst>
            <a:ext uri="{FF2B5EF4-FFF2-40B4-BE49-F238E27FC236}">
              <a16:creationId xmlns:a16="http://schemas.microsoft.com/office/drawing/2014/main" id="{2BAC522A-0A1C-4C39-AEA5-6C2EE7449CE0}"/>
            </a:ext>
          </a:extLst>
        </xdr:cNvPr>
        <xdr:cNvSpPr>
          <a:spLocks/>
        </xdr:cNvSpPr>
      </xdr:nvSpPr>
      <xdr:spPr bwMode="auto">
        <a:xfrm>
          <a:off x="8830660" y="366501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34" name="Freeform 10707">
          <a:extLst>
            <a:ext uri="{FF2B5EF4-FFF2-40B4-BE49-F238E27FC236}">
              <a16:creationId xmlns:a16="http://schemas.microsoft.com/office/drawing/2014/main" id="{50ED5BA6-3D1A-4A9F-872E-DE0BC28DECC9}"/>
            </a:ext>
          </a:extLst>
        </xdr:cNvPr>
        <xdr:cNvSpPr>
          <a:spLocks/>
        </xdr:cNvSpPr>
      </xdr:nvSpPr>
      <xdr:spPr bwMode="auto">
        <a:xfrm>
          <a:off x="9859360" y="366501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35" name="Freeform 10707">
          <a:extLst>
            <a:ext uri="{FF2B5EF4-FFF2-40B4-BE49-F238E27FC236}">
              <a16:creationId xmlns:a16="http://schemas.microsoft.com/office/drawing/2014/main" id="{893CDFBD-49E5-4330-A30F-D396D14A0069}"/>
            </a:ext>
          </a:extLst>
        </xdr:cNvPr>
        <xdr:cNvSpPr>
          <a:spLocks/>
        </xdr:cNvSpPr>
      </xdr:nvSpPr>
      <xdr:spPr bwMode="auto">
        <a:xfrm>
          <a:off x="601060" y="366501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36" name="Freeform 10707">
          <a:extLst>
            <a:ext uri="{FF2B5EF4-FFF2-40B4-BE49-F238E27FC236}">
              <a16:creationId xmlns:a16="http://schemas.microsoft.com/office/drawing/2014/main" id="{080AC506-85B7-4D1F-89B0-8AE45ACAA7B4}"/>
            </a:ext>
          </a:extLst>
        </xdr:cNvPr>
        <xdr:cNvSpPr>
          <a:spLocks/>
        </xdr:cNvSpPr>
      </xdr:nvSpPr>
      <xdr:spPr bwMode="auto">
        <a:xfrm>
          <a:off x="1629760" y="366501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37" name="Freeform 10707">
          <a:extLst>
            <a:ext uri="{FF2B5EF4-FFF2-40B4-BE49-F238E27FC236}">
              <a16:creationId xmlns:a16="http://schemas.microsoft.com/office/drawing/2014/main" id="{8470AD52-837B-4958-967A-78FF34984D75}"/>
            </a:ext>
          </a:extLst>
        </xdr:cNvPr>
        <xdr:cNvSpPr>
          <a:spLocks/>
        </xdr:cNvSpPr>
      </xdr:nvSpPr>
      <xdr:spPr bwMode="auto">
        <a:xfrm>
          <a:off x="2658460" y="366501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38" name="Freeform 10707">
          <a:extLst>
            <a:ext uri="{FF2B5EF4-FFF2-40B4-BE49-F238E27FC236}">
              <a16:creationId xmlns:a16="http://schemas.microsoft.com/office/drawing/2014/main" id="{31683EB3-D01A-4349-BD93-B74A6942ED06}"/>
            </a:ext>
          </a:extLst>
        </xdr:cNvPr>
        <xdr:cNvSpPr>
          <a:spLocks/>
        </xdr:cNvSpPr>
      </xdr:nvSpPr>
      <xdr:spPr bwMode="auto">
        <a:xfrm>
          <a:off x="3687160" y="366501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39" name="Freeform 10707">
          <a:extLst>
            <a:ext uri="{FF2B5EF4-FFF2-40B4-BE49-F238E27FC236}">
              <a16:creationId xmlns:a16="http://schemas.microsoft.com/office/drawing/2014/main" id="{CC58D9BA-1DA6-4A8F-A991-138F075679F6}"/>
            </a:ext>
          </a:extLst>
        </xdr:cNvPr>
        <xdr:cNvSpPr>
          <a:spLocks/>
        </xdr:cNvSpPr>
      </xdr:nvSpPr>
      <xdr:spPr bwMode="auto">
        <a:xfrm>
          <a:off x="4715860" y="366501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40" name="Freeform 10707">
          <a:extLst>
            <a:ext uri="{FF2B5EF4-FFF2-40B4-BE49-F238E27FC236}">
              <a16:creationId xmlns:a16="http://schemas.microsoft.com/office/drawing/2014/main" id="{72E72EE9-9663-4370-B133-EBE3DD0E3D5F}"/>
            </a:ext>
          </a:extLst>
        </xdr:cNvPr>
        <xdr:cNvSpPr>
          <a:spLocks/>
        </xdr:cNvSpPr>
      </xdr:nvSpPr>
      <xdr:spPr bwMode="auto">
        <a:xfrm>
          <a:off x="5744560" y="366501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52" name="Freeform 10707">
          <a:extLst>
            <a:ext uri="{FF2B5EF4-FFF2-40B4-BE49-F238E27FC236}">
              <a16:creationId xmlns:a16="http://schemas.microsoft.com/office/drawing/2014/main" id="{13A811B3-8F0A-42F4-A693-52E46700C904}"/>
            </a:ext>
          </a:extLst>
        </xdr:cNvPr>
        <xdr:cNvSpPr>
          <a:spLocks/>
        </xdr:cNvSpPr>
      </xdr:nvSpPr>
      <xdr:spPr bwMode="auto">
        <a:xfrm>
          <a:off x="6773260" y="38517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218</xdr:row>
      <xdr:rowOff>28037</xdr:rowOff>
    </xdr:from>
    <xdr:to>
      <xdr:col>17</xdr:col>
      <xdr:colOff>276267</xdr:colOff>
      <xdr:row>218</xdr:row>
      <xdr:rowOff>148440</xdr:rowOff>
    </xdr:to>
    <xdr:sp macro="" textlink="">
      <xdr:nvSpPr>
        <xdr:cNvPr id="353" name="Freeform 10707">
          <a:extLst>
            <a:ext uri="{FF2B5EF4-FFF2-40B4-BE49-F238E27FC236}">
              <a16:creationId xmlns:a16="http://schemas.microsoft.com/office/drawing/2014/main" id="{8AD3EB2B-4280-4A4F-BAC3-5CFD6532472E}"/>
            </a:ext>
          </a:extLst>
        </xdr:cNvPr>
        <xdr:cNvSpPr>
          <a:spLocks/>
        </xdr:cNvSpPr>
      </xdr:nvSpPr>
      <xdr:spPr bwMode="auto">
        <a:xfrm>
          <a:off x="7783817" y="385471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54" name="Freeform 10707">
          <a:extLst>
            <a:ext uri="{FF2B5EF4-FFF2-40B4-BE49-F238E27FC236}">
              <a16:creationId xmlns:a16="http://schemas.microsoft.com/office/drawing/2014/main" id="{6857C206-02EE-4465-B388-063B7A4C9496}"/>
            </a:ext>
          </a:extLst>
        </xdr:cNvPr>
        <xdr:cNvSpPr>
          <a:spLocks/>
        </xdr:cNvSpPr>
      </xdr:nvSpPr>
      <xdr:spPr bwMode="auto">
        <a:xfrm>
          <a:off x="8830660" y="38517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55" name="Freeform 10707">
          <a:extLst>
            <a:ext uri="{FF2B5EF4-FFF2-40B4-BE49-F238E27FC236}">
              <a16:creationId xmlns:a16="http://schemas.microsoft.com/office/drawing/2014/main" id="{89A79703-2556-4E9B-80C4-7A5D79ED7093}"/>
            </a:ext>
          </a:extLst>
        </xdr:cNvPr>
        <xdr:cNvSpPr>
          <a:spLocks/>
        </xdr:cNvSpPr>
      </xdr:nvSpPr>
      <xdr:spPr bwMode="auto">
        <a:xfrm>
          <a:off x="9859360" y="38517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56" name="Freeform 10707">
          <a:extLst>
            <a:ext uri="{FF2B5EF4-FFF2-40B4-BE49-F238E27FC236}">
              <a16:creationId xmlns:a16="http://schemas.microsoft.com/office/drawing/2014/main" id="{03DBD68A-DA34-40FE-9BB4-732E460A423F}"/>
            </a:ext>
          </a:extLst>
        </xdr:cNvPr>
        <xdr:cNvSpPr>
          <a:spLocks/>
        </xdr:cNvSpPr>
      </xdr:nvSpPr>
      <xdr:spPr bwMode="auto">
        <a:xfrm>
          <a:off x="601060" y="38517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57" name="Freeform 10707">
          <a:extLst>
            <a:ext uri="{FF2B5EF4-FFF2-40B4-BE49-F238E27FC236}">
              <a16:creationId xmlns:a16="http://schemas.microsoft.com/office/drawing/2014/main" id="{DD589A66-0555-4705-BD20-7CED70356CCA}"/>
            </a:ext>
          </a:extLst>
        </xdr:cNvPr>
        <xdr:cNvSpPr>
          <a:spLocks/>
        </xdr:cNvSpPr>
      </xdr:nvSpPr>
      <xdr:spPr bwMode="auto">
        <a:xfrm>
          <a:off x="1629760" y="38517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58" name="Freeform 10707">
          <a:extLst>
            <a:ext uri="{FF2B5EF4-FFF2-40B4-BE49-F238E27FC236}">
              <a16:creationId xmlns:a16="http://schemas.microsoft.com/office/drawing/2014/main" id="{DB4DBE09-D247-4385-9510-CEF788388B88}"/>
            </a:ext>
          </a:extLst>
        </xdr:cNvPr>
        <xdr:cNvSpPr>
          <a:spLocks/>
        </xdr:cNvSpPr>
      </xdr:nvSpPr>
      <xdr:spPr bwMode="auto">
        <a:xfrm>
          <a:off x="2658460" y="38517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59" name="Freeform 10707">
          <a:extLst>
            <a:ext uri="{FF2B5EF4-FFF2-40B4-BE49-F238E27FC236}">
              <a16:creationId xmlns:a16="http://schemas.microsoft.com/office/drawing/2014/main" id="{E4129514-BB31-48FE-B23F-70F43CF7BD8C}"/>
            </a:ext>
          </a:extLst>
        </xdr:cNvPr>
        <xdr:cNvSpPr>
          <a:spLocks/>
        </xdr:cNvSpPr>
      </xdr:nvSpPr>
      <xdr:spPr bwMode="auto">
        <a:xfrm>
          <a:off x="3687160" y="38517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60" name="Freeform 10707">
          <a:extLst>
            <a:ext uri="{FF2B5EF4-FFF2-40B4-BE49-F238E27FC236}">
              <a16:creationId xmlns:a16="http://schemas.microsoft.com/office/drawing/2014/main" id="{9E09BDF6-DEB5-4745-93F1-16E0348F6A6E}"/>
            </a:ext>
          </a:extLst>
        </xdr:cNvPr>
        <xdr:cNvSpPr>
          <a:spLocks/>
        </xdr:cNvSpPr>
      </xdr:nvSpPr>
      <xdr:spPr bwMode="auto">
        <a:xfrm>
          <a:off x="4715860" y="38517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61" name="Freeform 10707">
          <a:extLst>
            <a:ext uri="{FF2B5EF4-FFF2-40B4-BE49-F238E27FC236}">
              <a16:creationId xmlns:a16="http://schemas.microsoft.com/office/drawing/2014/main" id="{E3B33DAB-B622-4746-9F1C-F53E3CE54779}"/>
            </a:ext>
          </a:extLst>
        </xdr:cNvPr>
        <xdr:cNvSpPr>
          <a:spLocks/>
        </xdr:cNvSpPr>
      </xdr:nvSpPr>
      <xdr:spPr bwMode="auto">
        <a:xfrm>
          <a:off x="5744560" y="385170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228</xdr:row>
      <xdr:rowOff>173181</xdr:rowOff>
    </xdr:from>
    <xdr:to>
      <xdr:col>15</xdr:col>
      <xdr:colOff>294410</xdr:colOff>
      <xdr:row>229</xdr:row>
      <xdr:rowOff>121226</xdr:rowOff>
    </xdr:to>
    <xdr:sp macro="" textlink="">
      <xdr:nvSpPr>
        <xdr:cNvPr id="373" name="Freeform 10707">
          <a:extLst>
            <a:ext uri="{FF2B5EF4-FFF2-40B4-BE49-F238E27FC236}">
              <a16:creationId xmlns:a16="http://schemas.microsoft.com/office/drawing/2014/main" id="{78D7E6E9-1F31-4DE5-ADDB-2A913C21B3FA}"/>
            </a:ext>
          </a:extLst>
        </xdr:cNvPr>
        <xdr:cNvSpPr>
          <a:spLocks/>
        </xdr:cNvSpPr>
      </xdr:nvSpPr>
      <xdr:spPr bwMode="auto">
        <a:xfrm>
          <a:off x="6773260" y="403839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229</xdr:row>
      <xdr:rowOff>28037</xdr:rowOff>
    </xdr:from>
    <xdr:to>
      <xdr:col>17</xdr:col>
      <xdr:colOff>276267</xdr:colOff>
      <xdr:row>229</xdr:row>
      <xdr:rowOff>148440</xdr:rowOff>
    </xdr:to>
    <xdr:sp macro="" textlink="">
      <xdr:nvSpPr>
        <xdr:cNvPr id="374" name="Freeform 10707">
          <a:extLst>
            <a:ext uri="{FF2B5EF4-FFF2-40B4-BE49-F238E27FC236}">
              <a16:creationId xmlns:a16="http://schemas.microsoft.com/office/drawing/2014/main" id="{A605CA7B-5B6B-4A19-A9C4-3EE988D4BA85}"/>
            </a:ext>
          </a:extLst>
        </xdr:cNvPr>
        <xdr:cNvSpPr>
          <a:spLocks/>
        </xdr:cNvSpPr>
      </xdr:nvSpPr>
      <xdr:spPr bwMode="auto">
        <a:xfrm>
          <a:off x="7783817" y="404140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228</xdr:row>
      <xdr:rowOff>173181</xdr:rowOff>
    </xdr:from>
    <xdr:to>
      <xdr:col>19</xdr:col>
      <xdr:colOff>294410</xdr:colOff>
      <xdr:row>229</xdr:row>
      <xdr:rowOff>121226</xdr:rowOff>
    </xdr:to>
    <xdr:sp macro="" textlink="">
      <xdr:nvSpPr>
        <xdr:cNvPr id="375" name="Freeform 10707">
          <a:extLst>
            <a:ext uri="{FF2B5EF4-FFF2-40B4-BE49-F238E27FC236}">
              <a16:creationId xmlns:a16="http://schemas.microsoft.com/office/drawing/2014/main" id="{2EEA3840-81E9-4632-A61A-D2C630C1359F}"/>
            </a:ext>
          </a:extLst>
        </xdr:cNvPr>
        <xdr:cNvSpPr>
          <a:spLocks/>
        </xdr:cNvSpPr>
      </xdr:nvSpPr>
      <xdr:spPr bwMode="auto">
        <a:xfrm>
          <a:off x="8830660" y="403839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228</xdr:row>
      <xdr:rowOff>173181</xdr:rowOff>
    </xdr:from>
    <xdr:to>
      <xdr:col>21</xdr:col>
      <xdr:colOff>294410</xdr:colOff>
      <xdr:row>229</xdr:row>
      <xdr:rowOff>121226</xdr:rowOff>
    </xdr:to>
    <xdr:sp macro="" textlink="">
      <xdr:nvSpPr>
        <xdr:cNvPr id="376" name="Freeform 10707">
          <a:extLst>
            <a:ext uri="{FF2B5EF4-FFF2-40B4-BE49-F238E27FC236}">
              <a16:creationId xmlns:a16="http://schemas.microsoft.com/office/drawing/2014/main" id="{B6808B47-5448-4A1B-8EDD-2FE3F7A282AF}"/>
            </a:ext>
          </a:extLst>
        </xdr:cNvPr>
        <xdr:cNvSpPr>
          <a:spLocks/>
        </xdr:cNvSpPr>
      </xdr:nvSpPr>
      <xdr:spPr bwMode="auto">
        <a:xfrm>
          <a:off x="9859360" y="403839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228</xdr:row>
      <xdr:rowOff>173181</xdr:rowOff>
    </xdr:from>
    <xdr:to>
      <xdr:col>3</xdr:col>
      <xdr:colOff>294410</xdr:colOff>
      <xdr:row>229</xdr:row>
      <xdr:rowOff>121226</xdr:rowOff>
    </xdr:to>
    <xdr:sp macro="" textlink="">
      <xdr:nvSpPr>
        <xdr:cNvPr id="377" name="Freeform 10707">
          <a:extLst>
            <a:ext uri="{FF2B5EF4-FFF2-40B4-BE49-F238E27FC236}">
              <a16:creationId xmlns:a16="http://schemas.microsoft.com/office/drawing/2014/main" id="{9616C23C-AAA9-4281-9BBB-64CF2DD584D6}"/>
            </a:ext>
          </a:extLst>
        </xdr:cNvPr>
        <xdr:cNvSpPr>
          <a:spLocks/>
        </xdr:cNvSpPr>
      </xdr:nvSpPr>
      <xdr:spPr bwMode="auto">
        <a:xfrm>
          <a:off x="601060" y="403839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228</xdr:row>
      <xdr:rowOff>173181</xdr:rowOff>
    </xdr:from>
    <xdr:to>
      <xdr:col>5</xdr:col>
      <xdr:colOff>294410</xdr:colOff>
      <xdr:row>229</xdr:row>
      <xdr:rowOff>121226</xdr:rowOff>
    </xdr:to>
    <xdr:sp macro="" textlink="">
      <xdr:nvSpPr>
        <xdr:cNvPr id="378" name="Freeform 10707">
          <a:extLst>
            <a:ext uri="{FF2B5EF4-FFF2-40B4-BE49-F238E27FC236}">
              <a16:creationId xmlns:a16="http://schemas.microsoft.com/office/drawing/2014/main" id="{AB52F781-2C90-44E8-A895-AD292AC7B314}"/>
            </a:ext>
          </a:extLst>
        </xdr:cNvPr>
        <xdr:cNvSpPr>
          <a:spLocks/>
        </xdr:cNvSpPr>
      </xdr:nvSpPr>
      <xdr:spPr bwMode="auto">
        <a:xfrm>
          <a:off x="1629760" y="403839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228</xdr:row>
      <xdr:rowOff>173181</xdr:rowOff>
    </xdr:from>
    <xdr:to>
      <xdr:col>7</xdr:col>
      <xdr:colOff>294410</xdr:colOff>
      <xdr:row>229</xdr:row>
      <xdr:rowOff>121226</xdr:rowOff>
    </xdr:to>
    <xdr:sp macro="" textlink="">
      <xdr:nvSpPr>
        <xdr:cNvPr id="379" name="Freeform 10707">
          <a:extLst>
            <a:ext uri="{FF2B5EF4-FFF2-40B4-BE49-F238E27FC236}">
              <a16:creationId xmlns:a16="http://schemas.microsoft.com/office/drawing/2014/main" id="{498C38F1-6F41-4949-869F-6989A8969B91}"/>
            </a:ext>
          </a:extLst>
        </xdr:cNvPr>
        <xdr:cNvSpPr>
          <a:spLocks/>
        </xdr:cNvSpPr>
      </xdr:nvSpPr>
      <xdr:spPr bwMode="auto">
        <a:xfrm>
          <a:off x="2658460" y="403839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228</xdr:row>
      <xdr:rowOff>173181</xdr:rowOff>
    </xdr:from>
    <xdr:to>
      <xdr:col>9</xdr:col>
      <xdr:colOff>294410</xdr:colOff>
      <xdr:row>229</xdr:row>
      <xdr:rowOff>121226</xdr:rowOff>
    </xdr:to>
    <xdr:sp macro="" textlink="">
      <xdr:nvSpPr>
        <xdr:cNvPr id="380" name="Freeform 10707">
          <a:extLst>
            <a:ext uri="{FF2B5EF4-FFF2-40B4-BE49-F238E27FC236}">
              <a16:creationId xmlns:a16="http://schemas.microsoft.com/office/drawing/2014/main" id="{B9B9368B-5571-4FC4-9410-CE77A810B950}"/>
            </a:ext>
          </a:extLst>
        </xdr:cNvPr>
        <xdr:cNvSpPr>
          <a:spLocks/>
        </xdr:cNvSpPr>
      </xdr:nvSpPr>
      <xdr:spPr bwMode="auto">
        <a:xfrm>
          <a:off x="3687160" y="403839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228</xdr:row>
      <xdr:rowOff>173181</xdr:rowOff>
    </xdr:from>
    <xdr:to>
      <xdr:col>11</xdr:col>
      <xdr:colOff>294410</xdr:colOff>
      <xdr:row>229</xdr:row>
      <xdr:rowOff>121226</xdr:rowOff>
    </xdr:to>
    <xdr:sp macro="" textlink="">
      <xdr:nvSpPr>
        <xdr:cNvPr id="381" name="Freeform 10707">
          <a:extLst>
            <a:ext uri="{FF2B5EF4-FFF2-40B4-BE49-F238E27FC236}">
              <a16:creationId xmlns:a16="http://schemas.microsoft.com/office/drawing/2014/main" id="{1A0822F7-2950-40FC-8FE2-646D3DB503B1}"/>
            </a:ext>
          </a:extLst>
        </xdr:cNvPr>
        <xdr:cNvSpPr>
          <a:spLocks/>
        </xdr:cNvSpPr>
      </xdr:nvSpPr>
      <xdr:spPr bwMode="auto">
        <a:xfrm>
          <a:off x="4715860" y="403839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228</xdr:row>
      <xdr:rowOff>173181</xdr:rowOff>
    </xdr:from>
    <xdr:to>
      <xdr:col>13</xdr:col>
      <xdr:colOff>294410</xdr:colOff>
      <xdr:row>229</xdr:row>
      <xdr:rowOff>121226</xdr:rowOff>
    </xdr:to>
    <xdr:sp macro="" textlink="">
      <xdr:nvSpPr>
        <xdr:cNvPr id="382" name="Freeform 10707">
          <a:extLst>
            <a:ext uri="{FF2B5EF4-FFF2-40B4-BE49-F238E27FC236}">
              <a16:creationId xmlns:a16="http://schemas.microsoft.com/office/drawing/2014/main" id="{BA30574F-9CAE-4D00-B1D2-CAD882691316}"/>
            </a:ext>
          </a:extLst>
        </xdr:cNvPr>
        <xdr:cNvSpPr>
          <a:spLocks/>
        </xdr:cNvSpPr>
      </xdr:nvSpPr>
      <xdr:spPr bwMode="auto">
        <a:xfrm>
          <a:off x="5744560" y="403839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239</xdr:row>
      <xdr:rowOff>173181</xdr:rowOff>
    </xdr:from>
    <xdr:to>
      <xdr:col>15</xdr:col>
      <xdr:colOff>294410</xdr:colOff>
      <xdr:row>240</xdr:row>
      <xdr:rowOff>121226</xdr:rowOff>
    </xdr:to>
    <xdr:sp macro="" textlink="">
      <xdr:nvSpPr>
        <xdr:cNvPr id="394" name="Freeform 10707">
          <a:extLst>
            <a:ext uri="{FF2B5EF4-FFF2-40B4-BE49-F238E27FC236}">
              <a16:creationId xmlns:a16="http://schemas.microsoft.com/office/drawing/2014/main" id="{6F197DCF-2B81-48DD-9CE1-FE0B3BEAC198}"/>
            </a:ext>
          </a:extLst>
        </xdr:cNvPr>
        <xdr:cNvSpPr>
          <a:spLocks/>
        </xdr:cNvSpPr>
      </xdr:nvSpPr>
      <xdr:spPr bwMode="auto">
        <a:xfrm>
          <a:off x="6773260" y="422508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240</xdr:row>
      <xdr:rowOff>28037</xdr:rowOff>
    </xdr:from>
    <xdr:to>
      <xdr:col>17</xdr:col>
      <xdr:colOff>276267</xdr:colOff>
      <xdr:row>240</xdr:row>
      <xdr:rowOff>148440</xdr:rowOff>
    </xdr:to>
    <xdr:sp macro="" textlink="">
      <xdr:nvSpPr>
        <xdr:cNvPr id="395" name="Freeform 10707">
          <a:extLst>
            <a:ext uri="{FF2B5EF4-FFF2-40B4-BE49-F238E27FC236}">
              <a16:creationId xmlns:a16="http://schemas.microsoft.com/office/drawing/2014/main" id="{0548C89B-250C-4583-864E-205C0D36C011}"/>
            </a:ext>
          </a:extLst>
        </xdr:cNvPr>
        <xdr:cNvSpPr>
          <a:spLocks/>
        </xdr:cNvSpPr>
      </xdr:nvSpPr>
      <xdr:spPr bwMode="auto">
        <a:xfrm>
          <a:off x="7783817" y="422809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239</xdr:row>
      <xdr:rowOff>173181</xdr:rowOff>
    </xdr:from>
    <xdr:to>
      <xdr:col>19</xdr:col>
      <xdr:colOff>294410</xdr:colOff>
      <xdr:row>240</xdr:row>
      <xdr:rowOff>121226</xdr:rowOff>
    </xdr:to>
    <xdr:sp macro="" textlink="">
      <xdr:nvSpPr>
        <xdr:cNvPr id="396" name="Freeform 10707">
          <a:extLst>
            <a:ext uri="{FF2B5EF4-FFF2-40B4-BE49-F238E27FC236}">
              <a16:creationId xmlns:a16="http://schemas.microsoft.com/office/drawing/2014/main" id="{6BF0D9F5-DC39-4C2F-86F9-ED5CEEC6A81A}"/>
            </a:ext>
          </a:extLst>
        </xdr:cNvPr>
        <xdr:cNvSpPr>
          <a:spLocks/>
        </xdr:cNvSpPr>
      </xdr:nvSpPr>
      <xdr:spPr bwMode="auto">
        <a:xfrm>
          <a:off x="8830660" y="422508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239</xdr:row>
      <xdr:rowOff>173181</xdr:rowOff>
    </xdr:from>
    <xdr:to>
      <xdr:col>21</xdr:col>
      <xdr:colOff>294410</xdr:colOff>
      <xdr:row>240</xdr:row>
      <xdr:rowOff>121226</xdr:rowOff>
    </xdr:to>
    <xdr:sp macro="" textlink="">
      <xdr:nvSpPr>
        <xdr:cNvPr id="397" name="Freeform 10707">
          <a:extLst>
            <a:ext uri="{FF2B5EF4-FFF2-40B4-BE49-F238E27FC236}">
              <a16:creationId xmlns:a16="http://schemas.microsoft.com/office/drawing/2014/main" id="{DF50576F-C05D-4DD0-A29A-C894EBB17513}"/>
            </a:ext>
          </a:extLst>
        </xdr:cNvPr>
        <xdr:cNvSpPr>
          <a:spLocks/>
        </xdr:cNvSpPr>
      </xdr:nvSpPr>
      <xdr:spPr bwMode="auto">
        <a:xfrm>
          <a:off x="9859360" y="422508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239</xdr:row>
      <xdr:rowOff>173181</xdr:rowOff>
    </xdr:from>
    <xdr:to>
      <xdr:col>3</xdr:col>
      <xdr:colOff>294410</xdr:colOff>
      <xdr:row>240</xdr:row>
      <xdr:rowOff>121226</xdr:rowOff>
    </xdr:to>
    <xdr:sp macro="" textlink="">
      <xdr:nvSpPr>
        <xdr:cNvPr id="398" name="Freeform 10707">
          <a:extLst>
            <a:ext uri="{FF2B5EF4-FFF2-40B4-BE49-F238E27FC236}">
              <a16:creationId xmlns:a16="http://schemas.microsoft.com/office/drawing/2014/main" id="{053871D2-64B2-4A0F-819A-74C826F02E52}"/>
            </a:ext>
          </a:extLst>
        </xdr:cNvPr>
        <xdr:cNvSpPr>
          <a:spLocks/>
        </xdr:cNvSpPr>
      </xdr:nvSpPr>
      <xdr:spPr bwMode="auto">
        <a:xfrm>
          <a:off x="601060" y="422508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239</xdr:row>
      <xdr:rowOff>173181</xdr:rowOff>
    </xdr:from>
    <xdr:to>
      <xdr:col>5</xdr:col>
      <xdr:colOff>294410</xdr:colOff>
      <xdr:row>240</xdr:row>
      <xdr:rowOff>121226</xdr:rowOff>
    </xdr:to>
    <xdr:sp macro="" textlink="">
      <xdr:nvSpPr>
        <xdr:cNvPr id="399" name="Freeform 10707">
          <a:extLst>
            <a:ext uri="{FF2B5EF4-FFF2-40B4-BE49-F238E27FC236}">
              <a16:creationId xmlns:a16="http://schemas.microsoft.com/office/drawing/2014/main" id="{3C867820-185D-4521-BD6F-A8313EC4431A}"/>
            </a:ext>
          </a:extLst>
        </xdr:cNvPr>
        <xdr:cNvSpPr>
          <a:spLocks/>
        </xdr:cNvSpPr>
      </xdr:nvSpPr>
      <xdr:spPr bwMode="auto">
        <a:xfrm>
          <a:off x="1629760" y="422508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239</xdr:row>
      <xdr:rowOff>173181</xdr:rowOff>
    </xdr:from>
    <xdr:to>
      <xdr:col>7</xdr:col>
      <xdr:colOff>294410</xdr:colOff>
      <xdr:row>240</xdr:row>
      <xdr:rowOff>121226</xdr:rowOff>
    </xdr:to>
    <xdr:sp macro="" textlink="">
      <xdr:nvSpPr>
        <xdr:cNvPr id="400" name="Freeform 10707">
          <a:extLst>
            <a:ext uri="{FF2B5EF4-FFF2-40B4-BE49-F238E27FC236}">
              <a16:creationId xmlns:a16="http://schemas.microsoft.com/office/drawing/2014/main" id="{CA9221A8-B23A-4040-89A4-3B474FD9AC69}"/>
            </a:ext>
          </a:extLst>
        </xdr:cNvPr>
        <xdr:cNvSpPr>
          <a:spLocks/>
        </xdr:cNvSpPr>
      </xdr:nvSpPr>
      <xdr:spPr bwMode="auto">
        <a:xfrm>
          <a:off x="2658460" y="422508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239</xdr:row>
      <xdr:rowOff>173181</xdr:rowOff>
    </xdr:from>
    <xdr:to>
      <xdr:col>9</xdr:col>
      <xdr:colOff>294410</xdr:colOff>
      <xdr:row>240</xdr:row>
      <xdr:rowOff>121226</xdr:rowOff>
    </xdr:to>
    <xdr:sp macro="" textlink="">
      <xdr:nvSpPr>
        <xdr:cNvPr id="401" name="Freeform 10707">
          <a:extLst>
            <a:ext uri="{FF2B5EF4-FFF2-40B4-BE49-F238E27FC236}">
              <a16:creationId xmlns:a16="http://schemas.microsoft.com/office/drawing/2014/main" id="{3DA3C3F6-BA02-4B3D-B552-0A19CE1280FD}"/>
            </a:ext>
          </a:extLst>
        </xdr:cNvPr>
        <xdr:cNvSpPr>
          <a:spLocks/>
        </xdr:cNvSpPr>
      </xdr:nvSpPr>
      <xdr:spPr bwMode="auto">
        <a:xfrm>
          <a:off x="3687160" y="422508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239</xdr:row>
      <xdr:rowOff>173181</xdr:rowOff>
    </xdr:from>
    <xdr:to>
      <xdr:col>11</xdr:col>
      <xdr:colOff>294410</xdr:colOff>
      <xdr:row>240</xdr:row>
      <xdr:rowOff>121226</xdr:rowOff>
    </xdr:to>
    <xdr:sp macro="" textlink="">
      <xdr:nvSpPr>
        <xdr:cNvPr id="402" name="Freeform 10707">
          <a:extLst>
            <a:ext uri="{FF2B5EF4-FFF2-40B4-BE49-F238E27FC236}">
              <a16:creationId xmlns:a16="http://schemas.microsoft.com/office/drawing/2014/main" id="{E998EDFA-F613-4855-89F4-60594BEDECBA}"/>
            </a:ext>
          </a:extLst>
        </xdr:cNvPr>
        <xdr:cNvSpPr>
          <a:spLocks/>
        </xdr:cNvSpPr>
      </xdr:nvSpPr>
      <xdr:spPr bwMode="auto">
        <a:xfrm>
          <a:off x="4715860" y="422508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239</xdr:row>
      <xdr:rowOff>173181</xdr:rowOff>
    </xdr:from>
    <xdr:to>
      <xdr:col>13</xdr:col>
      <xdr:colOff>294410</xdr:colOff>
      <xdr:row>240</xdr:row>
      <xdr:rowOff>121226</xdr:rowOff>
    </xdr:to>
    <xdr:sp macro="" textlink="">
      <xdr:nvSpPr>
        <xdr:cNvPr id="403" name="Freeform 10707">
          <a:extLst>
            <a:ext uri="{FF2B5EF4-FFF2-40B4-BE49-F238E27FC236}">
              <a16:creationId xmlns:a16="http://schemas.microsoft.com/office/drawing/2014/main" id="{02EE8246-9F3C-47B8-A64C-8E32F78B9C5F}"/>
            </a:ext>
          </a:extLst>
        </xdr:cNvPr>
        <xdr:cNvSpPr>
          <a:spLocks/>
        </xdr:cNvSpPr>
      </xdr:nvSpPr>
      <xdr:spPr bwMode="auto">
        <a:xfrm>
          <a:off x="5744560" y="422508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15" name="Freeform 10707">
          <a:extLst>
            <a:ext uri="{FF2B5EF4-FFF2-40B4-BE49-F238E27FC236}">
              <a16:creationId xmlns:a16="http://schemas.microsoft.com/office/drawing/2014/main" id="{C32F0154-7A75-4DAD-9909-FFEAACD7CA13}"/>
            </a:ext>
          </a:extLst>
        </xdr:cNvPr>
        <xdr:cNvSpPr>
          <a:spLocks/>
        </xdr:cNvSpPr>
      </xdr:nvSpPr>
      <xdr:spPr bwMode="auto">
        <a:xfrm>
          <a:off x="6773260" y="44117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251</xdr:row>
      <xdr:rowOff>28037</xdr:rowOff>
    </xdr:from>
    <xdr:to>
      <xdr:col>17</xdr:col>
      <xdr:colOff>276267</xdr:colOff>
      <xdr:row>251</xdr:row>
      <xdr:rowOff>148440</xdr:rowOff>
    </xdr:to>
    <xdr:sp macro="" textlink="">
      <xdr:nvSpPr>
        <xdr:cNvPr id="416" name="Freeform 10707">
          <a:extLst>
            <a:ext uri="{FF2B5EF4-FFF2-40B4-BE49-F238E27FC236}">
              <a16:creationId xmlns:a16="http://schemas.microsoft.com/office/drawing/2014/main" id="{997D68C5-851C-4AA6-9CF5-B6869F775BB4}"/>
            </a:ext>
          </a:extLst>
        </xdr:cNvPr>
        <xdr:cNvSpPr>
          <a:spLocks/>
        </xdr:cNvSpPr>
      </xdr:nvSpPr>
      <xdr:spPr bwMode="auto">
        <a:xfrm>
          <a:off x="7783817" y="441478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250</xdr:row>
      <xdr:rowOff>173181</xdr:rowOff>
    </xdr:from>
    <xdr:to>
      <xdr:col>19</xdr:col>
      <xdr:colOff>294410</xdr:colOff>
      <xdr:row>251</xdr:row>
      <xdr:rowOff>121226</xdr:rowOff>
    </xdr:to>
    <xdr:sp macro="" textlink="">
      <xdr:nvSpPr>
        <xdr:cNvPr id="417" name="Freeform 10707">
          <a:extLst>
            <a:ext uri="{FF2B5EF4-FFF2-40B4-BE49-F238E27FC236}">
              <a16:creationId xmlns:a16="http://schemas.microsoft.com/office/drawing/2014/main" id="{8C45C115-85AD-4EA2-B8DF-55A802C72147}"/>
            </a:ext>
          </a:extLst>
        </xdr:cNvPr>
        <xdr:cNvSpPr>
          <a:spLocks/>
        </xdr:cNvSpPr>
      </xdr:nvSpPr>
      <xdr:spPr bwMode="auto">
        <a:xfrm>
          <a:off x="8830660" y="44117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18" name="Freeform 10707">
          <a:extLst>
            <a:ext uri="{FF2B5EF4-FFF2-40B4-BE49-F238E27FC236}">
              <a16:creationId xmlns:a16="http://schemas.microsoft.com/office/drawing/2014/main" id="{6DF03236-3B76-410B-A026-A8141FE749FE}"/>
            </a:ext>
          </a:extLst>
        </xdr:cNvPr>
        <xdr:cNvSpPr>
          <a:spLocks/>
        </xdr:cNvSpPr>
      </xdr:nvSpPr>
      <xdr:spPr bwMode="auto">
        <a:xfrm>
          <a:off x="9859360" y="44117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250</xdr:row>
      <xdr:rowOff>173181</xdr:rowOff>
    </xdr:from>
    <xdr:to>
      <xdr:col>3</xdr:col>
      <xdr:colOff>294410</xdr:colOff>
      <xdr:row>251</xdr:row>
      <xdr:rowOff>121226</xdr:rowOff>
    </xdr:to>
    <xdr:sp macro="" textlink="">
      <xdr:nvSpPr>
        <xdr:cNvPr id="419" name="Freeform 10707">
          <a:extLst>
            <a:ext uri="{FF2B5EF4-FFF2-40B4-BE49-F238E27FC236}">
              <a16:creationId xmlns:a16="http://schemas.microsoft.com/office/drawing/2014/main" id="{151C22D6-0035-4C0C-BC23-861A270A4F8E}"/>
            </a:ext>
          </a:extLst>
        </xdr:cNvPr>
        <xdr:cNvSpPr>
          <a:spLocks/>
        </xdr:cNvSpPr>
      </xdr:nvSpPr>
      <xdr:spPr bwMode="auto">
        <a:xfrm>
          <a:off x="601060" y="44117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250</xdr:row>
      <xdr:rowOff>173181</xdr:rowOff>
    </xdr:from>
    <xdr:to>
      <xdr:col>5</xdr:col>
      <xdr:colOff>294410</xdr:colOff>
      <xdr:row>251</xdr:row>
      <xdr:rowOff>121226</xdr:rowOff>
    </xdr:to>
    <xdr:sp macro="" textlink="">
      <xdr:nvSpPr>
        <xdr:cNvPr id="420" name="Freeform 10707">
          <a:extLst>
            <a:ext uri="{FF2B5EF4-FFF2-40B4-BE49-F238E27FC236}">
              <a16:creationId xmlns:a16="http://schemas.microsoft.com/office/drawing/2014/main" id="{63A6FE8B-06A8-4B54-948D-E81A2D89D187}"/>
            </a:ext>
          </a:extLst>
        </xdr:cNvPr>
        <xdr:cNvSpPr>
          <a:spLocks/>
        </xdr:cNvSpPr>
      </xdr:nvSpPr>
      <xdr:spPr bwMode="auto">
        <a:xfrm>
          <a:off x="1629760" y="44117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250</xdr:row>
      <xdr:rowOff>173181</xdr:rowOff>
    </xdr:from>
    <xdr:to>
      <xdr:col>7</xdr:col>
      <xdr:colOff>294410</xdr:colOff>
      <xdr:row>251</xdr:row>
      <xdr:rowOff>121226</xdr:rowOff>
    </xdr:to>
    <xdr:sp macro="" textlink="">
      <xdr:nvSpPr>
        <xdr:cNvPr id="421" name="Freeform 10707">
          <a:extLst>
            <a:ext uri="{FF2B5EF4-FFF2-40B4-BE49-F238E27FC236}">
              <a16:creationId xmlns:a16="http://schemas.microsoft.com/office/drawing/2014/main" id="{B0880A14-4C73-4026-8F5A-0447638518CF}"/>
            </a:ext>
          </a:extLst>
        </xdr:cNvPr>
        <xdr:cNvSpPr>
          <a:spLocks/>
        </xdr:cNvSpPr>
      </xdr:nvSpPr>
      <xdr:spPr bwMode="auto">
        <a:xfrm>
          <a:off x="2658460" y="44117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250</xdr:row>
      <xdr:rowOff>173181</xdr:rowOff>
    </xdr:from>
    <xdr:to>
      <xdr:col>9</xdr:col>
      <xdr:colOff>294410</xdr:colOff>
      <xdr:row>251</xdr:row>
      <xdr:rowOff>121226</xdr:rowOff>
    </xdr:to>
    <xdr:sp macro="" textlink="">
      <xdr:nvSpPr>
        <xdr:cNvPr id="422" name="Freeform 10707">
          <a:extLst>
            <a:ext uri="{FF2B5EF4-FFF2-40B4-BE49-F238E27FC236}">
              <a16:creationId xmlns:a16="http://schemas.microsoft.com/office/drawing/2014/main" id="{68F0037A-1A98-48F3-9ECC-305EA61CB717}"/>
            </a:ext>
          </a:extLst>
        </xdr:cNvPr>
        <xdr:cNvSpPr>
          <a:spLocks/>
        </xdr:cNvSpPr>
      </xdr:nvSpPr>
      <xdr:spPr bwMode="auto">
        <a:xfrm>
          <a:off x="3687160" y="44117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23" name="Freeform 10707">
          <a:extLst>
            <a:ext uri="{FF2B5EF4-FFF2-40B4-BE49-F238E27FC236}">
              <a16:creationId xmlns:a16="http://schemas.microsoft.com/office/drawing/2014/main" id="{271B16DB-B3D9-41EB-B703-51A0C37D5028}"/>
            </a:ext>
          </a:extLst>
        </xdr:cNvPr>
        <xdr:cNvSpPr>
          <a:spLocks/>
        </xdr:cNvSpPr>
      </xdr:nvSpPr>
      <xdr:spPr bwMode="auto">
        <a:xfrm>
          <a:off x="4715860" y="44117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24" name="Freeform 10707">
          <a:extLst>
            <a:ext uri="{FF2B5EF4-FFF2-40B4-BE49-F238E27FC236}">
              <a16:creationId xmlns:a16="http://schemas.microsoft.com/office/drawing/2014/main" id="{38758BF8-5C5C-47D4-82C9-48940021F754}"/>
            </a:ext>
          </a:extLst>
        </xdr:cNvPr>
        <xdr:cNvSpPr>
          <a:spLocks/>
        </xdr:cNvSpPr>
      </xdr:nvSpPr>
      <xdr:spPr bwMode="auto">
        <a:xfrm>
          <a:off x="5744560" y="441177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436" name="Freeform 10707">
          <a:extLst>
            <a:ext uri="{FF2B5EF4-FFF2-40B4-BE49-F238E27FC236}">
              <a16:creationId xmlns:a16="http://schemas.microsoft.com/office/drawing/2014/main" id="{01F11947-60D9-4204-A5EB-42B548DC6F71}"/>
            </a:ext>
          </a:extLst>
        </xdr:cNvPr>
        <xdr:cNvSpPr>
          <a:spLocks/>
        </xdr:cNvSpPr>
      </xdr:nvSpPr>
      <xdr:spPr bwMode="auto">
        <a:xfrm>
          <a:off x="6773260" y="45984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270497</xdr:colOff>
      <xdr:row>262</xdr:row>
      <xdr:rowOff>28037</xdr:rowOff>
    </xdr:from>
    <xdr:to>
      <xdr:col>17</xdr:col>
      <xdr:colOff>276267</xdr:colOff>
      <xdr:row>262</xdr:row>
      <xdr:rowOff>148440</xdr:rowOff>
    </xdr:to>
    <xdr:sp macro="" textlink="">
      <xdr:nvSpPr>
        <xdr:cNvPr id="437" name="Freeform 10707">
          <a:extLst>
            <a:ext uri="{FF2B5EF4-FFF2-40B4-BE49-F238E27FC236}">
              <a16:creationId xmlns:a16="http://schemas.microsoft.com/office/drawing/2014/main" id="{B07F43C2-D5DF-403C-8389-3771855F9A89}"/>
            </a:ext>
          </a:extLst>
        </xdr:cNvPr>
        <xdr:cNvSpPr>
          <a:spLocks/>
        </xdr:cNvSpPr>
      </xdr:nvSpPr>
      <xdr:spPr bwMode="auto">
        <a:xfrm>
          <a:off x="7783817" y="4601473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271</xdr:row>
      <xdr:rowOff>173181</xdr:rowOff>
    </xdr:from>
    <xdr:to>
      <xdr:col>3</xdr:col>
      <xdr:colOff>294410</xdr:colOff>
      <xdr:row>272</xdr:row>
      <xdr:rowOff>121226</xdr:rowOff>
    </xdr:to>
    <xdr:sp macro="" textlink="">
      <xdr:nvSpPr>
        <xdr:cNvPr id="438" name="Freeform 10707">
          <a:extLst>
            <a:ext uri="{FF2B5EF4-FFF2-40B4-BE49-F238E27FC236}">
              <a16:creationId xmlns:a16="http://schemas.microsoft.com/office/drawing/2014/main" id="{6A99934B-308F-4D46-A139-ED8B36048258}"/>
            </a:ext>
          </a:extLst>
        </xdr:cNvPr>
        <xdr:cNvSpPr>
          <a:spLocks/>
        </xdr:cNvSpPr>
      </xdr:nvSpPr>
      <xdr:spPr bwMode="auto">
        <a:xfrm>
          <a:off x="601060" y="4768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439" name="Freeform 10707">
          <a:extLst>
            <a:ext uri="{FF2B5EF4-FFF2-40B4-BE49-F238E27FC236}">
              <a16:creationId xmlns:a16="http://schemas.microsoft.com/office/drawing/2014/main" id="{29BE423A-3420-4094-948E-B3C33AD9749D}"/>
            </a:ext>
          </a:extLst>
        </xdr:cNvPr>
        <xdr:cNvSpPr>
          <a:spLocks/>
        </xdr:cNvSpPr>
      </xdr:nvSpPr>
      <xdr:spPr bwMode="auto">
        <a:xfrm>
          <a:off x="601060" y="45984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440" name="Freeform 10707">
          <a:extLst>
            <a:ext uri="{FF2B5EF4-FFF2-40B4-BE49-F238E27FC236}">
              <a16:creationId xmlns:a16="http://schemas.microsoft.com/office/drawing/2014/main" id="{56B6538A-B7E1-4999-ABBB-621A228FFFA6}"/>
            </a:ext>
          </a:extLst>
        </xdr:cNvPr>
        <xdr:cNvSpPr>
          <a:spLocks/>
        </xdr:cNvSpPr>
      </xdr:nvSpPr>
      <xdr:spPr bwMode="auto">
        <a:xfrm>
          <a:off x="1629760" y="45984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441" name="Freeform 10707">
          <a:extLst>
            <a:ext uri="{FF2B5EF4-FFF2-40B4-BE49-F238E27FC236}">
              <a16:creationId xmlns:a16="http://schemas.microsoft.com/office/drawing/2014/main" id="{86CCCFC3-8E4F-405A-A687-09270E4EDDBA}"/>
            </a:ext>
          </a:extLst>
        </xdr:cNvPr>
        <xdr:cNvSpPr>
          <a:spLocks/>
        </xdr:cNvSpPr>
      </xdr:nvSpPr>
      <xdr:spPr bwMode="auto">
        <a:xfrm>
          <a:off x="2658460" y="45984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442" name="Freeform 10707">
          <a:extLst>
            <a:ext uri="{FF2B5EF4-FFF2-40B4-BE49-F238E27FC236}">
              <a16:creationId xmlns:a16="http://schemas.microsoft.com/office/drawing/2014/main" id="{647671EF-4B5E-4201-A78B-53E8FD3D15E3}"/>
            </a:ext>
          </a:extLst>
        </xdr:cNvPr>
        <xdr:cNvSpPr>
          <a:spLocks/>
        </xdr:cNvSpPr>
      </xdr:nvSpPr>
      <xdr:spPr bwMode="auto">
        <a:xfrm>
          <a:off x="3687160" y="45984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443" name="Freeform 10707">
          <a:extLst>
            <a:ext uri="{FF2B5EF4-FFF2-40B4-BE49-F238E27FC236}">
              <a16:creationId xmlns:a16="http://schemas.microsoft.com/office/drawing/2014/main" id="{9EB90325-BCBC-4F87-A3EC-2B393B1FD1C0}"/>
            </a:ext>
          </a:extLst>
        </xdr:cNvPr>
        <xdr:cNvSpPr>
          <a:spLocks/>
        </xdr:cNvSpPr>
      </xdr:nvSpPr>
      <xdr:spPr bwMode="auto">
        <a:xfrm>
          <a:off x="4715860" y="45984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444" name="Freeform 10707">
          <a:extLst>
            <a:ext uri="{FF2B5EF4-FFF2-40B4-BE49-F238E27FC236}">
              <a16:creationId xmlns:a16="http://schemas.microsoft.com/office/drawing/2014/main" id="{022C72AD-86D6-42D8-86CD-041EE6360F6D}"/>
            </a:ext>
          </a:extLst>
        </xdr:cNvPr>
        <xdr:cNvSpPr>
          <a:spLocks/>
        </xdr:cNvSpPr>
      </xdr:nvSpPr>
      <xdr:spPr bwMode="auto">
        <a:xfrm>
          <a:off x="5744560" y="45984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271</xdr:row>
      <xdr:rowOff>173181</xdr:rowOff>
    </xdr:from>
    <xdr:to>
      <xdr:col>17</xdr:col>
      <xdr:colOff>294410</xdr:colOff>
      <xdr:row>272</xdr:row>
      <xdr:rowOff>121226</xdr:rowOff>
    </xdr:to>
    <xdr:sp macro="" textlink="">
      <xdr:nvSpPr>
        <xdr:cNvPr id="456" name="Freeform 10707">
          <a:extLst>
            <a:ext uri="{FF2B5EF4-FFF2-40B4-BE49-F238E27FC236}">
              <a16:creationId xmlns:a16="http://schemas.microsoft.com/office/drawing/2014/main" id="{63AA4D91-B5DD-4F0D-95CD-572203C4811F}"/>
            </a:ext>
          </a:extLst>
        </xdr:cNvPr>
        <xdr:cNvSpPr>
          <a:spLocks/>
        </xdr:cNvSpPr>
      </xdr:nvSpPr>
      <xdr:spPr bwMode="auto">
        <a:xfrm>
          <a:off x="7801960" y="4768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272</xdr:row>
      <xdr:rowOff>28037</xdr:rowOff>
    </xdr:from>
    <xdr:to>
      <xdr:col>19</xdr:col>
      <xdr:colOff>276267</xdr:colOff>
      <xdr:row>272</xdr:row>
      <xdr:rowOff>148440</xdr:rowOff>
    </xdr:to>
    <xdr:sp macro="" textlink="">
      <xdr:nvSpPr>
        <xdr:cNvPr id="457" name="Freeform 10707">
          <a:extLst>
            <a:ext uri="{FF2B5EF4-FFF2-40B4-BE49-F238E27FC236}">
              <a16:creationId xmlns:a16="http://schemas.microsoft.com/office/drawing/2014/main" id="{FB775427-9AEE-4D4B-94C9-B9A8792E316F}"/>
            </a:ext>
          </a:extLst>
        </xdr:cNvPr>
        <xdr:cNvSpPr>
          <a:spLocks/>
        </xdr:cNvSpPr>
      </xdr:nvSpPr>
      <xdr:spPr bwMode="auto">
        <a:xfrm>
          <a:off x="8812517" y="4771399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282</xdr:row>
      <xdr:rowOff>173181</xdr:rowOff>
    </xdr:from>
    <xdr:to>
      <xdr:col>3</xdr:col>
      <xdr:colOff>294410</xdr:colOff>
      <xdr:row>283</xdr:row>
      <xdr:rowOff>121226</xdr:rowOff>
    </xdr:to>
    <xdr:sp macro="" textlink="">
      <xdr:nvSpPr>
        <xdr:cNvPr id="458" name="Freeform 10707">
          <a:extLst>
            <a:ext uri="{FF2B5EF4-FFF2-40B4-BE49-F238E27FC236}">
              <a16:creationId xmlns:a16="http://schemas.microsoft.com/office/drawing/2014/main" id="{3490ED71-3207-4469-A4F9-D762CA21C6E5}"/>
            </a:ext>
          </a:extLst>
        </xdr:cNvPr>
        <xdr:cNvSpPr>
          <a:spLocks/>
        </xdr:cNvSpPr>
      </xdr:nvSpPr>
      <xdr:spPr bwMode="auto">
        <a:xfrm>
          <a:off x="601060" y="49611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271</xdr:row>
      <xdr:rowOff>173181</xdr:rowOff>
    </xdr:from>
    <xdr:to>
      <xdr:col>5</xdr:col>
      <xdr:colOff>294410</xdr:colOff>
      <xdr:row>272</xdr:row>
      <xdr:rowOff>121226</xdr:rowOff>
    </xdr:to>
    <xdr:sp macro="" textlink="">
      <xdr:nvSpPr>
        <xdr:cNvPr id="459" name="Freeform 10707">
          <a:extLst>
            <a:ext uri="{FF2B5EF4-FFF2-40B4-BE49-F238E27FC236}">
              <a16:creationId xmlns:a16="http://schemas.microsoft.com/office/drawing/2014/main" id="{BE67DC99-C993-41BB-A3B4-2E93E55E7D24}"/>
            </a:ext>
          </a:extLst>
        </xdr:cNvPr>
        <xdr:cNvSpPr>
          <a:spLocks/>
        </xdr:cNvSpPr>
      </xdr:nvSpPr>
      <xdr:spPr bwMode="auto">
        <a:xfrm>
          <a:off x="1629760" y="4768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271</xdr:row>
      <xdr:rowOff>173181</xdr:rowOff>
    </xdr:from>
    <xdr:to>
      <xdr:col>7</xdr:col>
      <xdr:colOff>294410</xdr:colOff>
      <xdr:row>272</xdr:row>
      <xdr:rowOff>121226</xdr:rowOff>
    </xdr:to>
    <xdr:sp macro="" textlink="">
      <xdr:nvSpPr>
        <xdr:cNvPr id="460" name="Freeform 10707">
          <a:extLst>
            <a:ext uri="{FF2B5EF4-FFF2-40B4-BE49-F238E27FC236}">
              <a16:creationId xmlns:a16="http://schemas.microsoft.com/office/drawing/2014/main" id="{B6A62207-61BF-452D-AF7F-7FFADD0AADEB}"/>
            </a:ext>
          </a:extLst>
        </xdr:cNvPr>
        <xdr:cNvSpPr>
          <a:spLocks/>
        </xdr:cNvSpPr>
      </xdr:nvSpPr>
      <xdr:spPr bwMode="auto">
        <a:xfrm>
          <a:off x="2658460" y="4768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271</xdr:row>
      <xdr:rowOff>173181</xdr:rowOff>
    </xdr:from>
    <xdr:to>
      <xdr:col>9</xdr:col>
      <xdr:colOff>294410</xdr:colOff>
      <xdr:row>272</xdr:row>
      <xdr:rowOff>121226</xdr:rowOff>
    </xdr:to>
    <xdr:sp macro="" textlink="">
      <xdr:nvSpPr>
        <xdr:cNvPr id="461" name="Freeform 10707">
          <a:extLst>
            <a:ext uri="{FF2B5EF4-FFF2-40B4-BE49-F238E27FC236}">
              <a16:creationId xmlns:a16="http://schemas.microsoft.com/office/drawing/2014/main" id="{7825664C-0A25-4B90-8B82-D9739E9A0BD7}"/>
            </a:ext>
          </a:extLst>
        </xdr:cNvPr>
        <xdr:cNvSpPr>
          <a:spLocks/>
        </xdr:cNvSpPr>
      </xdr:nvSpPr>
      <xdr:spPr bwMode="auto">
        <a:xfrm>
          <a:off x="3687160" y="4768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271</xdr:row>
      <xdr:rowOff>173181</xdr:rowOff>
    </xdr:from>
    <xdr:to>
      <xdr:col>11</xdr:col>
      <xdr:colOff>294410</xdr:colOff>
      <xdr:row>272</xdr:row>
      <xdr:rowOff>121226</xdr:rowOff>
    </xdr:to>
    <xdr:sp macro="" textlink="">
      <xdr:nvSpPr>
        <xdr:cNvPr id="462" name="Freeform 10707">
          <a:extLst>
            <a:ext uri="{FF2B5EF4-FFF2-40B4-BE49-F238E27FC236}">
              <a16:creationId xmlns:a16="http://schemas.microsoft.com/office/drawing/2014/main" id="{2F71189B-8E97-4AEF-8474-8868C0900765}"/>
            </a:ext>
          </a:extLst>
        </xdr:cNvPr>
        <xdr:cNvSpPr>
          <a:spLocks/>
        </xdr:cNvSpPr>
      </xdr:nvSpPr>
      <xdr:spPr bwMode="auto">
        <a:xfrm>
          <a:off x="4715860" y="4768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271</xdr:row>
      <xdr:rowOff>173181</xdr:rowOff>
    </xdr:from>
    <xdr:to>
      <xdr:col>13</xdr:col>
      <xdr:colOff>294410</xdr:colOff>
      <xdr:row>272</xdr:row>
      <xdr:rowOff>121226</xdr:rowOff>
    </xdr:to>
    <xdr:sp macro="" textlink="">
      <xdr:nvSpPr>
        <xdr:cNvPr id="463" name="Freeform 10707">
          <a:extLst>
            <a:ext uri="{FF2B5EF4-FFF2-40B4-BE49-F238E27FC236}">
              <a16:creationId xmlns:a16="http://schemas.microsoft.com/office/drawing/2014/main" id="{3F092A91-494B-4E84-8C92-725CB687A852}"/>
            </a:ext>
          </a:extLst>
        </xdr:cNvPr>
        <xdr:cNvSpPr>
          <a:spLocks/>
        </xdr:cNvSpPr>
      </xdr:nvSpPr>
      <xdr:spPr bwMode="auto">
        <a:xfrm>
          <a:off x="5744560" y="4768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271</xdr:row>
      <xdr:rowOff>173181</xdr:rowOff>
    </xdr:from>
    <xdr:to>
      <xdr:col>15</xdr:col>
      <xdr:colOff>294410</xdr:colOff>
      <xdr:row>272</xdr:row>
      <xdr:rowOff>121226</xdr:rowOff>
    </xdr:to>
    <xdr:sp macro="" textlink="">
      <xdr:nvSpPr>
        <xdr:cNvPr id="464" name="Freeform 10707">
          <a:extLst>
            <a:ext uri="{FF2B5EF4-FFF2-40B4-BE49-F238E27FC236}">
              <a16:creationId xmlns:a16="http://schemas.microsoft.com/office/drawing/2014/main" id="{8E1DFEC4-A303-4E84-AB99-E769389F2313}"/>
            </a:ext>
          </a:extLst>
        </xdr:cNvPr>
        <xdr:cNvSpPr>
          <a:spLocks/>
        </xdr:cNvSpPr>
      </xdr:nvSpPr>
      <xdr:spPr bwMode="auto">
        <a:xfrm>
          <a:off x="6773260" y="4768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282</xdr:row>
      <xdr:rowOff>173181</xdr:rowOff>
    </xdr:from>
    <xdr:to>
      <xdr:col>17</xdr:col>
      <xdr:colOff>294410</xdr:colOff>
      <xdr:row>283</xdr:row>
      <xdr:rowOff>121226</xdr:rowOff>
    </xdr:to>
    <xdr:sp macro="" textlink="">
      <xdr:nvSpPr>
        <xdr:cNvPr id="476" name="Freeform 10707">
          <a:extLst>
            <a:ext uri="{FF2B5EF4-FFF2-40B4-BE49-F238E27FC236}">
              <a16:creationId xmlns:a16="http://schemas.microsoft.com/office/drawing/2014/main" id="{6B3CCDA5-EF1D-4564-B3CB-8C69D43BA2E8}"/>
            </a:ext>
          </a:extLst>
        </xdr:cNvPr>
        <xdr:cNvSpPr>
          <a:spLocks/>
        </xdr:cNvSpPr>
      </xdr:nvSpPr>
      <xdr:spPr bwMode="auto">
        <a:xfrm>
          <a:off x="7801960" y="49611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283</xdr:row>
      <xdr:rowOff>28037</xdr:rowOff>
    </xdr:from>
    <xdr:to>
      <xdr:col>19</xdr:col>
      <xdr:colOff>276267</xdr:colOff>
      <xdr:row>283</xdr:row>
      <xdr:rowOff>148440</xdr:rowOff>
    </xdr:to>
    <xdr:sp macro="" textlink="">
      <xdr:nvSpPr>
        <xdr:cNvPr id="477" name="Freeform 10707">
          <a:extLst>
            <a:ext uri="{FF2B5EF4-FFF2-40B4-BE49-F238E27FC236}">
              <a16:creationId xmlns:a16="http://schemas.microsoft.com/office/drawing/2014/main" id="{1609739A-4CD6-410F-A938-2F62E4406885}"/>
            </a:ext>
          </a:extLst>
        </xdr:cNvPr>
        <xdr:cNvSpPr>
          <a:spLocks/>
        </xdr:cNvSpPr>
      </xdr:nvSpPr>
      <xdr:spPr bwMode="auto">
        <a:xfrm>
          <a:off x="8812517" y="4964185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293</xdr:row>
      <xdr:rowOff>173181</xdr:rowOff>
    </xdr:from>
    <xdr:to>
      <xdr:col>3</xdr:col>
      <xdr:colOff>294410</xdr:colOff>
      <xdr:row>294</xdr:row>
      <xdr:rowOff>121226</xdr:rowOff>
    </xdr:to>
    <xdr:sp macro="" textlink="">
      <xdr:nvSpPr>
        <xdr:cNvPr id="478" name="Freeform 10707">
          <a:extLst>
            <a:ext uri="{FF2B5EF4-FFF2-40B4-BE49-F238E27FC236}">
              <a16:creationId xmlns:a16="http://schemas.microsoft.com/office/drawing/2014/main" id="{851B0C74-7D57-40A6-86E0-FF9CC58DAA84}"/>
            </a:ext>
          </a:extLst>
        </xdr:cNvPr>
        <xdr:cNvSpPr>
          <a:spLocks/>
        </xdr:cNvSpPr>
      </xdr:nvSpPr>
      <xdr:spPr bwMode="auto">
        <a:xfrm>
          <a:off x="601060" y="514786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282</xdr:row>
      <xdr:rowOff>173181</xdr:rowOff>
    </xdr:from>
    <xdr:to>
      <xdr:col>5</xdr:col>
      <xdr:colOff>294410</xdr:colOff>
      <xdr:row>283</xdr:row>
      <xdr:rowOff>121226</xdr:rowOff>
    </xdr:to>
    <xdr:sp macro="" textlink="">
      <xdr:nvSpPr>
        <xdr:cNvPr id="479" name="Freeform 10707">
          <a:extLst>
            <a:ext uri="{FF2B5EF4-FFF2-40B4-BE49-F238E27FC236}">
              <a16:creationId xmlns:a16="http://schemas.microsoft.com/office/drawing/2014/main" id="{CC445E3D-234D-4697-BCC8-C11A201A87DB}"/>
            </a:ext>
          </a:extLst>
        </xdr:cNvPr>
        <xdr:cNvSpPr>
          <a:spLocks/>
        </xdr:cNvSpPr>
      </xdr:nvSpPr>
      <xdr:spPr bwMode="auto">
        <a:xfrm>
          <a:off x="1629760" y="49611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282</xdr:row>
      <xdr:rowOff>173181</xdr:rowOff>
    </xdr:from>
    <xdr:to>
      <xdr:col>7</xdr:col>
      <xdr:colOff>294410</xdr:colOff>
      <xdr:row>283</xdr:row>
      <xdr:rowOff>121226</xdr:rowOff>
    </xdr:to>
    <xdr:sp macro="" textlink="">
      <xdr:nvSpPr>
        <xdr:cNvPr id="480" name="Freeform 10707">
          <a:extLst>
            <a:ext uri="{FF2B5EF4-FFF2-40B4-BE49-F238E27FC236}">
              <a16:creationId xmlns:a16="http://schemas.microsoft.com/office/drawing/2014/main" id="{697D2B69-FFB6-4BC4-AB27-D0E23DF59DAB}"/>
            </a:ext>
          </a:extLst>
        </xdr:cNvPr>
        <xdr:cNvSpPr>
          <a:spLocks/>
        </xdr:cNvSpPr>
      </xdr:nvSpPr>
      <xdr:spPr bwMode="auto">
        <a:xfrm>
          <a:off x="2658460" y="49611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282</xdr:row>
      <xdr:rowOff>173181</xdr:rowOff>
    </xdr:from>
    <xdr:to>
      <xdr:col>9</xdr:col>
      <xdr:colOff>294410</xdr:colOff>
      <xdr:row>283</xdr:row>
      <xdr:rowOff>121226</xdr:rowOff>
    </xdr:to>
    <xdr:sp macro="" textlink="">
      <xdr:nvSpPr>
        <xdr:cNvPr id="481" name="Freeform 10707">
          <a:extLst>
            <a:ext uri="{FF2B5EF4-FFF2-40B4-BE49-F238E27FC236}">
              <a16:creationId xmlns:a16="http://schemas.microsoft.com/office/drawing/2014/main" id="{3412A7FF-0BEC-4717-A3B1-CB2A23966672}"/>
            </a:ext>
          </a:extLst>
        </xdr:cNvPr>
        <xdr:cNvSpPr>
          <a:spLocks/>
        </xdr:cNvSpPr>
      </xdr:nvSpPr>
      <xdr:spPr bwMode="auto">
        <a:xfrm>
          <a:off x="3687160" y="49611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282</xdr:row>
      <xdr:rowOff>173181</xdr:rowOff>
    </xdr:from>
    <xdr:to>
      <xdr:col>11</xdr:col>
      <xdr:colOff>294410</xdr:colOff>
      <xdr:row>283</xdr:row>
      <xdr:rowOff>121226</xdr:rowOff>
    </xdr:to>
    <xdr:sp macro="" textlink="">
      <xdr:nvSpPr>
        <xdr:cNvPr id="482" name="Freeform 10707">
          <a:extLst>
            <a:ext uri="{FF2B5EF4-FFF2-40B4-BE49-F238E27FC236}">
              <a16:creationId xmlns:a16="http://schemas.microsoft.com/office/drawing/2014/main" id="{33E6E6EE-AE92-457B-926C-AAC3C1AF2559}"/>
            </a:ext>
          </a:extLst>
        </xdr:cNvPr>
        <xdr:cNvSpPr>
          <a:spLocks/>
        </xdr:cNvSpPr>
      </xdr:nvSpPr>
      <xdr:spPr bwMode="auto">
        <a:xfrm>
          <a:off x="4715860" y="49611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282</xdr:row>
      <xdr:rowOff>173181</xdr:rowOff>
    </xdr:from>
    <xdr:to>
      <xdr:col>13</xdr:col>
      <xdr:colOff>294410</xdr:colOff>
      <xdr:row>283</xdr:row>
      <xdr:rowOff>121226</xdr:rowOff>
    </xdr:to>
    <xdr:sp macro="" textlink="">
      <xdr:nvSpPr>
        <xdr:cNvPr id="483" name="Freeform 10707">
          <a:extLst>
            <a:ext uri="{FF2B5EF4-FFF2-40B4-BE49-F238E27FC236}">
              <a16:creationId xmlns:a16="http://schemas.microsoft.com/office/drawing/2014/main" id="{DD1FED3B-E045-4B0B-BB8B-E9010444C2F2}"/>
            </a:ext>
          </a:extLst>
        </xdr:cNvPr>
        <xdr:cNvSpPr>
          <a:spLocks/>
        </xdr:cNvSpPr>
      </xdr:nvSpPr>
      <xdr:spPr bwMode="auto">
        <a:xfrm>
          <a:off x="5744560" y="49611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282</xdr:row>
      <xdr:rowOff>173181</xdr:rowOff>
    </xdr:from>
    <xdr:to>
      <xdr:col>15</xdr:col>
      <xdr:colOff>294410</xdr:colOff>
      <xdr:row>283</xdr:row>
      <xdr:rowOff>121226</xdr:rowOff>
    </xdr:to>
    <xdr:sp macro="" textlink="">
      <xdr:nvSpPr>
        <xdr:cNvPr id="484" name="Freeform 10707">
          <a:extLst>
            <a:ext uri="{FF2B5EF4-FFF2-40B4-BE49-F238E27FC236}">
              <a16:creationId xmlns:a16="http://schemas.microsoft.com/office/drawing/2014/main" id="{3502F222-7A3D-4206-A2ED-31A01466FB18}"/>
            </a:ext>
          </a:extLst>
        </xdr:cNvPr>
        <xdr:cNvSpPr>
          <a:spLocks/>
        </xdr:cNvSpPr>
      </xdr:nvSpPr>
      <xdr:spPr bwMode="auto">
        <a:xfrm>
          <a:off x="6773260" y="496117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293</xdr:row>
      <xdr:rowOff>173181</xdr:rowOff>
    </xdr:from>
    <xdr:to>
      <xdr:col>17</xdr:col>
      <xdr:colOff>294410</xdr:colOff>
      <xdr:row>294</xdr:row>
      <xdr:rowOff>121226</xdr:rowOff>
    </xdr:to>
    <xdr:sp macro="" textlink="">
      <xdr:nvSpPr>
        <xdr:cNvPr id="496" name="Freeform 10707">
          <a:extLst>
            <a:ext uri="{FF2B5EF4-FFF2-40B4-BE49-F238E27FC236}">
              <a16:creationId xmlns:a16="http://schemas.microsoft.com/office/drawing/2014/main" id="{C92980FE-790D-445C-8B32-9F6CF4BF1D31}"/>
            </a:ext>
          </a:extLst>
        </xdr:cNvPr>
        <xdr:cNvSpPr>
          <a:spLocks/>
        </xdr:cNvSpPr>
      </xdr:nvSpPr>
      <xdr:spPr bwMode="auto">
        <a:xfrm>
          <a:off x="7801960" y="514786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294</xdr:row>
      <xdr:rowOff>28037</xdr:rowOff>
    </xdr:from>
    <xdr:to>
      <xdr:col>19</xdr:col>
      <xdr:colOff>276267</xdr:colOff>
      <xdr:row>294</xdr:row>
      <xdr:rowOff>148440</xdr:rowOff>
    </xdr:to>
    <xdr:sp macro="" textlink="">
      <xdr:nvSpPr>
        <xdr:cNvPr id="497" name="Freeform 10707">
          <a:extLst>
            <a:ext uri="{FF2B5EF4-FFF2-40B4-BE49-F238E27FC236}">
              <a16:creationId xmlns:a16="http://schemas.microsoft.com/office/drawing/2014/main" id="{3252754C-3C1C-4129-8540-69B560E288CB}"/>
            </a:ext>
          </a:extLst>
        </xdr:cNvPr>
        <xdr:cNvSpPr>
          <a:spLocks/>
        </xdr:cNvSpPr>
      </xdr:nvSpPr>
      <xdr:spPr bwMode="auto">
        <a:xfrm>
          <a:off x="8812517" y="5150875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304</xdr:row>
      <xdr:rowOff>173181</xdr:rowOff>
    </xdr:from>
    <xdr:to>
      <xdr:col>3</xdr:col>
      <xdr:colOff>294410</xdr:colOff>
      <xdr:row>305</xdr:row>
      <xdr:rowOff>121226</xdr:rowOff>
    </xdr:to>
    <xdr:sp macro="" textlink="">
      <xdr:nvSpPr>
        <xdr:cNvPr id="498" name="Freeform 10707">
          <a:extLst>
            <a:ext uri="{FF2B5EF4-FFF2-40B4-BE49-F238E27FC236}">
              <a16:creationId xmlns:a16="http://schemas.microsoft.com/office/drawing/2014/main" id="{62B78507-871B-4BB9-A9F0-C2B4B38DBF0E}"/>
            </a:ext>
          </a:extLst>
        </xdr:cNvPr>
        <xdr:cNvSpPr>
          <a:spLocks/>
        </xdr:cNvSpPr>
      </xdr:nvSpPr>
      <xdr:spPr bwMode="auto">
        <a:xfrm>
          <a:off x="601060" y="533455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293</xdr:row>
      <xdr:rowOff>173181</xdr:rowOff>
    </xdr:from>
    <xdr:to>
      <xdr:col>5</xdr:col>
      <xdr:colOff>294410</xdr:colOff>
      <xdr:row>294</xdr:row>
      <xdr:rowOff>121226</xdr:rowOff>
    </xdr:to>
    <xdr:sp macro="" textlink="">
      <xdr:nvSpPr>
        <xdr:cNvPr id="499" name="Freeform 10707">
          <a:extLst>
            <a:ext uri="{FF2B5EF4-FFF2-40B4-BE49-F238E27FC236}">
              <a16:creationId xmlns:a16="http://schemas.microsoft.com/office/drawing/2014/main" id="{0EF8A10A-2ABF-4B36-ABA5-282CE3C001CB}"/>
            </a:ext>
          </a:extLst>
        </xdr:cNvPr>
        <xdr:cNvSpPr>
          <a:spLocks/>
        </xdr:cNvSpPr>
      </xdr:nvSpPr>
      <xdr:spPr bwMode="auto">
        <a:xfrm>
          <a:off x="1629760" y="514786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293</xdr:row>
      <xdr:rowOff>173181</xdr:rowOff>
    </xdr:from>
    <xdr:to>
      <xdr:col>7</xdr:col>
      <xdr:colOff>294410</xdr:colOff>
      <xdr:row>294</xdr:row>
      <xdr:rowOff>121226</xdr:rowOff>
    </xdr:to>
    <xdr:sp macro="" textlink="">
      <xdr:nvSpPr>
        <xdr:cNvPr id="500" name="Freeform 10707">
          <a:extLst>
            <a:ext uri="{FF2B5EF4-FFF2-40B4-BE49-F238E27FC236}">
              <a16:creationId xmlns:a16="http://schemas.microsoft.com/office/drawing/2014/main" id="{323A968C-44BC-4043-B464-2C7C47982AB4}"/>
            </a:ext>
          </a:extLst>
        </xdr:cNvPr>
        <xdr:cNvSpPr>
          <a:spLocks/>
        </xdr:cNvSpPr>
      </xdr:nvSpPr>
      <xdr:spPr bwMode="auto">
        <a:xfrm>
          <a:off x="2658460" y="514786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293</xdr:row>
      <xdr:rowOff>173181</xdr:rowOff>
    </xdr:from>
    <xdr:to>
      <xdr:col>9</xdr:col>
      <xdr:colOff>294410</xdr:colOff>
      <xdr:row>294</xdr:row>
      <xdr:rowOff>121226</xdr:rowOff>
    </xdr:to>
    <xdr:sp macro="" textlink="">
      <xdr:nvSpPr>
        <xdr:cNvPr id="501" name="Freeform 10707">
          <a:extLst>
            <a:ext uri="{FF2B5EF4-FFF2-40B4-BE49-F238E27FC236}">
              <a16:creationId xmlns:a16="http://schemas.microsoft.com/office/drawing/2014/main" id="{4DDE58DE-FFF4-4B77-85A8-6B97BD126E7A}"/>
            </a:ext>
          </a:extLst>
        </xdr:cNvPr>
        <xdr:cNvSpPr>
          <a:spLocks/>
        </xdr:cNvSpPr>
      </xdr:nvSpPr>
      <xdr:spPr bwMode="auto">
        <a:xfrm>
          <a:off x="3687160" y="514786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293</xdr:row>
      <xdr:rowOff>173181</xdr:rowOff>
    </xdr:from>
    <xdr:to>
      <xdr:col>11</xdr:col>
      <xdr:colOff>294410</xdr:colOff>
      <xdr:row>294</xdr:row>
      <xdr:rowOff>121226</xdr:rowOff>
    </xdr:to>
    <xdr:sp macro="" textlink="">
      <xdr:nvSpPr>
        <xdr:cNvPr id="502" name="Freeform 10707">
          <a:extLst>
            <a:ext uri="{FF2B5EF4-FFF2-40B4-BE49-F238E27FC236}">
              <a16:creationId xmlns:a16="http://schemas.microsoft.com/office/drawing/2014/main" id="{B2AF26AF-0B8B-4535-AE8B-D67B687FCFD8}"/>
            </a:ext>
          </a:extLst>
        </xdr:cNvPr>
        <xdr:cNvSpPr>
          <a:spLocks/>
        </xdr:cNvSpPr>
      </xdr:nvSpPr>
      <xdr:spPr bwMode="auto">
        <a:xfrm>
          <a:off x="4715860" y="514786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293</xdr:row>
      <xdr:rowOff>173181</xdr:rowOff>
    </xdr:from>
    <xdr:to>
      <xdr:col>13</xdr:col>
      <xdr:colOff>294410</xdr:colOff>
      <xdr:row>294</xdr:row>
      <xdr:rowOff>121226</xdr:rowOff>
    </xdr:to>
    <xdr:sp macro="" textlink="">
      <xdr:nvSpPr>
        <xdr:cNvPr id="503" name="Freeform 10707">
          <a:extLst>
            <a:ext uri="{FF2B5EF4-FFF2-40B4-BE49-F238E27FC236}">
              <a16:creationId xmlns:a16="http://schemas.microsoft.com/office/drawing/2014/main" id="{41EF29B2-08D4-4F88-9A9F-BCA151A5CEC0}"/>
            </a:ext>
          </a:extLst>
        </xdr:cNvPr>
        <xdr:cNvSpPr>
          <a:spLocks/>
        </xdr:cNvSpPr>
      </xdr:nvSpPr>
      <xdr:spPr bwMode="auto">
        <a:xfrm>
          <a:off x="5744560" y="514786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293</xdr:row>
      <xdr:rowOff>173181</xdr:rowOff>
    </xdr:from>
    <xdr:to>
      <xdr:col>15</xdr:col>
      <xdr:colOff>294410</xdr:colOff>
      <xdr:row>294</xdr:row>
      <xdr:rowOff>121226</xdr:rowOff>
    </xdr:to>
    <xdr:sp macro="" textlink="">
      <xdr:nvSpPr>
        <xdr:cNvPr id="504" name="Freeform 10707">
          <a:extLst>
            <a:ext uri="{FF2B5EF4-FFF2-40B4-BE49-F238E27FC236}">
              <a16:creationId xmlns:a16="http://schemas.microsoft.com/office/drawing/2014/main" id="{98A8A3D3-09A9-4E48-B990-804E1A3C5600}"/>
            </a:ext>
          </a:extLst>
        </xdr:cNvPr>
        <xdr:cNvSpPr>
          <a:spLocks/>
        </xdr:cNvSpPr>
      </xdr:nvSpPr>
      <xdr:spPr bwMode="auto">
        <a:xfrm>
          <a:off x="6773260" y="514786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304</xdr:row>
      <xdr:rowOff>173181</xdr:rowOff>
    </xdr:from>
    <xdr:to>
      <xdr:col>17</xdr:col>
      <xdr:colOff>294410</xdr:colOff>
      <xdr:row>305</xdr:row>
      <xdr:rowOff>121226</xdr:rowOff>
    </xdr:to>
    <xdr:sp macro="" textlink="">
      <xdr:nvSpPr>
        <xdr:cNvPr id="516" name="Freeform 10707">
          <a:extLst>
            <a:ext uri="{FF2B5EF4-FFF2-40B4-BE49-F238E27FC236}">
              <a16:creationId xmlns:a16="http://schemas.microsoft.com/office/drawing/2014/main" id="{3D9E2D15-0238-406B-90C7-0AD7434B4F10}"/>
            </a:ext>
          </a:extLst>
        </xdr:cNvPr>
        <xdr:cNvSpPr>
          <a:spLocks/>
        </xdr:cNvSpPr>
      </xdr:nvSpPr>
      <xdr:spPr bwMode="auto">
        <a:xfrm>
          <a:off x="7801960" y="533455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305</xdr:row>
      <xdr:rowOff>28037</xdr:rowOff>
    </xdr:from>
    <xdr:to>
      <xdr:col>19</xdr:col>
      <xdr:colOff>276267</xdr:colOff>
      <xdr:row>305</xdr:row>
      <xdr:rowOff>148440</xdr:rowOff>
    </xdr:to>
    <xdr:sp macro="" textlink="">
      <xdr:nvSpPr>
        <xdr:cNvPr id="517" name="Freeform 10707">
          <a:extLst>
            <a:ext uri="{FF2B5EF4-FFF2-40B4-BE49-F238E27FC236}">
              <a16:creationId xmlns:a16="http://schemas.microsoft.com/office/drawing/2014/main" id="{982BDDF0-F64F-4CA2-9F44-F82802926402}"/>
            </a:ext>
          </a:extLst>
        </xdr:cNvPr>
        <xdr:cNvSpPr>
          <a:spLocks/>
        </xdr:cNvSpPr>
      </xdr:nvSpPr>
      <xdr:spPr bwMode="auto">
        <a:xfrm>
          <a:off x="8812517" y="5337565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279567</xdr:colOff>
      <xdr:row>305</xdr:row>
      <xdr:rowOff>825</xdr:rowOff>
    </xdr:from>
    <xdr:to>
      <xdr:col>21</xdr:col>
      <xdr:colOff>285338</xdr:colOff>
      <xdr:row>305</xdr:row>
      <xdr:rowOff>121227</xdr:rowOff>
    </xdr:to>
    <xdr:sp macro="" textlink="">
      <xdr:nvSpPr>
        <xdr:cNvPr id="518" name="Freeform 10707">
          <a:extLst>
            <a:ext uri="{FF2B5EF4-FFF2-40B4-BE49-F238E27FC236}">
              <a16:creationId xmlns:a16="http://schemas.microsoft.com/office/drawing/2014/main" id="{50EA8098-936C-4BA5-9AAD-EAE4227E348C}"/>
            </a:ext>
          </a:extLst>
        </xdr:cNvPr>
        <xdr:cNvSpPr>
          <a:spLocks/>
        </xdr:cNvSpPr>
      </xdr:nvSpPr>
      <xdr:spPr bwMode="auto">
        <a:xfrm>
          <a:off x="9850287" y="53348445"/>
          <a:ext cx="1034471" cy="12040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315</xdr:row>
      <xdr:rowOff>173181</xdr:rowOff>
    </xdr:from>
    <xdr:to>
      <xdr:col>3</xdr:col>
      <xdr:colOff>294410</xdr:colOff>
      <xdr:row>316</xdr:row>
      <xdr:rowOff>121226</xdr:rowOff>
    </xdr:to>
    <xdr:sp macro="" textlink="">
      <xdr:nvSpPr>
        <xdr:cNvPr id="519" name="Freeform 10707">
          <a:extLst>
            <a:ext uri="{FF2B5EF4-FFF2-40B4-BE49-F238E27FC236}">
              <a16:creationId xmlns:a16="http://schemas.microsoft.com/office/drawing/2014/main" id="{E02793A7-A46F-4213-8C6E-1AB09B630A9B}"/>
            </a:ext>
          </a:extLst>
        </xdr:cNvPr>
        <xdr:cNvSpPr>
          <a:spLocks/>
        </xdr:cNvSpPr>
      </xdr:nvSpPr>
      <xdr:spPr bwMode="auto">
        <a:xfrm>
          <a:off x="601060" y="5521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304</xdr:row>
      <xdr:rowOff>173181</xdr:rowOff>
    </xdr:from>
    <xdr:to>
      <xdr:col>5</xdr:col>
      <xdr:colOff>294410</xdr:colOff>
      <xdr:row>305</xdr:row>
      <xdr:rowOff>121226</xdr:rowOff>
    </xdr:to>
    <xdr:sp macro="" textlink="">
      <xdr:nvSpPr>
        <xdr:cNvPr id="520" name="Freeform 10707">
          <a:extLst>
            <a:ext uri="{FF2B5EF4-FFF2-40B4-BE49-F238E27FC236}">
              <a16:creationId xmlns:a16="http://schemas.microsoft.com/office/drawing/2014/main" id="{C9D1955D-A302-44F6-ACC1-A0F3707818A9}"/>
            </a:ext>
          </a:extLst>
        </xdr:cNvPr>
        <xdr:cNvSpPr>
          <a:spLocks/>
        </xdr:cNvSpPr>
      </xdr:nvSpPr>
      <xdr:spPr bwMode="auto">
        <a:xfrm>
          <a:off x="1629760" y="533455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304</xdr:row>
      <xdr:rowOff>173181</xdr:rowOff>
    </xdr:from>
    <xdr:to>
      <xdr:col>7</xdr:col>
      <xdr:colOff>294410</xdr:colOff>
      <xdr:row>305</xdr:row>
      <xdr:rowOff>121226</xdr:rowOff>
    </xdr:to>
    <xdr:sp macro="" textlink="">
      <xdr:nvSpPr>
        <xdr:cNvPr id="521" name="Freeform 10707">
          <a:extLst>
            <a:ext uri="{FF2B5EF4-FFF2-40B4-BE49-F238E27FC236}">
              <a16:creationId xmlns:a16="http://schemas.microsoft.com/office/drawing/2014/main" id="{4C4E13C8-4373-44A8-9D1A-78AADF0DFE98}"/>
            </a:ext>
          </a:extLst>
        </xdr:cNvPr>
        <xdr:cNvSpPr>
          <a:spLocks/>
        </xdr:cNvSpPr>
      </xdr:nvSpPr>
      <xdr:spPr bwMode="auto">
        <a:xfrm>
          <a:off x="2658460" y="533455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304</xdr:row>
      <xdr:rowOff>173181</xdr:rowOff>
    </xdr:from>
    <xdr:to>
      <xdr:col>9</xdr:col>
      <xdr:colOff>294410</xdr:colOff>
      <xdr:row>305</xdr:row>
      <xdr:rowOff>121226</xdr:rowOff>
    </xdr:to>
    <xdr:sp macro="" textlink="">
      <xdr:nvSpPr>
        <xdr:cNvPr id="522" name="Freeform 10707">
          <a:extLst>
            <a:ext uri="{FF2B5EF4-FFF2-40B4-BE49-F238E27FC236}">
              <a16:creationId xmlns:a16="http://schemas.microsoft.com/office/drawing/2014/main" id="{8D7C0B6B-E20D-489F-83FA-4577D5B9BE9E}"/>
            </a:ext>
          </a:extLst>
        </xdr:cNvPr>
        <xdr:cNvSpPr>
          <a:spLocks/>
        </xdr:cNvSpPr>
      </xdr:nvSpPr>
      <xdr:spPr bwMode="auto">
        <a:xfrm>
          <a:off x="3687160" y="533455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304</xdr:row>
      <xdr:rowOff>173181</xdr:rowOff>
    </xdr:from>
    <xdr:to>
      <xdr:col>11</xdr:col>
      <xdr:colOff>294410</xdr:colOff>
      <xdr:row>305</xdr:row>
      <xdr:rowOff>121226</xdr:rowOff>
    </xdr:to>
    <xdr:sp macro="" textlink="">
      <xdr:nvSpPr>
        <xdr:cNvPr id="523" name="Freeform 10707">
          <a:extLst>
            <a:ext uri="{FF2B5EF4-FFF2-40B4-BE49-F238E27FC236}">
              <a16:creationId xmlns:a16="http://schemas.microsoft.com/office/drawing/2014/main" id="{4027BBEC-1B3F-4813-9BC2-11805145355E}"/>
            </a:ext>
          </a:extLst>
        </xdr:cNvPr>
        <xdr:cNvSpPr>
          <a:spLocks/>
        </xdr:cNvSpPr>
      </xdr:nvSpPr>
      <xdr:spPr bwMode="auto">
        <a:xfrm>
          <a:off x="4715860" y="533455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304</xdr:row>
      <xdr:rowOff>173181</xdr:rowOff>
    </xdr:from>
    <xdr:to>
      <xdr:col>13</xdr:col>
      <xdr:colOff>294410</xdr:colOff>
      <xdr:row>305</xdr:row>
      <xdr:rowOff>121226</xdr:rowOff>
    </xdr:to>
    <xdr:sp macro="" textlink="">
      <xdr:nvSpPr>
        <xdr:cNvPr id="524" name="Freeform 10707">
          <a:extLst>
            <a:ext uri="{FF2B5EF4-FFF2-40B4-BE49-F238E27FC236}">
              <a16:creationId xmlns:a16="http://schemas.microsoft.com/office/drawing/2014/main" id="{7EC7150B-10FE-4EE4-BD12-CD244BBBCD00}"/>
            </a:ext>
          </a:extLst>
        </xdr:cNvPr>
        <xdr:cNvSpPr>
          <a:spLocks/>
        </xdr:cNvSpPr>
      </xdr:nvSpPr>
      <xdr:spPr bwMode="auto">
        <a:xfrm>
          <a:off x="5744560" y="533455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304</xdr:row>
      <xdr:rowOff>173181</xdr:rowOff>
    </xdr:from>
    <xdr:to>
      <xdr:col>15</xdr:col>
      <xdr:colOff>294410</xdr:colOff>
      <xdr:row>305</xdr:row>
      <xdr:rowOff>121226</xdr:rowOff>
    </xdr:to>
    <xdr:sp macro="" textlink="">
      <xdr:nvSpPr>
        <xdr:cNvPr id="525" name="Freeform 10707">
          <a:extLst>
            <a:ext uri="{FF2B5EF4-FFF2-40B4-BE49-F238E27FC236}">
              <a16:creationId xmlns:a16="http://schemas.microsoft.com/office/drawing/2014/main" id="{47F4AB02-CB22-4C20-BAF1-9FD026B82F9E}"/>
            </a:ext>
          </a:extLst>
        </xdr:cNvPr>
        <xdr:cNvSpPr>
          <a:spLocks/>
        </xdr:cNvSpPr>
      </xdr:nvSpPr>
      <xdr:spPr bwMode="auto">
        <a:xfrm>
          <a:off x="6773260" y="533455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315</xdr:row>
      <xdr:rowOff>173181</xdr:rowOff>
    </xdr:from>
    <xdr:to>
      <xdr:col>17</xdr:col>
      <xdr:colOff>294410</xdr:colOff>
      <xdr:row>316</xdr:row>
      <xdr:rowOff>121226</xdr:rowOff>
    </xdr:to>
    <xdr:sp macro="" textlink="">
      <xdr:nvSpPr>
        <xdr:cNvPr id="537" name="Freeform 10707">
          <a:extLst>
            <a:ext uri="{FF2B5EF4-FFF2-40B4-BE49-F238E27FC236}">
              <a16:creationId xmlns:a16="http://schemas.microsoft.com/office/drawing/2014/main" id="{D0C4F63F-E32E-4C43-8A7B-E1A74A0A5703}"/>
            </a:ext>
          </a:extLst>
        </xdr:cNvPr>
        <xdr:cNvSpPr>
          <a:spLocks/>
        </xdr:cNvSpPr>
      </xdr:nvSpPr>
      <xdr:spPr bwMode="auto">
        <a:xfrm>
          <a:off x="7801960" y="5521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316</xdr:row>
      <xdr:rowOff>28037</xdr:rowOff>
    </xdr:from>
    <xdr:to>
      <xdr:col>19</xdr:col>
      <xdr:colOff>276267</xdr:colOff>
      <xdr:row>316</xdr:row>
      <xdr:rowOff>148440</xdr:rowOff>
    </xdr:to>
    <xdr:sp macro="" textlink="">
      <xdr:nvSpPr>
        <xdr:cNvPr id="538" name="Freeform 10707">
          <a:extLst>
            <a:ext uri="{FF2B5EF4-FFF2-40B4-BE49-F238E27FC236}">
              <a16:creationId xmlns:a16="http://schemas.microsoft.com/office/drawing/2014/main" id="{DA56F5C6-29A9-42B2-9465-7790B97D4F90}"/>
            </a:ext>
          </a:extLst>
        </xdr:cNvPr>
        <xdr:cNvSpPr>
          <a:spLocks/>
        </xdr:cNvSpPr>
      </xdr:nvSpPr>
      <xdr:spPr bwMode="auto">
        <a:xfrm>
          <a:off x="8812517" y="5524255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306783</xdr:colOff>
      <xdr:row>316</xdr:row>
      <xdr:rowOff>18966</xdr:rowOff>
    </xdr:from>
    <xdr:to>
      <xdr:col>21</xdr:col>
      <xdr:colOff>312554</xdr:colOff>
      <xdr:row>316</xdr:row>
      <xdr:rowOff>139368</xdr:rowOff>
    </xdr:to>
    <xdr:sp macro="" textlink="">
      <xdr:nvSpPr>
        <xdr:cNvPr id="539" name="Freeform 10707">
          <a:extLst>
            <a:ext uri="{FF2B5EF4-FFF2-40B4-BE49-F238E27FC236}">
              <a16:creationId xmlns:a16="http://schemas.microsoft.com/office/drawing/2014/main" id="{99ADE338-E9A0-4CB2-9B3F-804867E1E1CB}"/>
            </a:ext>
          </a:extLst>
        </xdr:cNvPr>
        <xdr:cNvSpPr>
          <a:spLocks/>
        </xdr:cNvSpPr>
      </xdr:nvSpPr>
      <xdr:spPr bwMode="auto">
        <a:xfrm>
          <a:off x="9877503" y="55233486"/>
          <a:ext cx="1034471" cy="12040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327</xdr:row>
      <xdr:rowOff>173181</xdr:rowOff>
    </xdr:from>
    <xdr:to>
      <xdr:col>3</xdr:col>
      <xdr:colOff>294410</xdr:colOff>
      <xdr:row>328</xdr:row>
      <xdr:rowOff>121226</xdr:rowOff>
    </xdr:to>
    <xdr:sp macro="" textlink="">
      <xdr:nvSpPr>
        <xdr:cNvPr id="540" name="Freeform 10707">
          <a:extLst>
            <a:ext uri="{FF2B5EF4-FFF2-40B4-BE49-F238E27FC236}">
              <a16:creationId xmlns:a16="http://schemas.microsoft.com/office/drawing/2014/main" id="{33C27489-9E0C-4EFB-BA9F-1D6D610A64D3}"/>
            </a:ext>
          </a:extLst>
        </xdr:cNvPr>
        <xdr:cNvSpPr>
          <a:spLocks/>
        </xdr:cNvSpPr>
      </xdr:nvSpPr>
      <xdr:spPr bwMode="auto">
        <a:xfrm>
          <a:off x="601060" y="57277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315</xdr:row>
      <xdr:rowOff>173181</xdr:rowOff>
    </xdr:from>
    <xdr:to>
      <xdr:col>5</xdr:col>
      <xdr:colOff>294410</xdr:colOff>
      <xdr:row>316</xdr:row>
      <xdr:rowOff>121226</xdr:rowOff>
    </xdr:to>
    <xdr:sp macro="" textlink="">
      <xdr:nvSpPr>
        <xdr:cNvPr id="541" name="Freeform 10707">
          <a:extLst>
            <a:ext uri="{FF2B5EF4-FFF2-40B4-BE49-F238E27FC236}">
              <a16:creationId xmlns:a16="http://schemas.microsoft.com/office/drawing/2014/main" id="{01AD8E5D-2302-4D5B-8FEE-CD99D66E7F1B}"/>
            </a:ext>
          </a:extLst>
        </xdr:cNvPr>
        <xdr:cNvSpPr>
          <a:spLocks/>
        </xdr:cNvSpPr>
      </xdr:nvSpPr>
      <xdr:spPr bwMode="auto">
        <a:xfrm>
          <a:off x="1629760" y="5521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315</xdr:row>
      <xdr:rowOff>173181</xdr:rowOff>
    </xdr:from>
    <xdr:to>
      <xdr:col>7</xdr:col>
      <xdr:colOff>294410</xdr:colOff>
      <xdr:row>316</xdr:row>
      <xdr:rowOff>121226</xdr:rowOff>
    </xdr:to>
    <xdr:sp macro="" textlink="">
      <xdr:nvSpPr>
        <xdr:cNvPr id="542" name="Freeform 10707">
          <a:extLst>
            <a:ext uri="{FF2B5EF4-FFF2-40B4-BE49-F238E27FC236}">
              <a16:creationId xmlns:a16="http://schemas.microsoft.com/office/drawing/2014/main" id="{2E7A603C-7FB1-4A8F-AB1A-1A52B1F61290}"/>
            </a:ext>
          </a:extLst>
        </xdr:cNvPr>
        <xdr:cNvSpPr>
          <a:spLocks/>
        </xdr:cNvSpPr>
      </xdr:nvSpPr>
      <xdr:spPr bwMode="auto">
        <a:xfrm>
          <a:off x="2658460" y="5521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315</xdr:row>
      <xdr:rowOff>173181</xdr:rowOff>
    </xdr:from>
    <xdr:to>
      <xdr:col>9</xdr:col>
      <xdr:colOff>294410</xdr:colOff>
      <xdr:row>316</xdr:row>
      <xdr:rowOff>121226</xdr:rowOff>
    </xdr:to>
    <xdr:sp macro="" textlink="">
      <xdr:nvSpPr>
        <xdr:cNvPr id="543" name="Freeform 10707">
          <a:extLst>
            <a:ext uri="{FF2B5EF4-FFF2-40B4-BE49-F238E27FC236}">
              <a16:creationId xmlns:a16="http://schemas.microsoft.com/office/drawing/2014/main" id="{6A31E85A-8191-40FC-82C3-E9E52F931866}"/>
            </a:ext>
          </a:extLst>
        </xdr:cNvPr>
        <xdr:cNvSpPr>
          <a:spLocks/>
        </xdr:cNvSpPr>
      </xdr:nvSpPr>
      <xdr:spPr bwMode="auto">
        <a:xfrm>
          <a:off x="3687160" y="5521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315</xdr:row>
      <xdr:rowOff>173181</xdr:rowOff>
    </xdr:from>
    <xdr:to>
      <xdr:col>11</xdr:col>
      <xdr:colOff>294410</xdr:colOff>
      <xdr:row>316</xdr:row>
      <xdr:rowOff>121226</xdr:rowOff>
    </xdr:to>
    <xdr:sp macro="" textlink="">
      <xdr:nvSpPr>
        <xdr:cNvPr id="544" name="Freeform 10707">
          <a:extLst>
            <a:ext uri="{FF2B5EF4-FFF2-40B4-BE49-F238E27FC236}">
              <a16:creationId xmlns:a16="http://schemas.microsoft.com/office/drawing/2014/main" id="{F701372D-D10F-4222-9E12-8FA76C7FD844}"/>
            </a:ext>
          </a:extLst>
        </xdr:cNvPr>
        <xdr:cNvSpPr>
          <a:spLocks/>
        </xdr:cNvSpPr>
      </xdr:nvSpPr>
      <xdr:spPr bwMode="auto">
        <a:xfrm>
          <a:off x="4715860" y="5521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315</xdr:row>
      <xdr:rowOff>173181</xdr:rowOff>
    </xdr:from>
    <xdr:to>
      <xdr:col>13</xdr:col>
      <xdr:colOff>294410</xdr:colOff>
      <xdr:row>316</xdr:row>
      <xdr:rowOff>121226</xdr:rowOff>
    </xdr:to>
    <xdr:sp macro="" textlink="">
      <xdr:nvSpPr>
        <xdr:cNvPr id="545" name="Freeform 10707">
          <a:extLst>
            <a:ext uri="{FF2B5EF4-FFF2-40B4-BE49-F238E27FC236}">
              <a16:creationId xmlns:a16="http://schemas.microsoft.com/office/drawing/2014/main" id="{67A13E90-B722-4238-9293-C02EEAF5F592}"/>
            </a:ext>
          </a:extLst>
        </xdr:cNvPr>
        <xdr:cNvSpPr>
          <a:spLocks/>
        </xdr:cNvSpPr>
      </xdr:nvSpPr>
      <xdr:spPr bwMode="auto">
        <a:xfrm>
          <a:off x="5744560" y="5521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315</xdr:row>
      <xdr:rowOff>173181</xdr:rowOff>
    </xdr:from>
    <xdr:to>
      <xdr:col>15</xdr:col>
      <xdr:colOff>294410</xdr:colOff>
      <xdr:row>316</xdr:row>
      <xdr:rowOff>121226</xdr:rowOff>
    </xdr:to>
    <xdr:sp macro="" textlink="">
      <xdr:nvSpPr>
        <xdr:cNvPr id="546" name="Freeform 10707">
          <a:extLst>
            <a:ext uri="{FF2B5EF4-FFF2-40B4-BE49-F238E27FC236}">
              <a16:creationId xmlns:a16="http://schemas.microsoft.com/office/drawing/2014/main" id="{1DCE6ADB-7A12-4407-BF83-259C3B3A8682}"/>
            </a:ext>
          </a:extLst>
        </xdr:cNvPr>
        <xdr:cNvSpPr>
          <a:spLocks/>
        </xdr:cNvSpPr>
      </xdr:nvSpPr>
      <xdr:spPr bwMode="auto">
        <a:xfrm>
          <a:off x="6773260" y="5521244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327</xdr:row>
      <xdr:rowOff>173181</xdr:rowOff>
    </xdr:from>
    <xdr:to>
      <xdr:col>17</xdr:col>
      <xdr:colOff>294410</xdr:colOff>
      <xdr:row>328</xdr:row>
      <xdr:rowOff>121226</xdr:rowOff>
    </xdr:to>
    <xdr:sp macro="" textlink="">
      <xdr:nvSpPr>
        <xdr:cNvPr id="558" name="Freeform 10707">
          <a:extLst>
            <a:ext uri="{FF2B5EF4-FFF2-40B4-BE49-F238E27FC236}">
              <a16:creationId xmlns:a16="http://schemas.microsoft.com/office/drawing/2014/main" id="{0256EF28-AC88-4618-8948-C476AF9FC62A}"/>
            </a:ext>
          </a:extLst>
        </xdr:cNvPr>
        <xdr:cNvSpPr>
          <a:spLocks/>
        </xdr:cNvSpPr>
      </xdr:nvSpPr>
      <xdr:spPr bwMode="auto">
        <a:xfrm>
          <a:off x="7801960" y="57277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328</xdr:row>
      <xdr:rowOff>28037</xdr:rowOff>
    </xdr:from>
    <xdr:to>
      <xdr:col>19</xdr:col>
      <xdr:colOff>276267</xdr:colOff>
      <xdr:row>328</xdr:row>
      <xdr:rowOff>148440</xdr:rowOff>
    </xdr:to>
    <xdr:sp macro="" textlink="">
      <xdr:nvSpPr>
        <xdr:cNvPr id="559" name="Freeform 10707">
          <a:extLst>
            <a:ext uri="{FF2B5EF4-FFF2-40B4-BE49-F238E27FC236}">
              <a16:creationId xmlns:a16="http://schemas.microsoft.com/office/drawing/2014/main" id="{83BD30ED-8946-49C8-AB0B-5C417F7DA9CE}"/>
            </a:ext>
          </a:extLst>
        </xdr:cNvPr>
        <xdr:cNvSpPr>
          <a:spLocks/>
        </xdr:cNvSpPr>
      </xdr:nvSpPr>
      <xdr:spPr bwMode="auto">
        <a:xfrm>
          <a:off x="8812517" y="5730757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315853</xdr:colOff>
      <xdr:row>328</xdr:row>
      <xdr:rowOff>28038</xdr:rowOff>
    </xdr:from>
    <xdr:to>
      <xdr:col>21</xdr:col>
      <xdr:colOff>321624</xdr:colOff>
      <xdr:row>328</xdr:row>
      <xdr:rowOff>148441</xdr:rowOff>
    </xdr:to>
    <xdr:sp macro="" textlink="">
      <xdr:nvSpPr>
        <xdr:cNvPr id="560" name="Freeform 10707">
          <a:extLst>
            <a:ext uri="{FF2B5EF4-FFF2-40B4-BE49-F238E27FC236}">
              <a16:creationId xmlns:a16="http://schemas.microsoft.com/office/drawing/2014/main" id="{6AE779D8-04D5-456B-9FD1-32229E8FD892}"/>
            </a:ext>
          </a:extLst>
        </xdr:cNvPr>
        <xdr:cNvSpPr>
          <a:spLocks/>
        </xdr:cNvSpPr>
      </xdr:nvSpPr>
      <xdr:spPr bwMode="auto">
        <a:xfrm>
          <a:off x="9886573" y="57307578"/>
          <a:ext cx="1034471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338</xdr:row>
      <xdr:rowOff>173181</xdr:rowOff>
    </xdr:from>
    <xdr:to>
      <xdr:col>3</xdr:col>
      <xdr:colOff>294410</xdr:colOff>
      <xdr:row>339</xdr:row>
      <xdr:rowOff>121226</xdr:rowOff>
    </xdr:to>
    <xdr:sp macro="" textlink="">
      <xdr:nvSpPr>
        <xdr:cNvPr id="561" name="Freeform 10707">
          <a:extLst>
            <a:ext uri="{FF2B5EF4-FFF2-40B4-BE49-F238E27FC236}">
              <a16:creationId xmlns:a16="http://schemas.microsoft.com/office/drawing/2014/main" id="{AB1829C0-1A71-4C74-8004-0C4D65ECC5A0}"/>
            </a:ext>
          </a:extLst>
        </xdr:cNvPr>
        <xdr:cNvSpPr>
          <a:spLocks/>
        </xdr:cNvSpPr>
      </xdr:nvSpPr>
      <xdr:spPr bwMode="auto">
        <a:xfrm>
          <a:off x="601060" y="591443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327</xdr:row>
      <xdr:rowOff>173181</xdr:rowOff>
    </xdr:from>
    <xdr:to>
      <xdr:col>5</xdr:col>
      <xdr:colOff>294410</xdr:colOff>
      <xdr:row>328</xdr:row>
      <xdr:rowOff>121226</xdr:rowOff>
    </xdr:to>
    <xdr:sp macro="" textlink="">
      <xdr:nvSpPr>
        <xdr:cNvPr id="562" name="Freeform 10707">
          <a:extLst>
            <a:ext uri="{FF2B5EF4-FFF2-40B4-BE49-F238E27FC236}">
              <a16:creationId xmlns:a16="http://schemas.microsoft.com/office/drawing/2014/main" id="{BB7468F0-A0DE-473B-8AAD-3DD52DB50E08}"/>
            </a:ext>
          </a:extLst>
        </xdr:cNvPr>
        <xdr:cNvSpPr>
          <a:spLocks/>
        </xdr:cNvSpPr>
      </xdr:nvSpPr>
      <xdr:spPr bwMode="auto">
        <a:xfrm>
          <a:off x="1629760" y="57277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327</xdr:row>
      <xdr:rowOff>173181</xdr:rowOff>
    </xdr:from>
    <xdr:to>
      <xdr:col>7</xdr:col>
      <xdr:colOff>294410</xdr:colOff>
      <xdr:row>328</xdr:row>
      <xdr:rowOff>121226</xdr:rowOff>
    </xdr:to>
    <xdr:sp macro="" textlink="">
      <xdr:nvSpPr>
        <xdr:cNvPr id="563" name="Freeform 10707">
          <a:extLst>
            <a:ext uri="{FF2B5EF4-FFF2-40B4-BE49-F238E27FC236}">
              <a16:creationId xmlns:a16="http://schemas.microsoft.com/office/drawing/2014/main" id="{858FF9FE-138D-4508-BC8D-30871E654189}"/>
            </a:ext>
          </a:extLst>
        </xdr:cNvPr>
        <xdr:cNvSpPr>
          <a:spLocks/>
        </xdr:cNvSpPr>
      </xdr:nvSpPr>
      <xdr:spPr bwMode="auto">
        <a:xfrm>
          <a:off x="2658460" y="57277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327</xdr:row>
      <xdr:rowOff>173181</xdr:rowOff>
    </xdr:from>
    <xdr:to>
      <xdr:col>9</xdr:col>
      <xdr:colOff>294410</xdr:colOff>
      <xdr:row>328</xdr:row>
      <xdr:rowOff>121226</xdr:rowOff>
    </xdr:to>
    <xdr:sp macro="" textlink="">
      <xdr:nvSpPr>
        <xdr:cNvPr id="564" name="Freeform 10707">
          <a:extLst>
            <a:ext uri="{FF2B5EF4-FFF2-40B4-BE49-F238E27FC236}">
              <a16:creationId xmlns:a16="http://schemas.microsoft.com/office/drawing/2014/main" id="{9AC7F6B9-5DB9-4BC4-8F45-D73B0E54BC7B}"/>
            </a:ext>
          </a:extLst>
        </xdr:cNvPr>
        <xdr:cNvSpPr>
          <a:spLocks/>
        </xdr:cNvSpPr>
      </xdr:nvSpPr>
      <xdr:spPr bwMode="auto">
        <a:xfrm>
          <a:off x="3687160" y="57277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327</xdr:row>
      <xdr:rowOff>173181</xdr:rowOff>
    </xdr:from>
    <xdr:to>
      <xdr:col>11</xdr:col>
      <xdr:colOff>294410</xdr:colOff>
      <xdr:row>328</xdr:row>
      <xdr:rowOff>121226</xdr:rowOff>
    </xdr:to>
    <xdr:sp macro="" textlink="">
      <xdr:nvSpPr>
        <xdr:cNvPr id="565" name="Freeform 10707">
          <a:extLst>
            <a:ext uri="{FF2B5EF4-FFF2-40B4-BE49-F238E27FC236}">
              <a16:creationId xmlns:a16="http://schemas.microsoft.com/office/drawing/2014/main" id="{ABE1D364-7EC2-45EF-8C4F-EAFE49EE723D}"/>
            </a:ext>
          </a:extLst>
        </xdr:cNvPr>
        <xdr:cNvSpPr>
          <a:spLocks/>
        </xdr:cNvSpPr>
      </xdr:nvSpPr>
      <xdr:spPr bwMode="auto">
        <a:xfrm>
          <a:off x="4715860" y="57277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327</xdr:row>
      <xdr:rowOff>173181</xdr:rowOff>
    </xdr:from>
    <xdr:to>
      <xdr:col>13</xdr:col>
      <xdr:colOff>294410</xdr:colOff>
      <xdr:row>328</xdr:row>
      <xdr:rowOff>121226</xdr:rowOff>
    </xdr:to>
    <xdr:sp macro="" textlink="">
      <xdr:nvSpPr>
        <xdr:cNvPr id="566" name="Freeform 10707">
          <a:extLst>
            <a:ext uri="{FF2B5EF4-FFF2-40B4-BE49-F238E27FC236}">
              <a16:creationId xmlns:a16="http://schemas.microsoft.com/office/drawing/2014/main" id="{A4D7D57B-DB72-41CF-B035-3C744080A933}"/>
            </a:ext>
          </a:extLst>
        </xdr:cNvPr>
        <xdr:cNvSpPr>
          <a:spLocks/>
        </xdr:cNvSpPr>
      </xdr:nvSpPr>
      <xdr:spPr bwMode="auto">
        <a:xfrm>
          <a:off x="5744560" y="57277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327</xdr:row>
      <xdr:rowOff>173181</xdr:rowOff>
    </xdr:from>
    <xdr:to>
      <xdr:col>15</xdr:col>
      <xdr:colOff>294410</xdr:colOff>
      <xdr:row>328</xdr:row>
      <xdr:rowOff>121226</xdr:rowOff>
    </xdr:to>
    <xdr:sp macro="" textlink="">
      <xdr:nvSpPr>
        <xdr:cNvPr id="567" name="Freeform 10707">
          <a:extLst>
            <a:ext uri="{FF2B5EF4-FFF2-40B4-BE49-F238E27FC236}">
              <a16:creationId xmlns:a16="http://schemas.microsoft.com/office/drawing/2014/main" id="{BF9C639E-C5D0-4BA7-841F-5852652AA18C}"/>
            </a:ext>
          </a:extLst>
        </xdr:cNvPr>
        <xdr:cNvSpPr>
          <a:spLocks/>
        </xdr:cNvSpPr>
      </xdr:nvSpPr>
      <xdr:spPr bwMode="auto">
        <a:xfrm>
          <a:off x="6773260" y="572774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338</xdr:row>
      <xdr:rowOff>173181</xdr:rowOff>
    </xdr:from>
    <xdr:to>
      <xdr:col>17</xdr:col>
      <xdr:colOff>294410</xdr:colOff>
      <xdr:row>339</xdr:row>
      <xdr:rowOff>121226</xdr:rowOff>
    </xdr:to>
    <xdr:sp macro="" textlink="">
      <xdr:nvSpPr>
        <xdr:cNvPr id="579" name="Freeform 10707">
          <a:extLst>
            <a:ext uri="{FF2B5EF4-FFF2-40B4-BE49-F238E27FC236}">
              <a16:creationId xmlns:a16="http://schemas.microsoft.com/office/drawing/2014/main" id="{8D167BCD-BAE7-40C7-B19F-E914EDA1B39E}"/>
            </a:ext>
          </a:extLst>
        </xdr:cNvPr>
        <xdr:cNvSpPr>
          <a:spLocks/>
        </xdr:cNvSpPr>
      </xdr:nvSpPr>
      <xdr:spPr bwMode="auto">
        <a:xfrm>
          <a:off x="7801960" y="591443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339</xdr:row>
      <xdr:rowOff>28037</xdr:rowOff>
    </xdr:from>
    <xdr:to>
      <xdr:col>19</xdr:col>
      <xdr:colOff>276267</xdr:colOff>
      <xdr:row>339</xdr:row>
      <xdr:rowOff>148440</xdr:rowOff>
    </xdr:to>
    <xdr:sp macro="" textlink="">
      <xdr:nvSpPr>
        <xdr:cNvPr id="580" name="Freeform 10707">
          <a:extLst>
            <a:ext uri="{FF2B5EF4-FFF2-40B4-BE49-F238E27FC236}">
              <a16:creationId xmlns:a16="http://schemas.microsoft.com/office/drawing/2014/main" id="{BAFBFCD2-1F83-4619-82AB-974F1B0C0DC0}"/>
            </a:ext>
          </a:extLst>
        </xdr:cNvPr>
        <xdr:cNvSpPr>
          <a:spLocks/>
        </xdr:cNvSpPr>
      </xdr:nvSpPr>
      <xdr:spPr bwMode="auto">
        <a:xfrm>
          <a:off x="8812517" y="5917447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297711</xdr:colOff>
      <xdr:row>339</xdr:row>
      <xdr:rowOff>28038</xdr:rowOff>
    </xdr:from>
    <xdr:to>
      <xdr:col>21</xdr:col>
      <xdr:colOff>303482</xdr:colOff>
      <xdr:row>339</xdr:row>
      <xdr:rowOff>148440</xdr:rowOff>
    </xdr:to>
    <xdr:sp macro="" textlink="">
      <xdr:nvSpPr>
        <xdr:cNvPr id="581" name="Freeform 10707">
          <a:extLst>
            <a:ext uri="{FF2B5EF4-FFF2-40B4-BE49-F238E27FC236}">
              <a16:creationId xmlns:a16="http://schemas.microsoft.com/office/drawing/2014/main" id="{D72CB2FC-E632-4101-9AE6-B32638C1C1CF}"/>
            </a:ext>
          </a:extLst>
        </xdr:cNvPr>
        <xdr:cNvSpPr>
          <a:spLocks/>
        </xdr:cNvSpPr>
      </xdr:nvSpPr>
      <xdr:spPr bwMode="auto">
        <a:xfrm>
          <a:off x="9868431" y="59174478"/>
          <a:ext cx="1034471" cy="12040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243283</xdr:colOff>
      <xdr:row>349</xdr:row>
      <xdr:rowOff>136896</xdr:rowOff>
    </xdr:from>
    <xdr:to>
      <xdr:col>3</xdr:col>
      <xdr:colOff>249053</xdr:colOff>
      <xdr:row>350</xdr:row>
      <xdr:rowOff>84941</xdr:rowOff>
    </xdr:to>
    <xdr:sp macro="" textlink="">
      <xdr:nvSpPr>
        <xdr:cNvPr id="582" name="Freeform 10707">
          <a:extLst>
            <a:ext uri="{FF2B5EF4-FFF2-40B4-BE49-F238E27FC236}">
              <a16:creationId xmlns:a16="http://schemas.microsoft.com/office/drawing/2014/main" id="{89E072DD-DD73-4BB4-B1FF-5FF5522BF3E9}"/>
            </a:ext>
          </a:extLst>
        </xdr:cNvPr>
        <xdr:cNvSpPr>
          <a:spLocks/>
        </xdr:cNvSpPr>
      </xdr:nvSpPr>
      <xdr:spPr bwMode="auto">
        <a:xfrm>
          <a:off x="555703" y="60982596"/>
          <a:ext cx="1034470" cy="11568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338</xdr:row>
      <xdr:rowOff>173181</xdr:rowOff>
    </xdr:from>
    <xdr:to>
      <xdr:col>5</xdr:col>
      <xdr:colOff>294410</xdr:colOff>
      <xdr:row>339</xdr:row>
      <xdr:rowOff>121226</xdr:rowOff>
    </xdr:to>
    <xdr:sp macro="" textlink="">
      <xdr:nvSpPr>
        <xdr:cNvPr id="583" name="Freeform 10707">
          <a:extLst>
            <a:ext uri="{FF2B5EF4-FFF2-40B4-BE49-F238E27FC236}">
              <a16:creationId xmlns:a16="http://schemas.microsoft.com/office/drawing/2014/main" id="{6A52009A-7D7C-4307-A92A-3AD7EBF21A4A}"/>
            </a:ext>
          </a:extLst>
        </xdr:cNvPr>
        <xdr:cNvSpPr>
          <a:spLocks/>
        </xdr:cNvSpPr>
      </xdr:nvSpPr>
      <xdr:spPr bwMode="auto">
        <a:xfrm>
          <a:off x="1629760" y="591443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338</xdr:row>
      <xdr:rowOff>173181</xdr:rowOff>
    </xdr:from>
    <xdr:to>
      <xdr:col>7</xdr:col>
      <xdr:colOff>294410</xdr:colOff>
      <xdr:row>339</xdr:row>
      <xdr:rowOff>121226</xdr:rowOff>
    </xdr:to>
    <xdr:sp macro="" textlink="">
      <xdr:nvSpPr>
        <xdr:cNvPr id="584" name="Freeform 10707">
          <a:extLst>
            <a:ext uri="{FF2B5EF4-FFF2-40B4-BE49-F238E27FC236}">
              <a16:creationId xmlns:a16="http://schemas.microsoft.com/office/drawing/2014/main" id="{49E8B8F9-A6F0-496A-BEBD-6E9177605E94}"/>
            </a:ext>
          </a:extLst>
        </xdr:cNvPr>
        <xdr:cNvSpPr>
          <a:spLocks/>
        </xdr:cNvSpPr>
      </xdr:nvSpPr>
      <xdr:spPr bwMode="auto">
        <a:xfrm>
          <a:off x="2658460" y="591443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338</xdr:row>
      <xdr:rowOff>173181</xdr:rowOff>
    </xdr:from>
    <xdr:to>
      <xdr:col>9</xdr:col>
      <xdr:colOff>294410</xdr:colOff>
      <xdr:row>339</xdr:row>
      <xdr:rowOff>121226</xdr:rowOff>
    </xdr:to>
    <xdr:sp macro="" textlink="">
      <xdr:nvSpPr>
        <xdr:cNvPr id="585" name="Freeform 10707">
          <a:extLst>
            <a:ext uri="{FF2B5EF4-FFF2-40B4-BE49-F238E27FC236}">
              <a16:creationId xmlns:a16="http://schemas.microsoft.com/office/drawing/2014/main" id="{7DA67915-6573-45BA-B0FE-4B375C0512B8}"/>
            </a:ext>
          </a:extLst>
        </xdr:cNvPr>
        <xdr:cNvSpPr>
          <a:spLocks/>
        </xdr:cNvSpPr>
      </xdr:nvSpPr>
      <xdr:spPr bwMode="auto">
        <a:xfrm>
          <a:off x="3687160" y="591443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338</xdr:row>
      <xdr:rowOff>173181</xdr:rowOff>
    </xdr:from>
    <xdr:to>
      <xdr:col>11</xdr:col>
      <xdr:colOff>294410</xdr:colOff>
      <xdr:row>339</xdr:row>
      <xdr:rowOff>121226</xdr:rowOff>
    </xdr:to>
    <xdr:sp macro="" textlink="">
      <xdr:nvSpPr>
        <xdr:cNvPr id="586" name="Freeform 10707">
          <a:extLst>
            <a:ext uri="{FF2B5EF4-FFF2-40B4-BE49-F238E27FC236}">
              <a16:creationId xmlns:a16="http://schemas.microsoft.com/office/drawing/2014/main" id="{01DACC1B-9F62-425F-9D56-53906AA5ED9A}"/>
            </a:ext>
          </a:extLst>
        </xdr:cNvPr>
        <xdr:cNvSpPr>
          <a:spLocks/>
        </xdr:cNvSpPr>
      </xdr:nvSpPr>
      <xdr:spPr bwMode="auto">
        <a:xfrm>
          <a:off x="4715860" y="591443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338</xdr:row>
      <xdr:rowOff>173181</xdr:rowOff>
    </xdr:from>
    <xdr:to>
      <xdr:col>13</xdr:col>
      <xdr:colOff>294410</xdr:colOff>
      <xdr:row>339</xdr:row>
      <xdr:rowOff>121226</xdr:rowOff>
    </xdr:to>
    <xdr:sp macro="" textlink="">
      <xdr:nvSpPr>
        <xdr:cNvPr id="587" name="Freeform 10707">
          <a:extLst>
            <a:ext uri="{FF2B5EF4-FFF2-40B4-BE49-F238E27FC236}">
              <a16:creationId xmlns:a16="http://schemas.microsoft.com/office/drawing/2014/main" id="{FACE5A06-833D-4032-B332-8D01F32B6FD2}"/>
            </a:ext>
          </a:extLst>
        </xdr:cNvPr>
        <xdr:cNvSpPr>
          <a:spLocks/>
        </xdr:cNvSpPr>
      </xdr:nvSpPr>
      <xdr:spPr bwMode="auto">
        <a:xfrm>
          <a:off x="5744560" y="591443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338</xdr:row>
      <xdr:rowOff>173181</xdr:rowOff>
    </xdr:from>
    <xdr:to>
      <xdr:col>15</xdr:col>
      <xdr:colOff>294410</xdr:colOff>
      <xdr:row>339</xdr:row>
      <xdr:rowOff>121226</xdr:rowOff>
    </xdr:to>
    <xdr:sp macro="" textlink="">
      <xdr:nvSpPr>
        <xdr:cNvPr id="588" name="Freeform 10707">
          <a:extLst>
            <a:ext uri="{FF2B5EF4-FFF2-40B4-BE49-F238E27FC236}">
              <a16:creationId xmlns:a16="http://schemas.microsoft.com/office/drawing/2014/main" id="{2F24CE46-93F2-4FBF-BAC6-248E8BF4F985}"/>
            </a:ext>
          </a:extLst>
        </xdr:cNvPr>
        <xdr:cNvSpPr>
          <a:spLocks/>
        </xdr:cNvSpPr>
      </xdr:nvSpPr>
      <xdr:spPr bwMode="auto">
        <a:xfrm>
          <a:off x="6773260" y="591443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349</xdr:row>
      <xdr:rowOff>173181</xdr:rowOff>
    </xdr:from>
    <xdr:to>
      <xdr:col>17</xdr:col>
      <xdr:colOff>294410</xdr:colOff>
      <xdr:row>350</xdr:row>
      <xdr:rowOff>121226</xdr:rowOff>
    </xdr:to>
    <xdr:sp macro="" textlink="">
      <xdr:nvSpPr>
        <xdr:cNvPr id="600" name="Freeform 10707">
          <a:extLst>
            <a:ext uri="{FF2B5EF4-FFF2-40B4-BE49-F238E27FC236}">
              <a16:creationId xmlns:a16="http://schemas.microsoft.com/office/drawing/2014/main" id="{42E5CC5D-AA26-47B3-89EA-6A0B2B7F5AEF}"/>
            </a:ext>
          </a:extLst>
        </xdr:cNvPr>
        <xdr:cNvSpPr>
          <a:spLocks/>
        </xdr:cNvSpPr>
      </xdr:nvSpPr>
      <xdr:spPr bwMode="auto">
        <a:xfrm>
          <a:off x="7801960" y="610112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350</xdr:row>
      <xdr:rowOff>28037</xdr:rowOff>
    </xdr:from>
    <xdr:to>
      <xdr:col>19</xdr:col>
      <xdr:colOff>276267</xdr:colOff>
      <xdr:row>350</xdr:row>
      <xdr:rowOff>148440</xdr:rowOff>
    </xdr:to>
    <xdr:sp macro="" textlink="">
      <xdr:nvSpPr>
        <xdr:cNvPr id="601" name="Freeform 10707">
          <a:extLst>
            <a:ext uri="{FF2B5EF4-FFF2-40B4-BE49-F238E27FC236}">
              <a16:creationId xmlns:a16="http://schemas.microsoft.com/office/drawing/2014/main" id="{18D5499E-0A16-4C01-A20B-DC5769AAB5B9}"/>
            </a:ext>
          </a:extLst>
        </xdr:cNvPr>
        <xdr:cNvSpPr>
          <a:spLocks/>
        </xdr:cNvSpPr>
      </xdr:nvSpPr>
      <xdr:spPr bwMode="auto">
        <a:xfrm>
          <a:off x="8812517" y="6104137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306782</xdr:colOff>
      <xdr:row>350</xdr:row>
      <xdr:rowOff>28038</xdr:rowOff>
    </xdr:from>
    <xdr:to>
      <xdr:col>21</xdr:col>
      <xdr:colOff>312553</xdr:colOff>
      <xdr:row>350</xdr:row>
      <xdr:rowOff>148440</xdr:rowOff>
    </xdr:to>
    <xdr:sp macro="" textlink="">
      <xdr:nvSpPr>
        <xdr:cNvPr id="602" name="Freeform 10707">
          <a:extLst>
            <a:ext uri="{FF2B5EF4-FFF2-40B4-BE49-F238E27FC236}">
              <a16:creationId xmlns:a16="http://schemas.microsoft.com/office/drawing/2014/main" id="{B3FC669C-5494-420B-A679-988387CFB99F}"/>
            </a:ext>
          </a:extLst>
        </xdr:cNvPr>
        <xdr:cNvSpPr>
          <a:spLocks/>
        </xdr:cNvSpPr>
      </xdr:nvSpPr>
      <xdr:spPr bwMode="auto">
        <a:xfrm>
          <a:off x="9877502" y="61041378"/>
          <a:ext cx="1034471" cy="12040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360</xdr:row>
      <xdr:rowOff>173181</xdr:rowOff>
    </xdr:from>
    <xdr:to>
      <xdr:col>3</xdr:col>
      <xdr:colOff>294410</xdr:colOff>
      <xdr:row>361</xdr:row>
      <xdr:rowOff>121226</xdr:rowOff>
    </xdr:to>
    <xdr:sp macro="" textlink="">
      <xdr:nvSpPr>
        <xdr:cNvPr id="603" name="Freeform 10707">
          <a:extLst>
            <a:ext uri="{FF2B5EF4-FFF2-40B4-BE49-F238E27FC236}">
              <a16:creationId xmlns:a16="http://schemas.microsoft.com/office/drawing/2014/main" id="{57524BE0-607F-4C9D-82FC-38952128E748}"/>
            </a:ext>
          </a:extLst>
        </xdr:cNvPr>
        <xdr:cNvSpPr>
          <a:spLocks/>
        </xdr:cNvSpPr>
      </xdr:nvSpPr>
      <xdr:spPr bwMode="auto">
        <a:xfrm>
          <a:off x="601060" y="62878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349</xdr:row>
      <xdr:rowOff>173181</xdr:rowOff>
    </xdr:from>
    <xdr:to>
      <xdr:col>5</xdr:col>
      <xdr:colOff>294410</xdr:colOff>
      <xdr:row>350</xdr:row>
      <xdr:rowOff>121226</xdr:rowOff>
    </xdr:to>
    <xdr:sp macro="" textlink="">
      <xdr:nvSpPr>
        <xdr:cNvPr id="604" name="Freeform 10707">
          <a:extLst>
            <a:ext uri="{FF2B5EF4-FFF2-40B4-BE49-F238E27FC236}">
              <a16:creationId xmlns:a16="http://schemas.microsoft.com/office/drawing/2014/main" id="{CDDF2FD8-744D-4B0B-9118-2C56F8C2AB57}"/>
            </a:ext>
          </a:extLst>
        </xdr:cNvPr>
        <xdr:cNvSpPr>
          <a:spLocks/>
        </xdr:cNvSpPr>
      </xdr:nvSpPr>
      <xdr:spPr bwMode="auto">
        <a:xfrm>
          <a:off x="1629760" y="610112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349</xdr:row>
      <xdr:rowOff>173181</xdr:rowOff>
    </xdr:from>
    <xdr:to>
      <xdr:col>7</xdr:col>
      <xdr:colOff>294410</xdr:colOff>
      <xdr:row>350</xdr:row>
      <xdr:rowOff>121226</xdr:rowOff>
    </xdr:to>
    <xdr:sp macro="" textlink="">
      <xdr:nvSpPr>
        <xdr:cNvPr id="605" name="Freeform 10707">
          <a:extLst>
            <a:ext uri="{FF2B5EF4-FFF2-40B4-BE49-F238E27FC236}">
              <a16:creationId xmlns:a16="http://schemas.microsoft.com/office/drawing/2014/main" id="{C2A471E2-06E3-4665-A565-F6A5442C6BA6}"/>
            </a:ext>
          </a:extLst>
        </xdr:cNvPr>
        <xdr:cNvSpPr>
          <a:spLocks/>
        </xdr:cNvSpPr>
      </xdr:nvSpPr>
      <xdr:spPr bwMode="auto">
        <a:xfrm>
          <a:off x="2658460" y="610112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349</xdr:row>
      <xdr:rowOff>173181</xdr:rowOff>
    </xdr:from>
    <xdr:to>
      <xdr:col>9</xdr:col>
      <xdr:colOff>294410</xdr:colOff>
      <xdr:row>350</xdr:row>
      <xdr:rowOff>121226</xdr:rowOff>
    </xdr:to>
    <xdr:sp macro="" textlink="">
      <xdr:nvSpPr>
        <xdr:cNvPr id="606" name="Freeform 10707">
          <a:extLst>
            <a:ext uri="{FF2B5EF4-FFF2-40B4-BE49-F238E27FC236}">
              <a16:creationId xmlns:a16="http://schemas.microsoft.com/office/drawing/2014/main" id="{A2375CE6-EB2D-41B0-9B25-8BBB03F20AC9}"/>
            </a:ext>
          </a:extLst>
        </xdr:cNvPr>
        <xdr:cNvSpPr>
          <a:spLocks/>
        </xdr:cNvSpPr>
      </xdr:nvSpPr>
      <xdr:spPr bwMode="auto">
        <a:xfrm>
          <a:off x="3687160" y="610112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349</xdr:row>
      <xdr:rowOff>173181</xdr:rowOff>
    </xdr:from>
    <xdr:to>
      <xdr:col>11</xdr:col>
      <xdr:colOff>294410</xdr:colOff>
      <xdr:row>350</xdr:row>
      <xdr:rowOff>121226</xdr:rowOff>
    </xdr:to>
    <xdr:sp macro="" textlink="">
      <xdr:nvSpPr>
        <xdr:cNvPr id="607" name="Freeform 10707">
          <a:extLst>
            <a:ext uri="{FF2B5EF4-FFF2-40B4-BE49-F238E27FC236}">
              <a16:creationId xmlns:a16="http://schemas.microsoft.com/office/drawing/2014/main" id="{F4BA3FA9-C166-48FB-9D7E-5D91698348AE}"/>
            </a:ext>
          </a:extLst>
        </xdr:cNvPr>
        <xdr:cNvSpPr>
          <a:spLocks/>
        </xdr:cNvSpPr>
      </xdr:nvSpPr>
      <xdr:spPr bwMode="auto">
        <a:xfrm>
          <a:off x="4715860" y="610112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349</xdr:row>
      <xdr:rowOff>173181</xdr:rowOff>
    </xdr:from>
    <xdr:to>
      <xdr:col>13</xdr:col>
      <xdr:colOff>294410</xdr:colOff>
      <xdr:row>350</xdr:row>
      <xdr:rowOff>121226</xdr:rowOff>
    </xdr:to>
    <xdr:sp macro="" textlink="">
      <xdr:nvSpPr>
        <xdr:cNvPr id="608" name="Freeform 10707">
          <a:extLst>
            <a:ext uri="{FF2B5EF4-FFF2-40B4-BE49-F238E27FC236}">
              <a16:creationId xmlns:a16="http://schemas.microsoft.com/office/drawing/2014/main" id="{87F74A56-551B-4252-ABC5-F46914315744}"/>
            </a:ext>
          </a:extLst>
        </xdr:cNvPr>
        <xdr:cNvSpPr>
          <a:spLocks/>
        </xdr:cNvSpPr>
      </xdr:nvSpPr>
      <xdr:spPr bwMode="auto">
        <a:xfrm>
          <a:off x="5744560" y="610112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349</xdr:row>
      <xdr:rowOff>173181</xdr:rowOff>
    </xdr:from>
    <xdr:to>
      <xdr:col>15</xdr:col>
      <xdr:colOff>294410</xdr:colOff>
      <xdr:row>350</xdr:row>
      <xdr:rowOff>121226</xdr:rowOff>
    </xdr:to>
    <xdr:sp macro="" textlink="">
      <xdr:nvSpPr>
        <xdr:cNvPr id="609" name="Freeform 10707">
          <a:extLst>
            <a:ext uri="{FF2B5EF4-FFF2-40B4-BE49-F238E27FC236}">
              <a16:creationId xmlns:a16="http://schemas.microsoft.com/office/drawing/2014/main" id="{7ADFB68B-4E02-4501-9EF5-90447293EC0B}"/>
            </a:ext>
          </a:extLst>
        </xdr:cNvPr>
        <xdr:cNvSpPr>
          <a:spLocks/>
        </xdr:cNvSpPr>
      </xdr:nvSpPr>
      <xdr:spPr bwMode="auto">
        <a:xfrm>
          <a:off x="6773260" y="610112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360</xdr:row>
      <xdr:rowOff>173181</xdr:rowOff>
    </xdr:from>
    <xdr:to>
      <xdr:col>17</xdr:col>
      <xdr:colOff>294410</xdr:colOff>
      <xdr:row>361</xdr:row>
      <xdr:rowOff>121226</xdr:rowOff>
    </xdr:to>
    <xdr:sp macro="" textlink="">
      <xdr:nvSpPr>
        <xdr:cNvPr id="620" name="Freeform 10707">
          <a:extLst>
            <a:ext uri="{FF2B5EF4-FFF2-40B4-BE49-F238E27FC236}">
              <a16:creationId xmlns:a16="http://schemas.microsoft.com/office/drawing/2014/main" id="{AA0050A3-1EAB-4F09-A1E2-2DA556691C4C}"/>
            </a:ext>
          </a:extLst>
        </xdr:cNvPr>
        <xdr:cNvSpPr>
          <a:spLocks/>
        </xdr:cNvSpPr>
      </xdr:nvSpPr>
      <xdr:spPr bwMode="auto">
        <a:xfrm>
          <a:off x="7801960" y="62878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361</xdr:row>
      <xdr:rowOff>28037</xdr:rowOff>
    </xdr:from>
    <xdr:to>
      <xdr:col>19</xdr:col>
      <xdr:colOff>276267</xdr:colOff>
      <xdr:row>361</xdr:row>
      <xdr:rowOff>148440</xdr:rowOff>
    </xdr:to>
    <xdr:sp macro="" textlink="">
      <xdr:nvSpPr>
        <xdr:cNvPr id="621" name="Freeform 10707">
          <a:extLst>
            <a:ext uri="{FF2B5EF4-FFF2-40B4-BE49-F238E27FC236}">
              <a16:creationId xmlns:a16="http://schemas.microsoft.com/office/drawing/2014/main" id="{BA9E4A3A-3F4F-44B2-B538-02915910AF45}"/>
            </a:ext>
          </a:extLst>
        </xdr:cNvPr>
        <xdr:cNvSpPr>
          <a:spLocks/>
        </xdr:cNvSpPr>
      </xdr:nvSpPr>
      <xdr:spPr bwMode="auto">
        <a:xfrm>
          <a:off x="8812517" y="6290827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306782</xdr:colOff>
      <xdr:row>361</xdr:row>
      <xdr:rowOff>28039</xdr:rowOff>
    </xdr:from>
    <xdr:to>
      <xdr:col>21</xdr:col>
      <xdr:colOff>312553</xdr:colOff>
      <xdr:row>361</xdr:row>
      <xdr:rowOff>148441</xdr:rowOff>
    </xdr:to>
    <xdr:sp macro="" textlink="">
      <xdr:nvSpPr>
        <xdr:cNvPr id="622" name="Freeform 10707">
          <a:extLst>
            <a:ext uri="{FF2B5EF4-FFF2-40B4-BE49-F238E27FC236}">
              <a16:creationId xmlns:a16="http://schemas.microsoft.com/office/drawing/2014/main" id="{1F90F86E-9EDD-49D0-BE4D-A0559F41DE92}"/>
            </a:ext>
          </a:extLst>
        </xdr:cNvPr>
        <xdr:cNvSpPr>
          <a:spLocks/>
        </xdr:cNvSpPr>
      </xdr:nvSpPr>
      <xdr:spPr bwMode="auto">
        <a:xfrm>
          <a:off x="9877502" y="62908279"/>
          <a:ext cx="1034471" cy="12040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371</xdr:row>
      <xdr:rowOff>173181</xdr:rowOff>
    </xdr:from>
    <xdr:to>
      <xdr:col>3</xdr:col>
      <xdr:colOff>294410</xdr:colOff>
      <xdr:row>372</xdr:row>
      <xdr:rowOff>121226</xdr:rowOff>
    </xdr:to>
    <xdr:sp macro="" textlink="">
      <xdr:nvSpPr>
        <xdr:cNvPr id="623" name="Freeform 10707">
          <a:extLst>
            <a:ext uri="{FF2B5EF4-FFF2-40B4-BE49-F238E27FC236}">
              <a16:creationId xmlns:a16="http://schemas.microsoft.com/office/drawing/2014/main" id="{B25A4DA8-F215-4857-81AC-55B3F977006C}"/>
            </a:ext>
          </a:extLst>
        </xdr:cNvPr>
        <xdr:cNvSpPr>
          <a:spLocks/>
        </xdr:cNvSpPr>
      </xdr:nvSpPr>
      <xdr:spPr bwMode="auto">
        <a:xfrm>
          <a:off x="601060" y="647450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360</xdr:row>
      <xdr:rowOff>173181</xdr:rowOff>
    </xdr:from>
    <xdr:to>
      <xdr:col>5</xdr:col>
      <xdr:colOff>294410</xdr:colOff>
      <xdr:row>361</xdr:row>
      <xdr:rowOff>121226</xdr:rowOff>
    </xdr:to>
    <xdr:sp macro="" textlink="">
      <xdr:nvSpPr>
        <xdr:cNvPr id="624" name="Freeform 10707">
          <a:extLst>
            <a:ext uri="{FF2B5EF4-FFF2-40B4-BE49-F238E27FC236}">
              <a16:creationId xmlns:a16="http://schemas.microsoft.com/office/drawing/2014/main" id="{03251CD4-AF18-4141-A1F4-ACDECBF55A63}"/>
            </a:ext>
          </a:extLst>
        </xdr:cNvPr>
        <xdr:cNvSpPr>
          <a:spLocks/>
        </xdr:cNvSpPr>
      </xdr:nvSpPr>
      <xdr:spPr bwMode="auto">
        <a:xfrm>
          <a:off x="1629760" y="62878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360</xdr:row>
      <xdr:rowOff>173181</xdr:rowOff>
    </xdr:from>
    <xdr:to>
      <xdr:col>7</xdr:col>
      <xdr:colOff>294410</xdr:colOff>
      <xdr:row>361</xdr:row>
      <xdr:rowOff>121226</xdr:rowOff>
    </xdr:to>
    <xdr:sp macro="" textlink="">
      <xdr:nvSpPr>
        <xdr:cNvPr id="625" name="Freeform 10707">
          <a:extLst>
            <a:ext uri="{FF2B5EF4-FFF2-40B4-BE49-F238E27FC236}">
              <a16:creationId xmlns:a16="http://schemas.microsoft.com/office/drawing/2014/main" id="{F427DAAA-FDB7-4E03-9935-1887A7F79B20}"/>
            </a:ext>
          </a:extLst>
        </xdr:cNvPr>
        <xdr:cNvSpPr>
          <a:spLocks/>
        </xdr:cNvSpPr>
      </xdr:nvSpPr>
      <xdr:spPr bwMode="auto">
        <a:xfrm>
          <a:off x="2658460" y="62878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360</xdr:row>
      <xdr:rowOff>173181</xdr:rowOff>
    </xdr:from>
    <xdr:to>
      <xdr:col>9</xdr:col>
      <xdr:colOff>294410</xdr:colOff>
      <xdr:row>361</xdr:row>
      <xdr:rowOff>121226</xdr:rowOff>
    </xdr:to>
    <xdr:sp macro="" textlink="">
      <xdr:nvSpPr>
        <xdr:cNvPr id="626" name="Freeform 10707">
          <a:extLst>
            <a:ext uri="{FF2B5EF4-FFF2-40B4-BE49-F238E27FC236}">
              <a16:creationId xmlns:a16="http://schemas.microsoft.com/office/drawing/2014/main" id="{FAD21945-0640-450D-9AE9-9BF49D2090E6}"/>
            </a:ext>
          </a:extLst>
        </xdr:cNvPr>
        <xdr:cNvSpPr>
          <a:spLocks/>
        </xdr:cNvSpPr>
      </xdr:nvSpPr>
      <xdr:spPr bwMode="auto">
        <a:xfrm>
          <a:off x="3687160" y="62878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360</xdr:row>
      <xdr:rowOff>173181</xdr:rowOff>
    </xdr:from>
    <xdr:to>
      <xdr:col>11</xdr:col>
      <xdr:colOff>294410</xdr:colOff>
      <xdr:row>361</xdr:row>
      <xdr:rowOff>121226</xdr:rowOff>
    </xdr:to>
    <xdr:sp macro="" textlink="">
      <xdr:nvSpPr>
        <xdr:cNvPr id="627" name="Freeform 10707">
          <a:extLst>
            <a:ext uri="{FF2B5EF4-FFF2-40B4-BE49-F238E27FC236}">
              <a16:creationId xmlns:a16="http://schemas.microsoft.com/office/drawing/2014/main" id="{86A5A674-F21B-480E-9D2A-A50D0A270137}"/>
            </a:ext>
          </a:extLst>
        </xdr:cNvPr>
        <xdr:cNvSpPr>
          <a:spLocks/>
        </xdr:cNvSpPr>
      </xdr:nvSpPr>
      <xdr:spPr bwMode="auto">
        <a:xfrm>
          <a:off x="4715860" y="62878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360</xdr:row>
      <xdr:rowOff>173181</xdr:rowOff>
    </xdr:from>
    <xdr:to>
      <xdr:col>13</xdr:col>
      <xdr:colOff>294410</xdr:colOff>
      <xdr:row>361</xdr:row>
      <xdr:rowOff>121226</xdr:rowOff>
    </xdr:to>
    <xdr:sp macro="" textlink="">
      <xdr:nvSpPr>
        <xdr:cNvPr id="628" name="Freeform 10707">
          <a:extLst>
            <a:ext uri="{FF2B5EF4-FFF2-40B4-BE49-F238E27FC236}">
              <a16:creationId xmlns:a16="http://schemas.microsoft.com/office/drawing/2014/main" id="{E482F222-0C0E-4235-804B-DE290E81C1A5}"/>
            </a:ext>
          </a:extLst>
        </xdr:cNvPr>
        <xdr:cNvSpPr>
          <a:spLocks/>
        </xdr:cNvSpPr>
      </xdr:nvSpPr>
      <xdr:spPr bwMode="auto">
        <a:xfrm>
          <a:off x="5744560" y="62878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360</xdr:row>
      <xdr:rowOff>173181</xdr:rowOff>
    </xdr:from>
    <xdr:to>
      <xdr:col>15</xdr:col>
      <xdr:colOff>294410</xdr:colOff>
      <xdr:row>361</xdr:row>
      <xdr:rowOff>121226</xdr:rowOff>
    </xdr:to>
    <xdr:sp macro="" textlink="">
      <xdr:nvSpPr>
        <xdr:cNvPr id="629" name="Freeform 10707">
          <a:extLst>
            <a:ext uri="{FF2B5EF4-FFF2-40B4-BE49-F238E27FC236}">
              <a16:creationId xmlns:a16="http://schemas.microsoft.com/office/drawing/2014/main" id="{86516F83-9515-4BA4-9ED2-3A4BF0EEEC40}"/>
            </a:ext>
          </a:extLst>
        </xdr:cNvPr>
        <xdr:cNvSpPr>
          <a:spLocks/>
        </xdr:cNvSpPr>
      </xdr:nvSpPr>
      <xdr:spPr bwMode="auto">
        <a:xfrm>
          <a:off x="6773260" y="628781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371</xdr:row>
      <xdr:rowOff>173181</xdr:rowOff>
    </xdr:from>
    <xdr:to>
      <xdr:col>17</xdr:col>
      <xdr:colOff>294410</xdr:colOff>
      <xdr:row>372</xdr:row>
      <xdr:rowOff>121226</xdr:rowOff>
    </xdr:to>
    <xdr:sp macro="" textlink="">
      <xdr:nvSpPr>
        <xdr:cNvPr id="641" name="Freeform 10707">
          <a:extLst>
            <a:ext uri="{FF2B5EF4-FFF2-40B4-BE49-F238E27FC236}">
              <a16:creationId xmlns:a16="http://schemas.microsoft.com/office/drawing/2014/main" id="{1B847206-20D7-4066-9AD9-9B1007816F3F}"/>
            </a:ext>
          </a:extLst>
        </xdr:cNvPr>
        <xdr:cNvSpPr>
          <a:spLocks/>
        </xdr:cNvSpPr>
      </xdr:nvSpPr>
      <xdr:spPr bwMode="auto">
        <a:xfrm>
          <a:off x="7801960" y="647450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372</xdr:row>
      <xdr:rowOff>28037</xdr:rowOff>
    </xdr:from>
    <xdr:to>
      <xdr:col>19</xdr:col>
      <xdr:colOff>276267</xdr:colOff>
      <xdr:row>372</xdr:row>
      <xdr:rowOff>148440</xdr:rowOff>
    </xdr:to>
    <xdr:sp macro="" textlink="">
      <xdr:nvSpPr>
        <xdr:cNvPr id="642" name="Freeform 10707">
          <a:extLst>
            <a:ext uri="{FF2B5EF4-FFF2-40B4-BE49-F238E27FC236}">
              <a16:creationId xmlns:a16="http://schemas.microsoft.com/office/drawing/2014/main" id="{25FE2ABA-6154-417C-BFFE-0B1BFD94B085}"/>
            </a:ext>
          </a:extLst>
        </xdr:cNvPr>
        <xdr:cNvSpPr>
          <a:spLocks/>
        </xdr:cNvSpPr>
      </xdr:nvSpPr>
      <xdr:spPr bwMode="auto">
        <a:xfrm>
          <a:off x="8812517" y="6477517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324925</xdr:colOff>
      <xdr:row>372</xdr:row>
      <xdr:rowOff>37110</xdr:rowOff>
    </xdr:from>
    <xdr:to>
      <xdr:col>21</xdr:col>
      <xdr:colOff>330696</xdr:colOff>
      <xdr:row>372</xdr:row>
      <xdr:rowOff>157512</xdr:rowOff>
    </xdr:to>
    <xdr:sp macro="" textlink="">
      <xdr:nvSpPr>
        <xdr:cNvPr id="643" name="Freeform 10707">
          <a:extLst>
            <a:ext uri="{FF2B5EF4-FFF2-40B4-BE49-F238E27FC236}">
              <a16:creationId xmlns:a16="http://schemas.microsoft.com/office/drawing/2014/main" id="{94814199-9E85-450C-8175-B5C23AFF4634}"/>
            </a:ext>
          </a:extLst>
        </xdr:cNvPr>
        <xdr:cNvSpPr>
          <a:spLocks/>
        </xdr:cNvSpPr>
      </xdr:nvSpPr>
      <xdr:spPr bwMode="auto">
        <a:xfrm>
          <a:off x="9895645" y="64784250"/>
          <a:ext cx="1034471" cy="12040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382</xdr:row>
      <xdr:rowOff>173181</xdr:rowOff>
    </xdr:from>
    <xdr:to>
      <xdr:col>3</xdr:col>
      <xdr:colOff>294410</xdr:colOff>
      <xdr:row>383</xdr:row>
      <xdr:rowOff>121226</xdr:rowOff>
    </xdr:to>
    <xdr:sp macro="" textlink="">
      <xdr:nvSpPr>
        <xdr:cNvPr id="644" name="Freeform 10707">
          <a:extLst>
            <a:ext uri="{FF2B5EF4-FFF2-40B4-BE49-F238E27FC236}">
              <a16:creationId xmlns:a16="http://schemas.microsoft.com/office/drawing/2014/main" id="{1FA31FED-A2F1-40C1-A45F-684178DB51F8}"/>
            </a:ext>
          </a:extLst>
        </xdr:cNvPr>
        <xdr:cNvSpPr>
          <a:spLocks/>
        </xdr:cNvSpPr>
      </xdr:nvSpPr>
      <xdr:spPr bwMode="auto">
        <a:xfrm>
          <a:off x="601060" y="666119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371</xdr:row>
      <xdr:rowOff>173181</xdr:rowOff>
    </xdr:from>
    <xdr:to>
      <xdr:col>5</xdr:col>
      <xdr:colOff>294410</xdr:colOff>
      <xdr:row>372</xdr:row>
      <xdr:rowOff>121226</xdr:rowOff>
    </xdr:to>
    <xdr:sp macro="" textlink="">
      <xdr:nvSpPr>
        <xdr:cNvPr id="645" name="Freeform 10707">
          <a:extLst>
            <a:ext uri="{FF2B5EF4-FFF2-40B4-BE49-F238E27FC236}">
              <a16:creationId xmlns:a16="http://schemas.microsoft.com/office/drawing/2014/main" id="{DAC79DE8-9A1D-4E87-9763-ED5F76C39D38}"/>
            </a:ext>
          </a:extLst>
        </xdr:cNvPr>
        <xdr:cNvSpPr>
          <a:spLocks/>
        </xdr:cNvSpPr>
      </xdr:nvSpPr>
      <xdr:spPr bwMode="auto">
        <a:xfrm>
          <a:off x="1629760" y="647450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371</xdr:row>
      <xdr:rowOff>173181</xdr:rowOff>
    </xdr:from>
    <xdr:to>
      <xdr:col>7</xdr:col>
      <xdr:colOff>294410</xdr:colOff>
      <xdr:row>372</xdr:row>
      <xdr:rowOff>121226</xdr:rowOff>
    </xdr:to>
    <xdr:sp macro="" textlink="">
      <xdr:nvSpPr>
        <xdr:cNvPr id="646" name="Freeform 10707">
          <a:extLst>
            <a:ext uri="{FF2B5EF4-FFF2-40B4-BE49-F238E27FC236}">
              <a16:creationId xmlns:a16="http://schemas.microsoft.com/office/drawing/2014/main" id="{273F9B36-F9C7-4D20-B30A-750C6B7F52FD}"/>
            </a:ext>
          </a:extLst>
        </xdr:cNvPr>
        <xdr:cNvSpPr>
          <a:spLocks/>
        </xdr:cNvSpPr>
      </xdr:nvSpPr>
      <xdr:spPr bwMode="auto">
        <a:xfrm>
          <a:off x="2658460" y="647450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371</xdr:row>
      <xdr:rowOff>173181</xdr:rowOff>
    </xdr:from>
    <xdr:to>
      <xdr:col>9</xdr:col>
      <xdr:colOff>294410</xdr:colOff>
      <xdr:row>372</xdr:row>
      <xdr:rowOff>121226</xdr:rowOff>
    </xdr:to>
    <xdr:sp macro="" textlink="">
      <xdr:nvSpPr>
        <xdr:cNvPr id="647" name="Freeform 10707">
          <a:extLst>
            <a:ext uri="{FF2B5EF4-FFF2-40B4-BE49-F238E27FC236}">
              <a16:creationId xmlns:a16="http://schemas.microsoft.com/office/drawing/2014/main" id="{D4A33051-6011-4493-A511-077361ABEF4D}"/>
            </a:ext>
          </a:extLst>
        </xdr:cNvPr>
        <xdr:cNvSpPr>
          <a:spLocks/>
        </xdr:cNvSpPr>
      </xdr:nvSpPr>
      <xdr:spPr bwMode="auto">
        <a:xfrm>
          <a:off x="3687160" y="647450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371</xdr:row>
      <xdr:rowOff>173181</xdr:rowOff>
    </xdr:from>
    <xdr:to>
      <xdr:col>11</xdr:col>
      <xdr:colOff>294410</xdr:colOff>
      <xdr:row>372</xdr:row>
      <xdr:rowOff>121226</xdr:rowOff>
    </xdr:to>
    <xdr:sp macro="" textlink="">
      <xdr:nvSpPr>
        <xdr:cNvPr id="648" name="Freeform 10707">
          <a:extLst>
            <a:ext uri="{FF2B5EF4-FFF2-40B4-BE49-F238E27FC236}">
              <a16:creationId xmlns:a16="http://schemas.microsoft.com/office/drawing/2014/main" id="{A54BCC56-C0F5-4973-97D4-F50D12B43216}"/>
            </a:ext>
          </a:extLst>
        </xdr:cNvPr>
        <xdr:cNvSpPr>
          <a:spLocks/>
        </xdr:cNvSpPr>
      </xdr:nvSpPr>
      <xdr:spPr bwMode="auto">
        <a:xfrm>
          <a:off x="4715860" y="647450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371</xdr:row>
      <xdr:rowOff>173181</xdr:rowOff>
    </xdr:from>
    <xdr:to>
      <xdr:col>13</xdr:col>
      <xdr:colOff>294410</xdr:colOff>
      <xdr:row>372</xdr:row>
      <xdr:rowOff>121226</xdr:rowOff>
    </xdr:to>
    <xdr:sp macro="" textlink="">
      <xdr:nvSpPr>
        <xdr:cNvPr id="649" name="Freeform 10707">
          <a:extLst>
            <a:ext uri="{FF2B5EF4-FFF2-40B4-BE49-F238E27FC236}">
              <a16:creationId xmlns:a16="http://schemas.microsoft.com/office/drawing/2014/main" id="{35F89D90-CA9C-435E-9260-282229FE75BC}"/>
            </a:ext>
          </a:extLst>
        </xdr:cNvPr>
        <xdr:cNvSpPr>
          <a:spLocks/>
        </xdr:cNvSpPr>
      </xdr:nvSpPr>
      <xdr:spPr bwMode="auto">
        <a:xfrm>
          <a:off x="5744560" y="647450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371</xdr:row>
      <xdr:rowOff>173181</xdr:rowOff>
    </xdr:from>
    <xdr:to>
      <xdr:col>15</xdr:col>
      <xdr:colOff>294410</xdr:colOff>
      <xdr:row>372</xdr:row>
      <xdr:rowOff>121226</xdr:rowOff>
    </xdr:to>
    <xdr:sp macro="" textlink="">
      <xdr:nvSpPr>
        <xdr:cNvPr id="650" name="Freeform 10707">
          <a:extLst>
            <a:ext uri="{FF2B5EF4-FFF2-40B4-BE49-F238E27FC236}">
              <a16:creationId xmlns:a16="http://schemas.microsoft.com/office/drawing/2014/main" id="{E212549C-FEF0-497A-B659-4473A994D7ED}"/>
            </a:ext>
          </a:extLst>
        </xdr:cNvPr>
        <xdr:cNvSpPr>
          <a:spLocks/>
        </xdr:cNvSpPr>
      </xdr:nvSpPr>
      <xdr:spPr bwMode="auto">
        <a:xfrm>
          <a:off x="6773260" y="647450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382</xdr:row>
      <xdr:rowOff>173181</xdr:rowOff>
    </xdr:from>
    <xdr:to>
      <xdr:col>17</xdr:col>
      <xdr:colOff>294410</xdr:colOff>
      <xdr:row>383</xdr:row>
      <xdr:rowOff>121226</xdr:rowOff>
    </xdr:to>
    <xdr:sp macro="" textlink="">
      <xdr:nvSpPr>
        <xdr:cNvPr id="662" name="Freeform 10707">
          <a:extLst>
            <a:ext uri="{FF2B5EF4-FFF2-40B4-BE49-F238E27FC236}">
              <a16:creationId xmlns:a16="http://schemas.microsoft.com/office/drawing/2014/main" id="{190F2450-C5E9-493E-82D9-C213FE7C2040}"/>
            </a:ext>
          </a:extLst>
        </xdr:cNvPr>
        <xdr:cNvSpPr>
          <a:spLocks/>
        </xdr:cNvSpPr>
      </xdr:nvSpPr>
      <xdr:spPr bwMode="auto">
        <a:xfrm>
          <a:off x="7801960" y="666119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383</xdr:row>
      <xdr:rowOff>28037</xdr:rowOff>
    </xdr:from>
    <xdr:to>
      <xdr:col>19</xdr:col>
      <xdr:colOff>276267</xdr:colOff>
      <xdr:row>383</xdr:row>
      <xdr:rowOff>148440</xdr:rowOff>
    </xdr:to>
    <xdr:sp macro="" textlink="">
      <xdr:nvSpPr>
        <xdr:cNvPr id="663" name="Freeform 10707">
          <a:extLst>
            <a:ext uri="{FF2B5EF4-FFF2-40B4-BE49-F238E27FC236}">
              <a16:creationId xmlns:a16="http://schemas.microsoft.com/office/drawing/2014/main" id="{DF44B0B7-12E9-4308-AF5D-B15E85EE3097}"/>
            </a:ext>
          </a:extLst>
        </xdr:cNvPr>
        <xdr:cNvSpPr>
          <a:spLocks/>
        </xdr:cNvSpPr>
      </xdr:nvSpPr>
      <xdr:spPr bwMode="auto">
        <a:xfrm>
          <a:off x="8812517" y="6664207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382</xdr:row>
      <xdr:rowOff>173181</xdr:rowOff>
    </xdr:from>
    <xdr:to>
      <xdr:col>21</xdr:col>
      <xdr:colOff>294410</xdr:colOff>
      <xdr:row>383</xdr:row>
      <xdr:rowOff>121226</xdr:rowOff>
    </xdr:to>
    <xdr:sp macro="" textlink="">
      <xdr:nvSpPr>
        <xdr:cNvPr id="664" name="Freeform 10707">
          <a:extLst>
            <a:ext uri="{FF2B5EF4-FFF2-40B4-BE49-F238E27FC236}">
              <a16:creationId xmlns:a16="http://schemas.microsoft.com/office/drawing/2014/main" id="{3B7DDC44-712B-460B-BD69-86A309B051AC}"/>
            </a:ext>
          </a:extLst>
        </xdr:cNvPr>
        <xdr:cNvSpPr>
          <a:spLocks/>
        </xdr:cNvSpPr>
      </xdr:nvSpPr>
      <xdr:spPr bwMode="auto">
        <a:xfrm>
          <a:off x="9859360" y="666119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394</xdr:row>
      <xdr:rowOff>173181</xdr:rowOff>
    </xdr:from>
    <xdr:to>
      <xdr:col>3</xdr:col>
      <xdr:colOff>294410</xdr:colOff>
      <xdr:row>395</xdr:row>
      <xdr:rowOff>121226</xdr:rowOff>
    </xdr:to>
    <xdr:sp macro="" textlink="">
      <xdr:nvSpPr>
        <xdr:cNvPr id="665" name="Freeform 10707">
          <a:extLst>
            <a:ext uri="{FF2B5EF4-FFF2-40B4-BE49-F238E27FC236}">
              <a16:creationId xmlns:a16="http://schemas.microsoft.com/office/drawing/2014/main" id="{02A459D0-3E29-44B3-826B-3DFE164CB90B}"/>
            </a:ext>
          </a:extLst>
        </xdr:cNvPr>
        <xdr:cNvSpPr>
          <a:spLocks/>
        </xdr:cNvSpPr>
      </xdr:nvSpPr>
      <xdr:spPr bwMode="auto">
        <a:xfrm>
          <a:off x="601060" y="686769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382</xdr:row>
      <xdr:rowOff>173181</xdr:rowOff>
    </xdr:from>
    <xdr:to>
      <xdr:col>5</xdr:col>
      <xdr:colOff>294410</xdr:colOff>
      <xdr:row>383</xdr:row>
      <xdr:rowOff>121226</xdr:rowOff>
    </xdr:to>
    <xdr:sp macro="" textlink="">
      <xdr:nvSpPr>
        <xdr:cNvPr id="666" name="Freeform 10707">
          <a:extLst>
            <a:ext uri="{FF2B5EF4-FFF2-40B4-BE49-F238E27FC236}">
              <a16:creationId xmlns:a16="http://schemas.microsoft.com/office/drawing/2014/main" id="{496E1F71-72E2-46F1-A55D-67A8D6ED9D2F}"/>
            </a:ext>
          </a:extLst>
        </xdr:cNvPr>
        <xdr:cNvSpPr>
          <a:spLocks/>
        </xdr:cNvSpPr>
      </xdr:nvSpPr>
      <xdr:spPr bwMode="auto">
        <a:xfrm>
          <a:off x="1629760" y="666119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382</xdr:row>
      <xdr:rowOff>173181</xdr:rowOff>
    </xdr:from>
    <xdr:to>
      <xdr:col>7</xdr:col>
      <xdr:colOff>294410</xdr:colOff>
      <xdr:row>383</xdr:row>
      <xdr:rowOff>121226</xdr:rowOff>
    </xdr:to>
    <xdr:sp macro="" textlink="">
      <xdr:nvSpPr>
        <xdr:cNvPr id="667" name="Freeform 10707">
          <a:extLst>
            <a:ext uri="{FF2B5EF4-FFF2-40B4-BE49-F238E27FC236}">
              <a16:creationId xmlns:a16="http://schemas.microsoft.com/office/drawing/2014/main" id="{ACF8B813-8109-4936-A91D-3D219500C922}"/>
            </a:ext>
          </a:extLst>
        </xdr:cNvPr>
        <xdr:cNvSpPr>
          <a:spLocks/>
        </xdr:cNvSpPr>
      </xdr:nvSpPr>
      <xdr:spPr bwMode="auto">
        <a:xfrm>
          <a:off x="2658460" y="666119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382</xdr:row>
      <xdr:rowOff>173181</xdr:rowOff>
    </xdr:from>
    <xdr:to>
      <xdr:col>9</xdr:col>
      <xdr:colOff>294410</xdr:colOff>
      <xdr:row>383</xdr:row>
      <xdr:rowOff>121226</xdr:rowOff>
    </xdr:to>
    <xdr:sp macro="" textlink="">
      <xdr:nvSpPr>
        <xdr:cNvPr id="668" name="Freeform 10707">
          <a:extLst>
            <a:ext uri="{FF2B5EF4-FFF2-40B4-BE49-F238E27FC236}">
              <a16:creationId xmlns:a16="http://schemas.microsoft.com/office/drawing/2014/main" id="{621999D2-9EAE-46CD-8591-594A9256E870}"/>
            </a:ext>
          </a:extLst>
        </xdr:cNvPr>
        <xdr:cNvSpPr>
          <a:spLocks/>
        </xdr:cNvSpPr>
      </xdr:nvSpPr>
      <xdr:spPr bwMode="auto">
        <a:xfrm>
          <a:off x="3687160" y="666119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382</xdr:row>
      <xdr:rowOff>173181</xdr:rowOff>
    </xdr:from>
    <xdr:to>
      <xdr:col>11</xdr:col>
      <xdr:colOff>294410</xdr:colOff>
      <xdr:row>383</xdr:row>
      <xdr:rowOff>121226</xdr:rowOff>
    </xdr:to>
    <xdr:sp macro="" textlink="">
      <xdr:nvSpPr>
        <xdr:cNvPr id="669" name="Freeform 10707">
          <a:extLst>
            <a:ext uri="{FF2B5EF4-FFF2-40B4-BE49-F238E27FC236}">
              <a16:creationId xmlns:a16="http://schemas.microsoft.com/office/drawing/2014/main" id="{B4DF4C34-C51C-41CD-B4CA-61F682436FEF}"/>
            </a:ext>
          </a:extLst>
        </xdr:cNvPr>
        <xdr:cNvSpPr>
          <a:spLocks/>
        </xdr:cNvSpPr>
      </xdr:nvSpPr>
      <xdr:spPr bwMode="auto">
        <a:xfrm>
          <a:off x="4715860" y="666119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382</xdr:row>
      <xdr:rowOff>173181</xdr:rowOff>
    </xdr:from>
    <xdr:to>
      <xdr:col>13</xdr:col>
      <xdr:colOff>294410</xdr:colOff>
      <xdr:row>383</xdr:row>
      <xdr:rowOff>121226</xdr:rowOff>
    </xdr:to>
    <xdr:sp macro="" textlink="">
      <xdr:nvSpPr>
        <xdr:cNvPr id="670" name="Freeform 10707">
          <a:extLst>
            <a:ext uri="{FF2B5EF4-FFF2-40B4-BE49-F238E27FC236}">
              <a16:creationId xmlns:a16="http://schemas.microsoft.com/office/drawing/2014/main" id="{137CA00E-70E4-4CD1-A15F-8A4EB8404A12}"/>
            </a:ext>
          </a:extLst>
        </xdr:cNvPr>
        <xdr:cNvSpPr>
          <a:spLocks/>
        </xdr:cNvSpPr>
      </xdr:nvSpPr>
      <xdr:spPr bwMode="auto">
        <a:xfrm>
          <a:off x="5744560" y="666119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382</xdr:row>
      <xdr:rowOff>173181</xdr:rowOff>
    </xdr:from>
    <xdr:to>
      <xdr:col>15</xdr:col>
      <xdr:colOff>294410</xdr:colOff>
      <xdr:row>383</xdr:row>
      <xdr:rowOff>121226</xdr:rowOff>
    </xdr:to>
    <xdr:sp macro="" textlink="">
      <xdr:nvSpPr>
        <xdr:cNvPr id="671" name="Freeform 10707">
          <a:extLst>
            <a:ext uri="{FF2B5EF4-FFF2-40B4-BE49-F238E27FC236}">
              <a16:creationId xmlns:a16="http://schemas.microsoft.com/office/drawing/2014/main" id="{D050ACF2-1593-47A2-AFC2-430A509E1213}"/>
            </a:ext>
          </a:extLst>
        </xdr:cNvPr>
        <xdr:cNvSpPr>
          <a:spLocks/>
        </xdr:cNvSpPr>
      </xdr:nvSpPr>
      <xdr:spPr bwMode="auto">
        <a:xfrm>
          <a:off x="6773260" y="6661196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394</xdr:row>
      <xdr:rowOff>173181</xdr:rowOff>
    </xdr:from>
    <xdr:to>
      <xdr:col>17</xdr:col>
      <xdr:colOff>294410</xdr:colOff>
      <xdr:row>395</xdr:row>
      <xdr:rowOff>121226</xdr:rowOff>
    </xdr:to>
    <xdr:sp macro="" textlink="">
      <xdr:nvSpPr>
        <xdr:cNvPr id="683" name="Freeform 10707">
          <a:extLst>
            <a:ext uri="{FF2B5EF4-FFF2-40B4-BE49-F238E27FC236}">
              <a16:creationId xmlns:a16="http://schemas.microsoft.com/office/drawing/2014/main" id="{A2EA0F57-1E0E-43D1-82C2-DDA4CEBAAB3D}"/>
            </a:ext>
          </a:extLst>
        </xdr:cNvPr>
        <xdr:cNvSpPr>
          <a:spLocks/>
        </xdr:cNvSpPr>
      </xdr:nvSpPr>
      <xdr:spPr bwMode="auto">
        <a:xfrm>
          <a:off x="7801960" y="686769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395</xdr:row>
      <xdr:rowOff>28037</xdr:rowOff>
    </xdr:from>
    <xdr:to>
      <xdr:col>19</xdr:col>
      <xdr:colOff>276267</xdr:colOff>
      <xdr:row>395</xdr:row>
      <xdr:rowOff>148440</xdr:rowOff>
    </xdr:to>
    <xdr:sp macro="" textlink="">
      <xdr:nvSpPr>
        <xdr:cNvPr id="684" name="Freeform 10707">
          <a:extLst>
            <a:ext uri="{FF2B5EF4-FFF2-40B4-BE49-F238E27FC236}">
              <a16:creationId xmlns:a16="http://schemas.microsoft.com/office/drawing/2014/main" id="{FF3AF3B8-F108-40DF-8BCE-A26C566350FB}"/>
            </a:ext>
          </a:extLst>
        </xdr:cNvPr>
        <xdr:cNvSpPr>
          <a:spLocks/>
        </xdr:cNvSpPr>
      </xdr:nvSpPr>
      <xdr:spPr bwMode="auto">
        <a:xfrm>
          <a:off x="8812517" y="6870709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306782</xdr:colOff>
      <xdr:row>395</xdr:row>
      <xdr:rowOff>18966</xdr:rowOff>
    </xdr:from>
    <xdr:to>
      <xdr:col>21</xdr:col>
      <xdr:colOff>312553</xdr:colOff>
      <xdr:row>395</xdr:row>
      <xdr:rowOff>139368</xdr:rowOff>
    </xdr:to>
    <xdr:sp macro="" textlink="">
      <xdr:nvSpPr>
        <xdr:cNvPr id="685" name="Freeform 10707">
          <a:extLst>
            <a:ext uri="{FF2B5EF4-FFF2-40B4-BE49-F238E27FC236}">
              <a16:creationId xmlns:a16="http://schemas.microsoft.com/office/drawing/2014/main" id="{95205219-057E-497D-B20D-0F5266270579}"/>
            </a:ext>
          </a:extLst>
        </xdr:cNvPr>
        <xdr:cNvSpPr>
          <a:spLocks/>
        </xdr:cNvSpPr>
      </xdr:nvSpPr>
      <xdr:spPr bwMode="auto">
        <a:xfrm>
          <a:off x="9877502" y="68698026"/>
          <a:ext cx="1034471" cy="12040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405</xdr:row>
      <xdr:rowOff>173181</xdr:rowOff>
    </xdr:from>
    <xdr:to>
      <xdr:col>3</xdr:col>
      <xdr:colOff>294410</xdr:colOff>
      <xdr:row>406</xdr:row>
      <xdr:rowOff>121226</xdr:rowOff>
    </xdr:to>
    <xdr:sp macro="" textlink="">
      <xdr:nvSpPr>
        <xdr:cNvPr id="686" name="Freeform 10707">
          <a:extLst>
            <a:ext uri="{FF2B5EF4-FFF2-40B4-BE49-F238E27FC236}">
              <a16:creationId xmlns:a16="http://schemas.microsoft.com/office/drawing/2014/main" id="{054D8C57-66F1-406E-A557-AACDC1A8AC84}"/>
            </a:ext>
          </a:extLst>
        </xdr:cNvPr>
        <xdr:cNvSpPr>
          <a:spLocks/>
        </xdr:cNvSpPr>
      </xdr:nvSpPr>
      <xdr:spPr bwMode="auto">
        <a:xfrm>
          <a:off x="601060" y="7054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394</xdr:row>
      <xdr:rowOff>173181</xdr:rowOff>
    </xdr:from>
    <xdr:to>
      <xdr:col>5</xdr:col>
      <xdr:colOff>294410</xdr:colOff>
      <xdr:row>395</xdr:row>
      <xdr:rowOff>121226</xdr:rowOff>
    </xdr:to>
    <xdr:sp macro="" textlink="">
      <xdr:nvSpPr>
        <xdr:cNvPr id="687" name="Freeform 10707">
          <a:extLst>
            <a:ext uri="{FF2B5EF4-FFF2-40B4-BE49-F238E27FC236}">
              <a16:creationId xmlns:a16="http://schemas.microsoft.com/office/drawing/2014/main" id="{5007EEF1-72D1-4BA2-919B-F350C52A4C1F}"/>
            </a:ext>
          </a:extLst>
        </xdr:cNvPr>
        <xdr:cNvSpPr>
          <a:spLocks/>
        </xdr:cNvSpPr>
      </xdr:nvSpPr>
      <xdr:spPr bwMode="auto">
        <a:xfrm>
          <a:off x="1629760" y="686769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394</xdr:row>
      <xdr:rowOff>173181</xdr:rowOff>
    </xdr:from>
    <xdr:to>
      <xdr:col>7</xdr:col>
      <xdr:colOff>294410</xdr:colOff>
      <xdr:row>395</xdr:row>
      <xdr:rowOff>121226</xdr:rowOff>
    </xdr:to>
    <xdr:sp macro="" textlink="">
      <xdr:nvSpPr>
        <xdr:cNvPr id="688" name="Freeform 10707">
          <a:extLst>
            <a:ext uri="{FF2B5EF4-FFF2-40B4-BE49-F238E27FC236}">
              <a16:creationId xmlns:a16="http://schemas.microsoft.com/office/drawing/2014/main" id="{6DDD7663-7BE1-4740-9D85-3E85D7F56572}"/>
            </a:ext>
          </a:extLst>
        </xdr:cNvPr>
        <xdr:cNvSpPr>
          <a:spLocks/>
        </xdr:cNvSpPr>
      </xdr:nvSpPr>
      <xdr:spPr bwMode="auto">
        <a:xfrm>
          <a:off x="2658460" y="686769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394</xdr:row>
      <xdr:rowOff>173181</xdr:rowOff>
    </xdr:from>
    <xdr:to>
      <xdr:col>9</xdr:col>
      <xdr:colOff>294410</xdr:colOff>
      <xdr:row>395</xdr:row>
      <xdr:rowOff>121226</xdr:rowOff>
    </xdr:to>
    <xdr:sp macro="" textlink="">
      <xdr:nvSpPr>
        <xdr:cNvPr id="689" name="Freeform 10707">
          <a:extLst>
            <a:ext uri="{FF2B5EF4-FFF2-40B4-BE49-F238E27FC236}">
              <a16:creationId xmlns:a16="http://schemas.microsoft.com/office/drawing/2014/main" id="{E3B60378-F3E4-40C1-997D-1073464767A6}"/>
            </a:ext>
          </a:extLst>
        </xdr:cNvPr>
        <xdr:cNvSpPr>
          <a:spLocks/>
        </xdr:cNvSpPr>
      </xdr:nvSpPr>
      <xdr:spPr bwMode="auto">
        <a:xfrm>
          <a:off x="3687160" y="686769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394</xdr:row>
      <xdr:rowOff>173181</xdr:rowOff>
    </xdr:from>
    <xdr:to>
      <xdr:col>11</xdr:col>
      <xdr:colOff>294410</xdr:colOff>
      <xdr:row>395</xdr:row>
      <xdr:rowOff>121226</xdr:rowOff>
    </xdr:to>
    <xdr:sp macro="" textlink="">
      <xdr:nvSpPr>
        <xdr:cNvPr id="690" name="Freeform 10707">
          <a:extLst>
            <a:ext uri="{FF2B5EF4-FFF2-40B4-BE49-F238E27FC236}">
              <a16:creationId xmlns:a16="http://schemas.microsoft.com/office/drawing/2014/main" id="{707437BF-DB21-4428-8916-CA6DB8CD7845}"/>
            </a:ext>
          </a:extLst>
        </xdr:cNvPr>
        <xdr:cNvSpPr>
          <a:spLocks/>
        </xdr:cNvSpPr>
      </xdr:nvSpPr>
      <xdr:spPr bwMode="auto">
        <a:xfrm>
          <a:off x="4715860" y="686769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394</xdr:row>
      <xdr:rowOff>173181</xdr:rowOff>
    </xdr:from>
    <xdr:to>
      <xdr:col>13</xdr:col>
      <xdr:colOff>294410</xdr:colOff>
      <xdr:row>395</xdr:row>
      <xdr:rowOff>121226</xdr:rowOff>
    </xdr:to>
    <xdr:sp macro="" textlink="">
      <xdr:nvSpPr>
        <xdr:cNvPr id="691" name="Freeform 10707">
          <a:extLst>
            <a:ext uri="{FF2B5EF4-FFF2-40B4-BE49-F238E27FC236}">
              <a16:creationId xmlns:a16="http://schemas.microsoft.com/office/drawing/2014/main" id="{24E5A587-49DF-4527-9BE3-AA612E2B66CD}"/>
            </a:ext>
          </a:extLst>
        </xdr:cNvPr>
        <xdr:cNvSpPr>
          <a:spLocks/>
        </xdr:cNvSpPr>
      </xdr:nvSpPr>
      <xdr:spPr bwMode="auto">
        <a:xfrm>
          <a:off x="5744560" y="686769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394</xdr:row>
      <xdr:rowOff>173181</xdr:rowOff>
    </xdr:from>
    <xdr:to>
      <xdr:col>15</xdr:col>
      <xdr:colOff>294410</xdr:colOff>
      <xdr:row>395</xdr:row>
      <xdr:rowOff>121226</xdr:rowOff>
    </xdr:to>
    <xdr:sp macro="" textlink="">
      <xdr:nvSpPr>
        <xdr:cNvPr id="692" name="Freeform 10707">
          <a:extLst>
            <a:ext uri="{FF2B5EF4-FFF2-40B4-BE49-F238E27FC236}">
              <a16:creationId xmlns:a16="http://schemas.microsoft.com/office/drawing/2014/main" id="{C39AB7A7-E5AC-4A96-85DD-C23CC6E2F0B7}"/>
            </a:ext>
          </a:extLst>
        </xdr:cNvPr>
        <xdr:cNvSpPr>
          <a:spLocks/>
        </xdr:cNvSpPr>
      </xdr:nvSpPr>
      <xdr:spPr bwMode="auto">
        <a:xfrm>
          <a:off x="6773260" y="686769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405</xdr:row>
      <xdr:rowOff>173181</xdr:rowOff>
    </xdr:from>
    <xdr:to>
      <xdr:col>17</xdr:col>
      <xdr:colOff>294410</xdr:colOff>
      <xdr:row>406</xdr:row>
      <xdr:rowOff>121226</xdr:rowOff>
    </xdr:to>
    <xdr:sp macro="" textlink="">
      <xdr:nvSpPr>
        <xdr:cNvPr id="704" name="Freeform 10707">
          <a:extLst>
            <a:ext uri="{FF2B5EF4-FFF2-40B4-BE49-F238E27FC236}">
              <a16:creationId xmlns:a16="http://schemas.microsoft.com/office/drawing/2014/main" id="{C5B8846A-06E8-42B9-8D68-D2E1EFA4972E}"/>
            </a:ext>
          </a:extLst>
        </xdr:cNvPr>
        <xdr:cNvSpPr>
          <a:spLocks/>
        </xdr:cNvSpPr>
      </xdr:nvSpPr>
      <xdr:spPr bwMode="auto">
        <a:xfrm>
          <a:off x="7801960" y="7054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406</xdr:row>
      <xdr:rowOff>28037</xdr:rowOff>
    </xdr:from>
    <xdr:to>
      <xdr:col>19</xdr:col>
      <xdr:colOff>276267</xdr:colOff>
      <xdr:row>406</xdr:row>
      <xdr:rowOff>148440</xdr:rowOff>
    </xdr:to>
    <xdr:sp macro="" textlink="">
      <xdr:nvSpPr>
        <xdr:cNvPr id="705" name="Freeform 10707">
          <a:extLst>
            <a:ext uri="{FF2B5EF4-FFF2-40B4-BE49-F238E27FC236}">
              <a16:creationId xmlns:a16="http://schemas.microsoft.com/office/drawing/2014/main" id="{929CFB77-80BB-44F1-9C43-CE421F0C96F7}"/>
            </a:ext>
          </a:extLst>
        </xdr:cNvPr>
        <xdr:cNvSpPr>
          <a:spLocks/>
        </xdr:cNvSpPr>
      </xdr:nvSpPr>
      <xdr:spPr bwMode="auto">
        <a:xfrm>
          <a:off x="8812517" y="7057399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405</xdr:row>
      <xdr:rowOff>173181</xdr:rowOff>
    </xdr:from>
    <xdr:to>
      <xdr:col>21</xdr:col>
      <xdr:colOff>294410</xdr:colOff>
      <xdr:row>406</xdr:row>
      <xdr:rowOff>121226</xdr:rowOff>
    </xdr:to>
    <xdr:sp macro="" textlink="">
      <xdr:nvSpPr>
        <xdr:cNvPr id="706" name="Freeform 10707">
          <a:extLst>
            <a:ext uri="{FF2B5EF4-FFF2-40B4-BE49-F238E27FC236}">
              <a16:creationId xmlns:a16="http://schemas.microsoft.com/office/drawing/2014/main" id="{196389B4-F02C-418A-BCA2-F8C7A83420F9}"/>
            </a:ext>
          </a:extLst>
        </xdr:cNvPr>
        <xdr:cNvSpPr>
          <a:spLocks/>
        </xdr:cNvSpPr>
      </xdr:nvSpPr>
      <xdr:spPr bwMode="auto">
        <a:xfrm>
          <a:off x="9859360" y="7054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416</xdr:row>
      <xdr:rowOff>173181</xdr:rowOff>
    </xdr:from>
    <xdr:to>
      <xdr:col>3</xdr:col>
      <xdr:colOff>294410</xdr:colOff>
      <xdr:row>417</xdr:row>
      <xdr:rowOff>121226</xdr:rowOff>
    </xdr:to>
    <xdr:sp macro="" textlink="">
      <xdr:nvSpPr>
        <xdr:cNvPr id="707" name="Freeform 10707">
          <a:extLst>
            <a:ext uri="{FF2B5EF4-FFF2-40B4-BE49-F238E27FC236}">
              <a16:creationId xmlns:a16="http://schemas.microsoft.com/office/drawing/2014/main" id="{6A7DFDE2-2202-4849-BCD5-71006D92B283}"/>
            </a:ext>
          </a:extLst>
        </xdr:cNvPr>
        <xdr:cNvSpPr>
          <a:spLocks/>
        </xdr:cNvSpPr>
      </xdr:nvSpPr>
      <xdr:spPr bwMode="auto">
        <a:xfrm>
          <a:off x="601060" y="724107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405</xdr:row>
      <xdr:rowOff>173181</xdr:rowOff>
    </xdr:from>
    <xdr:to>
      <xdr:col>5</xdr:col>
      <xdr:colOff>294410</xdr:colOff>
      <xdr:row>406</xdr:row>
      <xdr:rowOff>121226</xdr:rowOff>
    </xdr:to>
    <xdr:sp macro="" textlink="">
      <xdr:nvSpPr>
        <xdr:cNvPr id="708" name="Freeform 10707">
          <a:extLst>
            <a:ext uri="{FF2B5EF4-FFF2-40B4-BE49-F238E27FC236}">
              <a16:creationId xmlns:a16="http://schemas.microsoft.com/office/drawing/2014/main" id="{716DE675-A07D-4871-9673-A518E4D799E9}"/>
            </a:ext>
          </a:extLst>
        </xdr:cNvPr>
        <xdr:cNvSpPr>
          <a:spLocks/>
        </xdr:cNvSpPr>
      </xdr:nvSpPr>
      <xdr:spPr bwMode="auto">
        <a:xfrm>
          <a:off x="1629760" y="7054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405</xdr:row>
      <xdr:rowOff>173181</xdr:rowOff>
    </xdr:from>
    <xdr:to>
      <xdr:col>7</xdr:col>
      <xdr:colOff>294410</xdr:colOff>
      <xdr:row>406</xdr:row>
      <xdr:rowOff>121226</xdr:rowOff>
    </xdr:to>
    <xdr:sp macro="" textlink="">
      <xdr:nvSpPr>
        <xdr:cNvPr id="709" name="Freeform 10707">
          <a:extLst>
            <a:ext uri="{FF2B5EF4-FFF2-40B4-BE49-F238E27FC236}">
              <a16:creationId xmlns:a16="http://schemas.microsoft.com/office/drawing/2014/main" id="{1B12BF03-451C-4165-955D-7163F70035D1}"/>
            </a:ext>
          </a:extLst>
        </xdr:cNvPr>
        <xdr:cNvSpPr>
          <a:spLocks/>
        </xdr:cNvSpPr>
      </xdr:nvSpPr>
      <xdr:spPr bwMode="auto">
        <a:xfrm>
          <a:off x="2658460" y="7054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405</xdr:row>
      <xdr:rowOff>173181</xdr:rowOff>
    </xdr:from>
    <xdr:to>
      <xdr:col>9</xdr:col>
      <xdr:colOff>294410</xdr:colOff>
      <xdr:row>406</xdr:row>
      <xdr:rowOff>121226</xdr:rowOff>
    </xdr:to>
    <xdr:sp macro="" textlink="">
      <xdr:nvSpPr>
        <xdr:cNvPr id="710" name="Freeform 10707">
          <a:extLst>
            <a:ext uri="{FF2B5EF4-FFF2-40B4-BE49-F238E27FC236}">
              <a16:creationId xmlns:a16="http://schemas.microsoft.com/office/drawing/2014/main" id="{AE2A121E-22E5-4DDE-A513-1BFCE87812F7}"/>
            </a:ext>
          </a:extLst>
        </xdr:cNvPr>
        <xdr:cNvSpPr>
          <a:spLocks/>
        </xdr:cNvSpPr>
      </xdr:nvSpPr>
      <xdr:spPr bwMode="auto">
        <a:xfrm>
          <a:off x="3687160" y="7054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405</xdr:row>
      <xdr:rowOff>173181</xdr:rowOff>
    </xdr:from>
    <xdr:to>
      <xdr:col>11</xdr:col>
      <xdr:colOff>294410</xdr:colOff>
      <xdr:row>406</xdr:row>
      <xdr:rowOff>121226</xdr:rowOff>
    </xdr:to>
    <xdr:sp macro="" textlink="">
      <xdr:nvSpPr>
        <xdr:cNvPr id="711" name="Freeform 10707">
          <a:extLst>
            <a:ext uri="{FF2B5EF4-FFF2-40B4-BE49-F238E27FC236}">
              <a16:creationId xmlns:a16="http://schemas.microsoft.com/office/drawing/2014/main" id="{DEF4D582-7048-4F23-8A1E-B53A7F39019D}"/>
            </a:ext>
          </a:extLst>
        </xdr:cNvPr>
        <xdr:cNvSpPr>
          <a:spLocks/>
        </xdr:cNvSpPr>
      </xdr:nvSpPr>
      <xdr:spPr bwMode="auto">
        <a:xfrm>
          <a:off x="4715860" y="7054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406</xdr:row>
      <xdr:rowOff>2275</xdr:rowOff>
    </xdr:from>
    <xdr:to>
      <xdr:col>13</xdr:col>
      <xdr:colOff>294410</xdr:colOff>
      <xdr:row>406</xdr:row>
      <xdr:rowOff>121226</xdr:rowOff>
    </xdr:to>
    <xdr:sp macro="" textlink="">
      <xdr:nvSpPr>
        <xdr:cNvPr id="712" name="Freeform 10707">
          <a:extLst>
            <a:ext uri="{FF2B5EF4-FFF2-40B4-BE49-F238E27FC236}">
              <a16:creationId xmlns:a16="http://schemas.microsoft.com/office/drawing/2014/main" id="{0475EC94-198B-42FB-B15E-CCABE25685BB}"/>
            </a:ext>
          </a:extLst>
        </xdr:cNvPr>
        <xdr:cNvSpPr>
          <a:spLocks/>
        </xdr:cNvSpPr>
      </xdr:nvSpPr>
      <xdr:spPr bwMode="auto">
        <a:xfrm>
          <a:off x="5744560" y="70548235"/>
          <a:ext cx="1034470" cy="11895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405</xdr:row>
      <xdr:rowOff>173181</xdr:rowOff>
    </xdr:from>
    <xdr:to>
      <xdr:col>15</xdr:col>
      <xdr:colOff>294410</xdr:colOff>
      <xdr:row>406</xdr:row>
      <xdr:rowOff>121226</xdr:rowOff>
    </xdr:to>
    <xdr:sp macro="" textlink="">
      <xdr:nvSpPr>
        <xdr:cNvPr id="713" name="Freeform 10707">
          <a:extLst>
            <a:ext uri="{FF2B5EF4-FFF2-40B4-BE49-F238E27FC236}">
              <a16:creationId xmlns:a16="http://schemas.microsoft.com/office/drawing/2014/main" id="{1B830EAE-ADBD-4D8B-B480-30596B64F4C5}"/>
            </a:ext>
          </a:extLst>
        </xdr:cNvPr>
        <xdr:cNvSpPr>
          <a:spLocks/>
        </xdr:cNvSpPr>
      </xdr:nvSpPr>
      <xdr:spPr bwMode="auto">
        <a:xfrm>
          <a:off x="6773260" y="705438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416</xdr:row>
      <xdr:rowOff>173181</xdr:rowOff>
    </xdr:from>
    <xdr:to>
      <xdr:col>17</xdr:col>
      <xdr:colOff>294410</xdr:colOff>
      <xdr:row>417</xdr:row>
      <xdr:rowOff>121226</xdr:rowOff>
    </xdr:to>
    <xdr:sp macro="" textlink="">
      <xdr:nvSpPr>
        <xdr:cNvPr id="725" name="Freeform 10707">
          <a:extLst>
            <a:ext uri="{FF2B5EF4-FFF2-40B4-BE49-F238E27FC236}">
              <a16:creationId xmlns:a16="http://schemas.microsoft.com/office/drawing/2014/main" id="{67C88145-E131-49BE-8897-61E232C775ED}"/>
            </a:ext>
          </a:extLst>
        </xdr:cNvPr>
        <xdr:cNvSpPr>
          <a:spLocks/>
        </xdr:cNvSpPr>
      </xdr:nvSpPr>
      <xdr:spPr bwMode="auto">
        <a:xfrm>
          <a:off x="7801960" y="724107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270497</xdr:colOff>
      <xdr:row>417</xdr:row>
      <xdr:rowOff>28037</xdr:rowOff>
    </xdr:from>
    <xdr:to>
      <xdr:col>19</xdr:col>
      <xdr:colOff>276267</xdr:colOff>
      <xdr:row>417</xdr:row>
      <xdr:rowOff>148440</xdr:rowOff>
    </xdr:to>
    <xdr:sp macro="" textlink="">
      <xdr:nvSpPr>
        <xdr:cNvPr id="726" name="Freeform 10707">
          <a:extLst>
            <a:ext uri="{FF2B5EF4-FFF2-40B4-BE49-F238E27FC236}">
              <a16:creationId xmlns:a16="http://schemas.microsoft.com/office/drawing/2014/main" id="{657455EC-9697-4CA0-B813-6D636174857C}"/>
            </a:ext>
          </a:extLst>
        </xdr:cNvPr>
        <xdr:cNvSpPr>
          <a:spLocks/>
        </xdr:cNvSpPr>
      </xdr:nvSpPr>
      <xdr:spPr bwMode="auto">
        <a:xfrm>
          <a:off x="8812517" y="72440897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416</xdr:row>
      <xdr:rowOff>173181</xdr:rowOff>
    </xdr:from>
    <xdr:to>
      <xdr:col>21</xdr:col>
      <xdr:colOff>294410</xdr:colOff>
      <xdr:row>417</xdr:row>
      <xdr:rowOff>121226</xdr:rowOff>
    </xdr:to>
    <xdr:sp macro="" textlink="">
      <xdr:nvSpPr>
        <xdr:cNvPr id="727" name="Freeform 10707">
          <a:extLst>
            <a:ext uri="{FF2B5EF4-FFF2-40B4-BE49-F238E27FC236}">
              <a16:creationId xmlns:a16="http://schemas.microsoft.com/office/drawing/2014/main" id="{9BE7202B-9745-441F-B5FB-FC802CF48A78}"/>
            </a:ext>
          </a:extLst>
        </xdr:cNvPr>
        <xdr:cNvSpPr>
          <a:spLocks/>
        </xdr:cNvSpPr>
      </xdr:nvSpPr>
      <xdr:spPr bwMode="auto">
        <a:xfrm>
          <a:off x="9859360" y="724107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427</xdr:row>
      <xdr:rowOff>173181</xdr:rowOff>
    </xdr:from>
    <xdr:to>
      <xdr:col>3</xdr:col>
      <xdr:colOff>294410</xdr:colOff>
      <xdr:row>428</xdr:row>
      <xdr:rowOff>121226</xdr:rowOff>
    </xdr:to>
    <xdr:sp macro="" textlink="">
      <xdr:nvSpPr>
        <xdr:cNvPr id="728" name="Freeform 10707">
          <a:extLst>
            <a:ext uri="{FF2B5EF4-FFF2-40B4-BE49-F238E27FC236}">
              <a16:creationId xmlns:a16="http://schemas.microsoft.com/office/drawing/2014/main" id="{B8DB0750-FECB-4DFB-8A28-F91B9995867C}"/>
            </a:ext>
          </a:extLst>
        </xdr:cNvPr>
        <xdr:cNvSpPr>
          <a:spLocks/>
        </xdr:cNvSpPr>
      </xdr:nvSpPr>
      <xdr:spPr bwMode="auto">
        <a:xfrm>
          <a:off x="601060" y="742929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416</xdr:row>
      <xdr:rowOff>173181</xdr:rowOff>
    </xdr:from>
    <xdr:to>
      <xdr:col>5</xdr:col>
      <xdr:colOff>294410</xdr:colOff>
      <xdr:row>417</xdr:row>
      <xdr:rowOff>121226</xdr:rowOff>
    </xdr:to>
    <xdr:sp macro="" textlink="">
      <xdr:nvSpPr>
        <xdr:cNvPr id="729" name="Freeform 10707">
          <a:extLst>
            <a:ext uri="{FF2B5EF4-FFF2-40B4-BE49-F238E27FC236}">
              <a16:creationId xmlns:a16="http://schemas.microsoft.com/office/drawing/2014/main" id="{0F3A7B86-889A-4B80-AB10-59BA3940B29F}"/>
            </a:ext>
          </a:extLst>
        </xdr:cNvPr>
        <xdr:cNvSpPr>
          <a:spLocks/>
        </xdr:cNvSpPr>
      </xdr:nvSpPr>
      <xdr:spPr bwMode="auto">
        <a:xfrm>
          <a:off x="1629760" y="724107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416</xdr:row>
      <xdr:rowOff>173181</xdr:rowOff>
    </xdr:from>
    <xdr:to>
      <xdr:col>7</xdr:col>
      <xdr:colOff>294410</xdr:colOff>
      <xdr:row>417</xdr:row>
      <xdr:rowOff>121226</xdr:rowOff>
    </xdr:to>
    <xdr:sp macro="" textlink="">
      <xdr:nvSpPr>
        <xdr:cNvPr id="730" name="Freeform 10707">
          <a:extLst>
            <a:ext uri="{FF2B5EF4-FFF2-40B4-BE49-F238E27FC236}">
              <a16:creationId xmlns:a16="http://schemas.microsoft.com/office/drawing/2014/main" id="{E14B0F20-7A7F-493D-BA99-3F765FF67B11}"/>
            </a:ext>
          </a:extLst>
        </xdr:cNvPr>
        <xdr:cNvSpPr>
          <a:spLocks/>
        </xdr:cNvSpPr>
      </xdr:nvSpPr>
      <xdr:spPr bwMode="auto">
        <a:xfrm>
          <a:off x="2658460" y="724107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416</xdr:row>
      <xdr:rowOff>173181</xdr:rowOff>
    </xdr:from>
    <xdr:to>
      <xdr:col>9</xdr:col>
      <xdr:colOff>294410</xdr:colOff>
      <xdr:row>417</xdr:row>
      <xdr:rowOff>121226</xdr:rowOff>
    </xdr:to>
    <xdr:sp macro="" textlink="">
      <xdr:nvSpPr>
        <xdr:cNvPr id="731" name="Freeform 10707">
          <a:extLst>
            <a:ext uri="{FF2B5EF4-FFF2-40B4-BE49-F238E27FC236}">
              <a16:creationId xmlns:a16="http://schemas.microsoft.com/office/drawing/2014/main" id="{8BBC8393-4391-4EBC-9D7A-0DE6175592D2}"/>
            </a:ext>
          </a:extLst>
        </xdr:cNvPr>
        <xdr:cNvSpPr>
          <a:spLocks/>
        </xdr:cNvSpPr>
      </xdr:nvSpPr>
      <xdr:spPr bwMode="auto">
        <a:xfrm>
          <a:off x="3687160" y="724107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416</xdr:row>
      <xdr:rowOff>173181</xdr:rowOff>
    </xdr:from>
    <xdr:to>
      <xdr:col>11</xdr:col>
      <xdr:colOff>294410</xdr:colOff>
      <xdr:row>417</xdr:row>
      <xdr:rowOff>121226</xdr:rowOff>
    </xdr:to>
    <xdr:sp macro="" textlink="">
      <xdr:nvSpPr>
        <xdr:cNvPr id="732" name="Freeform 10707">
          <a:extLst>
            <a:ext uri="{FF2B5EF4-FFF2-40B4-BE49-F238E27FC236}">
              <a16:creationId xmlns:a16="http://schemas.microsoft.com/office/drawing/2014/main" id="{C9032104-2ACA-4040-94AD-06C1FCB48B5F}"/>
            </a:ext>
          </a:extLst>
        </xdr:cNvPr>
        <xdr:cNvSpPr>
          <a:spLocks/>
        </xdr:cNvSpPr>
      </xdr:nvSpPr>
      <xdr:spPr bwMode="auto">
        <a:xfrm>
          <a:off x="4715860" y="724107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416</xdr:row>
      <xdr:rowOff>173181</xdr:rowOff>
    </xdr:from>
    <xdr:to>
      <xdr:col>13</xdr:col>
      <xdr:colOff>294410</xdr:colOff>
      <xdr:row>417</xdr:row>
      <xdr:rowOff>121226</xdr:rowOff>
    </xdr:to>
    <xdr:sp macro="" textlink="">
      <xdr:nvSpPr>
        <xdr:cNvPr id="733" name="Freeform 10707">
          <a:extLst>
            <a:ext uri="{FF2B5EF4-FFF2-40B4-BE49-F238E27FC236}">
              <a16:creationId xmlns:a16="http://schemas.microsoft.com/office/drawing/2014/main" id="{4D9D0F95-CF2B-4ECB-BF26-C8B399C1A9B2}"/>
            </a:ext>
          </a:extLst>
        </xdr:cNvPr>
        <xdr:cNvSpPr>
          <a:spLocks/>
        </xdr:cNvSpPr>
      </xdr:nvSpPr>
      <xdr:spPr bwMode="auto">
        <a:xfrm>
          <a:off x="5744560" y="724107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416</xdr:row>
      <xdr:rowOff>173181</xdr:rowOff>
    </xdr:from>
    <xdr:to>
      <xdr:col>15</xdr:col>
      <xdr:colOff>294410</xdr:colOff>
      <xdr:row>417</xdr:row>
      <xdr:rowOff>121226</xdr:rowOff>
    </xdr:to>
    <xdr:sp macro="" textlink="">
      <xdr:nvSpPr>
        <xdr:cNvPr id="734" name="Freeform 10707">
          <a:extLst>
            <a:ext uri="{FF2B5EF4-FFF2-40B4-BE49-F238E27FC236}">
              <a16:creationId xmlns:a16="http://schemas.microsoft.com/office/drawing/2014/main" id="{C853106C-AB15-46AF-8BCA-52F227BF89D4}"/>
            </a:ext>
          </a:extLst>
        </xdr:cNvPr>
        <xdr:cNvSpPr>
          <a:spLocks/>
        </xdr:cNvSpPr>
      </xdr:nvSpPr>
      <xdr:spPr bwMode="auto">
        <a:xfrm>
          <a:off x="6773260" y="7241078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428</xdr:row>
      <xdr:rowOff>15522</xdr:rowOff>
    </xdr:from>
    <xdr:to>
      <xdr:col>8</xdr:col>
      <xdr:colOff>43746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366632" y="743105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427</xdr:row>
      <xdr:rowOff>173181</xdr:rowOff>
    </xdr:from>
    <xdr:to>
      <xdr:col>5</xdr:col>
      <xdr:colOff>294410</xdr:colOff>
      <xdr:row>428</xdr:row>
      <xdr:rowOff>121226</xdr:rowOff>
    </xdr:to>
    <xdr:sp macro="" textlink="">
      <xdr:nvSpPr>
        <xdr:cNvPr id="739" name="Freeform 10707">
          <a:extLst>
            <a:ext uri="{FF2B5EF4-FFF2-40B4-BE49-F238E27FC236}">
              <a16:creationId xmlns:a16="http://schemas.microsoft.com/office/drawing/2014/main" id="{BD031328-8749-4D16-8712-4D2B8C768A8F}"/>
            </a:ext>
          </a:extLst>
        </xdr:cNvPr>
        <xdr:cNvSpPr>
          <a:spLocks/>
        </xdr:cNvSpPr>
      </xdr:nvSpPr>
      <xdr:spPr bwMode="auto">
        <a:xfrm>
          <a:off x="1629760" y="742929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427</xdr:row>
      <xdr:rowOff>173181</xdr:rowOff>
    </xdr:from>
    <xdr:to>
      <xdr:col>7</xdr:col>
      <xdr:colOff>294410</xdr:colOff>
      <xdr:row>428</xdr:row>
      <xdr:rowOff>121226</xdr:rowOff>
    </xdr:to>
    <xdr:sp macro="" textlink="">
      <xdr:nvSpPr>
        <xdr:cNvPr id="740" name="Freeform 10707">
          <a:extLst>
            <a:ext uri="{FF2B5EF4-FFF2-40B4-BE49-F238E27FC236}">
              <a16:creationId xmlns:a16="http://schemas.microsoft.com/office/drawing/2014/main" id="{07DBE79B-ED1E-449C-BE2B-8B6D5EECC54F}"/>
            </a:ext>
          </a:extLst>
        </xdr:cNvPr>
        <xdr:cNvSpPr>
          <a:spLocks/>
        </xdr:cNvSpPr>
      </xdr:nvSpPr>
      <xdr:spPr bwMode="auto">
        <a:xfrm>
          <a:off x="2658460" y="742929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562429</xdr:colOff>
      <xdr:row>29</xdr:row>
      <xdr:rowOff>154214</xdr:rowOff>
    </xdr:from>
    <xdr:to>
      <xdr:col>4</xdr:col>
      <xdr:colOff>247106</xdr:colOff>
      <xdr:row>31</xdr:row>
      <xdr:rowOff>169816</xdr:rowOff>
    </xdr:to>
    <xdr:grpSp>
      <xdr:nvGrpSpPr>
        <xdr:cNvPr id="741" name="Group 740">
          <a:extLst>
            <a:ext uri="{FF2B5EF4-FFF2-40B4-BE49-F238E27FC236}">
              <a16:creationId xmlns:a16="http://schemas.microsoft.com/office/drawing/2014/main" id="{43EDCB15-AB73-4E0A-AE0D-2A1A463BEE4C}"/>
            </a:ext>
          </a:extLst>
        </xdr:cNvPr>
        <xdr:cNvGrpSpPr/>
      </xdr:nvGrpSpPr>
      <xdr:grpSpPr>
        <a:xfrm>
          <a:off x="1941286" y="6077857"/>
          <a:ext cx="274320" cy="369388"/>
          <a:chOff x="6147651" y="793750"/>
          <a:chExt cx="462699" cy="514350"/>
        </a:xfrm>
      </xdr:grpSpPr>
      <xdr:grpSp>
        <xdr:nvGrpSpPr>
          <xdr:cNvPr id="742" name="Group 741">
            <a:extLst>
              <a:ext uri="{FF2B5EF4-FFF2-40B4-BE49-F238E27FC236}">
                <a16:creationId xmlns:a16="http://schemas.microsoft.com/office/drawing/2014/main" id="{33437621-6F93-417C-4B45-9F8F79749C7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744" name="Straight Connector 743">
              <a:extLst>
                <a:ext uri="{FF2B5EF4-FFF2-40B4-BE49-F238E27FC236}">
                  <a16:creationId xmlns:a16="http://schemas.microsoft.com/office/drawing/2014/main" id="{FD217AF5-4505-9C00-8559-F0AFE79284E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45" name="Straight Connector 744">
              <a:extLst>
                <a:ext uri="{FF2B5EF4-FFF2-40B4-BE49-F238E27FC236}">
                  <a16:creationId xmlns:a16="http://schemas.microsoft.com/office/drawing/2014/main" id="{B9A6DF0C-0A68-A774-0C24-D534764ED5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46" name="Straight Connector 745">
              <a:extLst>
                <a:ext uri="{FF2B5EF4-FFF2-40B4-BE49-F238E27FC236}">
                  <a16:creationId xmlns:a16="http://schemas.microsoft.com/office/drawing/2014/main" id="{0CE17F24-B292-3777-2314-13E2777FF2A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47" name="Straight Connector 746">
              <a:extLst>
                <a:ext uri="{FF2B5EF4-FFF2-40B4-BE49-F238E27FC236}">
                  <a16:creationId xmlns:a16="http://schemas.microsoft.com/office/drawing/2014/main" id="{F14E5E90-206F-CF0C-866C-C85FDEA7DA6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48" name="Straight Connector 747">
              <a:extLst>
                <a:ext uri="{FF2B5EF4-FFF2-40B4-BE49-F238E27FC236}">
                  <a16:creationId xmlns:a16="http://schemas.microsoft.com/office/drawing/2014/main" id="{67A3DBBF-6115-944E-2983-F3CFCF79828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49" name="Straight Connector 748">
              <a:extLst>
                <a:ext uri="{FF2B5EF4-FFF2-40B4-BE49-F238E27FC236}">
                  <a16:creationId xmlns:a16="http://schemas.microsoft.com/office/drawing/2014/main" id="{E7F1F236-8B7C-A580-3F93-BE26761CCC8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743" name="Straight Connector 742">
            <a:extLst>
              <a:ext uri="{FF2B5EF4-FFF2-40B4-BE49-F238E27FC236}">
                <a16:creationId xmlns:a16="http://schemas.microsoft.com/office/drawing/2014/main" id="{CB096595-C10D-AD3D-FC33-ED3DBA738E5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9071</xdr:colOff>
      <xdr:row>423</xdr:row>
      <xdr:rowOff>4353</xdr:rowOff>
    </xdr:from>
    <xdr:to>
      <xdr:col>4</xdr:col>
      <xdr:colOff>283391</xdr:colOff>
      <xdr:row>425</xdr:row>
      <xdr:rowOff>6530</xdr:rowOff>
    </xdr:to>
    <xdr:grpSp>
      <xdr:nvGrpSpPr>
        <xdr:cNvPr id="751" name="Group 750">
          <a:extLst>
            <a:ext uri="{FF2B5EF4-FFF2-40B4-BE49-F238E27FC236}">
              <a16:creationId xmlns:a16="http://schemas.microsoft.com/office/drawing/2014/main" id="{A04ED3CC-6725-4C1C-9ADF-943A68582911}"/>
            </a:ext>
          </a:extLst>
        </xdr:cNvPr>
        <xdr:cNvGrpSpPr/>
      </xdr:nvGrpSpPr>
      <xdr:grpSpPr>
        <a:xfrm>
          <a:off x="1977571" y="74952496"/>
          <a:ext cx="274320" cy="346891"/>
          <a:chOff x="6147651" y="793750"/>
          <a:chExt cx="462699" cy="514350"/>
        </a:xfrm>
      </xdr:grpSpPr>
      <xdr:grpSp>
        <xdr:nvGrpSpPr>
          <xdr:cNvPr id="752" name="Group 751">
            <a:extLst>
              <a:ext uri="{FF2B5EF4-FFF2-40B4-BE49-F238E27FC236}">
                <a16:creationId xmlns:a16="http://schemas.microsoft.com/office/drawing/2014/main" id="{669C27F8-9B46-2909-BF86-9CBE5DDF268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754" name="Straight Connector 753">
              <a:extLst>
                <a:ext uri="{FF2B5EF4-FFF2-40B4-BE49-F238E27FC236}">
                  <a16:creationId xmlns:a16="http://schemas.microsoft.com/office/drawing/2014/main" id="{A76B44ED-E22A-A84C-2037-BDF4F9B864C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55" name="Straight Connector 754">
              <a:extLst>
                <a:ext uri="{FF2B5EF4-FFF2-40B4-BE49-F238E27FC236}">
                  <a16:creationId xmlns:a16="http://schemas.microsoft.com/office/drawing/2014/main" id="{3E138F78-2634-FDEF-006F-DCB64AA3DE2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56" name="Straight Connector 755">
              <a:extLst>
                <a:ext uri="{FF2B5EF4-FFF2-40B4-BE49-F238E27FC236}">
                  <a16:creationId xmlns:a16="http://schemas.microsoft.com/office/drawing/2014/main" id="{8862B76F-5D17-9FB9-4132-CC3FE80D4D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57" name="Straight Connector 756">
              <a:extLst>
                <a:ext uri="{FF2B5EF4-FFF2-40B4-BE49-F238E27FC236}">
                  <a16:creationId xmlns:a16="http://schemas.microsoft.com/office/drawing/2014/main" id="{CAEC501A-CA27-6F1B-907B-3057F64C69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58" name="Straight Connector 757">
              <a:extLst>
                <a:ext uri="{FF2B5EF4-FFF2-40B4-BE49-F238E27FC236}">
                  <a16:creationId xmlns:a16="http://schemas.microsoft.com/office/drawing/2014/main" id="{EA5465E1-0E87-9C34-45C7-3229FE39E9C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59" name="Straight Connector 758">
              <a:extLst>
                <a:ext uri="{FF2B5EF4-FFF2-40B4-BE49-F238E27FC236}">
                  <a16:creationId xmlns:a16="http://schemas.microsoft.com/office/drawing/2014/main" id="{011B79CC-3B6F-4ACE-4145-5A8F3DFF227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753" name="Straight Connector 752">
            <a:extLst>
              <a:ext uri="{FF2B5EF4-FFF2-40B4-BE49-F238E27FC236}">
                <a16:creationId xmlns:a16="http://schemas.microsoft.com/office/drawing/2014/main" id="{54455714-B17C-7DE5-E050-3D9DE7C811B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412</xdr:row>
      <xdr:rowOff>0</xdr:rowOff>
    </xdr:from>
    <xdr:to>
      <xdr:col>18</xdr:col>
      <xdr:colOff>274320</xdr:colOff>
      <xdr:row>414</xdr:row>
      <xdr:rowOff>6530</xdr:rowOff>
    </xdr:to>
    <xdr:grpSp>
      <xdr:nvGrpSpPr>
        <xdr:cNvPr id="760" name="Group 759">
          <a:extLst>
            <a:ext uri="{FF2B5EF4-FFF2-40B4-BE49-F238E27FC236}">
              <a16:creationId xmlns:a16="http://schemas.microsoft.com/office/drawing/2014/main" id="{E915170A-1494-4515-A6C7-AD909C0FF0E0}"/>
            </a:ext>
          </a:extLst>
        </xdr:cNvPr>
        <xdr:cNvGrpSpPr/>
      </xdr:nvGrpSpPr>
      <xdr:grpSpPr>
        <a:xfrm>
          <a:off x="9271000" y="73034071"/>
          <a:ext cx="274320" cy="360316"/>
          <a:chOff x="6147651" y="793750"/>
          <a:chExt cx="462699" cy="514350"/>
        </a:xfrm>
      </xdr:grpSpPr>
      <xdr:grpSp>
        <xdr:nvGrpSpPr>
          <xdr:cNvPr id="761" name="Group 760">
            <a:extLst>
              <a:ext uri="{FF2B5EF4-FFF2-40B4-BE49-F238E27FC236}">
                <a16:creationId xmlns:a16="http://schemas.microsoft.com/office/drawing/2014/main" id="{DCE03384-32D3-1502-5317-CC210566296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763" name="Straight Connector 762">
              <a:extLst>
                <a:ext uri="{FF2B5EF4-FFF2-40B4-BE49-F238E27FC236}">
                  <a16:creationId xmlns:a16="http://schemas.microsoft.com/office/drawing/2014/main" id="{FA252A53-4F2A-D1B8-82BB-F47FD379B8E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4" name="Straight Connector 763">
              <a:extLst>
                <a:ext uri="{FF2B5EF4-FFF2-40B4-BE49-F238E27FC236}">
                  <a16:creationId xmlns:a16="http://schemas.microsoft.com/office/drawing/2014/main" id="{9FEF4B98-583F-F08F-10F0-CDAAE2DA005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5" name="Straight Connector 764">
              <a:extLst>
                <a:ext uri="{FF2B5EF4-FFF2-40B4-BE49-F238E27FC236}">
                  <a16:creationId xmlns:a16="http://schemas.microsoft.com/office/drawing/2014/main" id="{85875D58-CB09-15FE-1BC7-513EE27CE22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6" name="Straight Connector 765">
              <a:extLst>
                <a:ext uri="{FF2B5EF4-FFF2-40B4-BE49-F238E27FC236}">
                  <a16:creationId xmlns:a16="http://schemas.microsoft.com/office/drawing/2014/main" id="{EA0B6B80-AF0E-6C6D-4F9B-77E1AAF33A5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7" name="Straight Connector 766">
              <a:extLst>
                <a:ext uri="{FF2B5EF4-FFF2-40B4-BE49-F238E27FC236}">
                  <a16:creationId xmlns:a16="http://schemas.microsoft.com/office/drawing/2014/main" id="{C4CC3A77-E3FA-C702-1F41-0AC291A7930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8" name="Straight Connector 767">
              <a:extLst>
                <a:ext uri="{FF2B5EF4-FFF2-40B4-BE49-F238E27FC236}">
                  <a16:creationId xmlns:a16="http://schemas.microsoft.com/office/drawing/2014/main" id="{A48E1120-5B32-F753-8FE6-C261F917911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762" name="Straight Connector 761">
            <a:extLst>
              <a:ext uri="{FF2B5EF4-FFF2-40B4-BE49-F238E27FC236}">
                <a16:creationId xmlns:a16="http://schemas.microsoft.com/office/drawing/2014/main" id="{EB5160DA-C08D-4600-7BF4-3219046E91C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412</xdr:row>
      <xdr:rowOff>0</xdr:rowOff>
    </xdr:from>
    <xdr:to>
      <xdr:col>14</xdr:col>
      <xdr:colOff>274320</xdr:colOff>
      <xdr:row>414</xdr:row>
      <xdr:rowOff>6530</xdr:rowOff>
    </xdr:to>
    <xdr:grpSp>
      <xdr:nvGrpSpPr>
        <xdr:cNvPr id="769" name="Group 768">
          <a:extLst>
            <a:ext uri="{FF2B5EF4-FFF2-40B4-BE49-F238E27FC236}">
              <a16:creationId xmlns:a16="http://schemas.microsoft.com/office/drawing/2014/main" id="{497E4B33-71F8-4CFA-9784-2BE64C94EF68}"/>
            </a:ext>
          </a:extLst>
        </xdr:cNvPr>
        <xdr:cNvGrpSpPr/>
      </xdr:nvGrpSpPr>
      <xdr:grpSpPr>
        <a:xfrm>
          <a:off x="7184571" y="73034071"/>
          <a:ext cx="274320" cy="360316"/>
          <a:chOff x="6147651" y="793750"/>
          <a:chExt cx="462699" cy="514350"/>
        </a:xfrm>
      </xdr:grpSpPr>
      <xdr:grpSp>
        <xdr:nvGrpSpPr>
          <xdr:cNvPr id="770" name="Group 769">
            <a:extLst>
              <a:ext uri="{FF2B5EF4-FFF2-40B4-BE49-F238E27FC236}">
                <a16:creationId xmlns:a16="http://schemas.microsoft.com/office/drawing/2014/main" id="{5689DF3B-3021-3B18-8518-03FA2D6ABA7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772" name="Straight Connector 771">
              <a:extLst>
                <a:ext uri="{FF2B5EF4-FFF2-40B4-BE49-F238E27FC236}">
                  <a16:creationId xmlns:a16="http://schemas.microsoft.com/office/drawing/2014/main" id="{756B5BEA-2A9E-23E5-2D4F-119D7AD02B8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3" name="Straight Connector 772">
              <a:extLst>
                <a:ext uri="{FF2B5EF4-FFF2-40B4-BE49-F238E27FC236}">
                  <a16:creationId xmlns:a16="http://schemas.microsoft.com/office/drawing/2014/main" id="{CCD65E1C-F121-9FEE-EE99-8F5A47CD56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4" name="Straight Connector 773">
              <a:extLst>
                <a:ext uri="{FF2B5EF4-FFF2-40B4-BE49-F238E27FC236}">
                  <a16:creationId xmlns:a16="http://schemas.microsoft.com/office/drawing/2014/main" id="{72B8F060-7A3A-D9DB-DC28-481D73A1D1B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5" name="Straight Connector 774">
              <a:extLst>
                <a:ext uri="{FF2B5EF4-FFF2-40B4-BE49-F238E27FC236}">
                  <a16:creationId xmlns:a16="http://schemas.microsoft.com/office/drawing/2014/main" id="{650611AF-DDEB-89FF-5CFA-ADFAABCFD5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6" name="Straight Connector 775">
              <a:extLst>
                <a:ext uri="{FF2B5EF4-FFF2-40B4-BE49-F238E27FC236}">
                  <a16:creationId xmlns:a16="http://schemas.microsoft.com/office/drawing/2014/main" id="{60F29BBC-79C1-C9D6-1794-5FC30799043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7" name="Straight Connector 776">
              <a:extLst>
                <a:ext uri="{FF2B5EF4-FFF2-40B4-BE49-F238E27FC236}">
                  <a16:creationId xmlns:a16="http://schemas.microsoft.com/office/drawing/2014/main" id="{4CBF4E3E-CDFC-FACC-F38E-FE7F2ACA0C2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771" name="Straight Connector 770">
            <a:extLst>
              <a:ext uri="{FF2B5EF4-FFF2-40B4-BE49-F238E27FC236}">
                <a16:creationId xmlns:a16="http://schemas.microsoft.com/office/drawing/2014/main" id="{22261151-FE5A-42B4-08D9-344DC630069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412</xdr:row>
      <xdr:rowOff>0</xdr:rowOff>
    </xdr:from>
    <xdr:to>
      <xdr:col>12</xdr:col>
      <xdr:colOff>274320</xdr:colOff>
      <xdr:row>414</xdr:row>
      <xdr:rowOff>6530</xdr:rowOff>
    </xdr:to>
    <xdr:grpSp>
      <xdr:nvGrpSpPr>
        <xdr:cNvPr id="778" name="Group 777">
          <a:extLst>
            <a:ext uri="{FF2B5EF4-FFF2-40B4-BE49-F238E27FC236}">
              <a16:creationId xmlns:a16="http://schemas.microsoft.com/office/drawing/2014/main" id="{89A5DDA3-4A74-496F-AC8C-5FB6098F9DC2}"/>
            </a:ext>
          </a:extLst>
        </xdr:cNvPr>
        <xdr:cNvGrpSpPr/>
      </xdr:nvGrpSpPr>
      <xdr:grpSpPr>
        <a:xfrm>
          <a:off x="6141357" y="73034071"/>
          <a:ext cx="274320" cy="360316"/>
          <a:chOff x="6147651" y="793750"/>
          <a:chExt cx="462699" cy="514350"/>
        </a:xfrm>
      </xdr:grpSpPr>
      <xdr:grpSp>
        <xdr:nvGrpSpPr>
          <xdr:cNvPr id="779" name="Group 778">
            <a:extLst>
              <a:ext uri="{FF2B5EF4-FFF2-40B4-BE49-F238E27FC236}">
                <a16:creationId xmlns:a16="http://schemas.microsoft.com/office/drawing/2014/main" id="{E12669DF-C541-FC8B-948F-BB9B041BB80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781" name="Straight Connector 780">
              <a:extLst>
                <a:ext uri="{FF2B5EF4-FFF2-40B4-BE49-F238E27FC236}">
                  <a16:creationId xmlns:a16="http://schemas.microsoft.com/office/drawing/2014/main" id="{52F27990-9C7D-608C-AC1B-BB7053F0259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82" name="Straight Connector 781">
              <a:extLst>
                <a:ext uri="{FF2B5EF4-FFF2-40B4-BE49-F238E27FC236}">
                  <a16:creationId xmlns:a16="http://schemas.microsoft.com/office/drawing/2014/main" id="{10CE0DF3-B46B-A872-8007-039AEE3CE7B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83" name="Straight Connector 782">
              <a:extLst>
                <a:ext uri="{FF2B5EF4-FFF2-40B4-BE49-F238E27FC236}">
                  <a16:creationId xmlns:a16="http://schemas.microsoft.com/office/drawing/2014/main" id="{B749ABB5-3993-B3EF-7763-0F1E6090943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84" name="Straight Connector 783">
              <a:extLst>
                <a:ext uri="{FF2B5EF4-FFF2-40B4-BE49-F238E27FC236}">
                  <a16:creationId xmlns:a16="http://schemas.microsoft.com/office/drawing/2014/main" id="{C819B126-548D-4A84-B5B1-4364DCB7D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85" name="Straight Connector 784">
              <a:extLst>
                <a:ext uri="{FF2B5EF4-FFF2-40B4-BE49-F238E27FC236}">
                  <a16:creationId xmlns:a16="http://schemas.microsoft.com/office/drawing/2014/main" id="{EB18A6BF-2033-44BC-2FFC-86EADAEB88F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86" name="Straight Connector 785">
              <a:extLst>
                <a:ext uri="{FF2B5EF4-FFF2-40B4-BE49-F238E27FC236}">
                  <a16:creationId xmlns:a16="http://schemas.microsoft.com/office/drawing/2014/main" id="{7F661CB0-BB08-F025-472C-B2CDFD58074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780" name="Straight Connector 779">
            <a:extLst>
              <a:ext uri="{FF2B5EF4-FFF2-40B4-BE49-F238E27FC236}">
                <a16:creationId xmlns:a16="http://schemas.microsoft.com/office/drawing/2014/main" id="{A9E7F347-1FC7-1BB5-13E2-11A76E40774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412</xdr:row>
      <xdr:rowOff>0</xdr:rowOff>
    </xdr:from>
    <xdr:to>
      <xdr:col>6</xdr:col>
      <xdr:colOff>274320</xdr:colOff>
      <xdr:row>414</xdr:row>
      <xdr:rowOff>6530</xdr:rowOff>
    </xdr:to>
    <xdr:grpSp>
      <xdr:nvGrpSpPr>
        <xdr:cNvPr id="787" name="Group 786">
          <a:extLst>
            <a:ext uri="{FF2B5EF4-FFF2-40B4-BE49-F238E27FC236}">
              <a16:creationId xmlns:a16="http://schemas.microsoft.com/office/drawing/2014/main" id="{44382057-4E3B-49B5-AB45-841A3D0AB7CA}"/>
            </a:ext>
          </a:extLst>
        </xdr:cNvPr>
        <xdr:cNvGrpSpPr/>
      </xdr:nvGrpSpPr>
      <xdr:grpSpPr>
        <a:xfrm>
          <a:off x="3011714" y="73034071"/>
          <a:ext cx="274320" cy="360316"/>
          <a:chOff x="6147651" y="793750"/>
          <a:chExt cx="462699" cy="514350"/>
        </a:xfrm>
      </xdr:grpSpPr>
      <xdr:grpSp>
        <xdr:nvGrpSpPr>
          <xdr:cNvPr id="788" name="Group 787">
            <a:extLst>
              <a:ext uri="{FF2B5EF4-FFF2-40B4-BE49-F238E27FC236}">
                <a16:creationId xmlns:a16="http://schemas.microsoft.com/office/drawing/2014/main" id="{7644FE7A-B79B-A9C7-02DD-6F3269802F6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790" name="Straight Connector 789">
              <a:extLst>
                <a:ext uri="{FF2B5EF4-FFF2-40B4-BE49-F238E27FC236}">
                  <a16:creationId xmlns:a16="http://schemas.microsoft.com/office/drawing/2014/main" id="{47B3C510-8ADC-C343-D62C-C21C5EE29F8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91" name="Straight Connector 790">
              <a:extLst>
                <a:ext uri="{FF2B5EF4-FFF2-40B4-BE49-F238E27FC236}">
                  <a16:creationId xmlns:a16="http://schemas.microsoft.com/office/drawing/2014/main" id="{E3D58048-15AC-D594-6BB1-6CAB1360BB8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92" name="Straight Connector 791">
              <a:extLst>
                <a:ext uri="{FF2B5EF4-FFF2-40B4-BE49-F238E27FC236}">
                  <a16:creationId xmlns:a16="http://schemas.microsoft.com/office/drawing/2014/main" id="{BCDFB0E5-CD8C-0E3F-B968-5DEB69449E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93" name="Straight Connector 792">
              <a:extLst>
                <a:ext uri="{FF2B5EF4-FFF2-40B4-BE49-F238E27FC236}">
                  <a16:creationId xmlns:a16="http://schemas.microsoft.com/office/drawing/2014/main" id="{91940B32-1007-6317-F6B4-77D9DB6539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94" name="Straight Connector 793">
              <a:extLst>
                <a:ext uri="{FF2B5EF4-FFF2-40B4-BE49-F238E27FC236}">
                  <a16:creationId xmlns:a16="http://schemas.microsoft.com/office/drawing/2014/main" id="{36EE6F4A-7EEF-8B0B-4B13-A579A1EEF30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95" name="Straight Connector 794">
              <a:extLst>
                <a:ext uri="{FF2B5EF4-FFF2-40B4-BE49-F238E27FC236}">
                  <a16:creationId xmlns:a16="http://schemas.microsoft.com/office/drawing/2014/main" id="{EB25A41A-1CF2-9197-B91B-F62BD7F02F0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789" name="Straight Connector 788">
            <a:extLst>
              <a:ext uri="{FF2B5EF4-FFF2-40B4-BE49-F238E27FC236}">
                <a16:creationId xmlns:a16="http://schemas.microsoft.com/office/drawing/2014/main" id="{75BB64DF-7A96-E1B2-7457-EABA03DDB35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401</xdr:row>
      <xdr:rowOff>0</xdr:rowOff>
    </xdr:from>
    <xdr:to>
      <xdr:col>8</xdr:col>
      <xdr:colOff>274320</xdr:colOff>
      <xdr:row>403</xdr:row>
      <xdr:rowOff>6531</xdr:rowOff>
    </xdr:to>
    <xdr:grpSp>
      <xdr:nvGrpSpPr>
        <xdr:cNvPr id="796" name="Group 795">
          <a:extLst>
            <a:ext uri="{FF2B5EF4-FFF2-40B4-BE49-F238E27FC236}">
              <a16:creationId xmlns:a16="http://schemas.microsoft.com/office/drawing/2014/main" id="{E7278DAD-7E24-481C-BA25-274E718445EB}"/>
            </a:ext>
          </a:extLst>
        </xdr:cNvPr>
        <xdr:cNvGrpSpPr/>
      </xdr:nvGrpSpPr>
      <xdr:grpSpPr>
        <a:xfrm>
          <a:off x="4054929" y="71120000"/>
          <a:ext cx="274320" cy="360317"/>
          <a:chOff x="6147651" y="793750"/>
          <a:chExt cx="462699" cy="514350"/>
        </a:xfrm>
      </xdr:grpSpPr>
      <xdr:grpSp>
        <xdr:nvGrpSpPr>
          <xdr:cNvPr id="797" name="Group 796">
            <a:extLst>
              <a:ext uri="{FF2B5EF4-FFF2-40B4-BE49-F238E27FC236}">
                <a16:creationId xmlns:a16="http://schemas.microsoft.com/office/drawing/2014/main" id="{99237DE1-7681-F2A6-3579-6535A3F43A3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799" name="Straight Connector 798">
              <a:extLst>
                <a:ext uri="{FF2B5EF4-FFF2-40B4-BE49-F238E27FC236}">
                  <a16:creationId xmlns:a16="http://schemas.microsoft.com/office/drawing/2014/main" id="{582457B9-616A-C915-B380-8135353AB6F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00" name="Straight Connector 799">
              <a:extLst>
                <a:ext uri="{FF2B5EF4-FFF2-40B4-BE49-F238E27FC236}">
                  <a16:creationId xmlns:a16="http://schemas.microsoft.com/office/drawing/2014/main" id="{AD830D02-E276-8F4D-5008-9D656454F65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01" name="Straight Connector 800">
              <a:extLst>
                <a:ext uri="{FF2B5EF4-FFF2-40B4-BE49-F238E27FC236}">
                  <a16:creationId xmlns:a16="http://schemas.microsoft.com/office/drawing/2014/main" id="{893DBA1E-D36C-00D2-A98E-F5D045F4A6F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02" name="Straight Connector 801">
              <a:extLst>
                <a:ext uri="{FF2B5EF4-FFF2-40B4-BE49-F238E27FC236}">
                  <a16:creationId xmlns:a16="http://schemas.microsoft.com/office/drawing/2014/main" id="{1124E653-EC89-605D-9980-51348F298D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03" name="Straight Connector 802">
              <a:extLst>
                <a:ext uri="{FF2B5EF4-FFF2-40B4-BE49-F238E27FC236}">
                  <a16:creationId xmlns:a16="http://schemas.microsoft.com/office/drawing/2014/main" id="{552ABCCE-BFD5-23E1-01D1-C48D614B0FD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04" name="Straight Connector 803">
              <a:extLst>
                <a:ext uri="{FF2B5EF4-FFF2-40B4-BE49-F238E27FC236}">
                  <a16:creationId xmlns:a16="http://schemas.microsoft.com/office/drawing/2014/main" id="{56D2F7D2-9D79-1EB7-4155-036C67019D2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798" name="Straight Connector 797">
            <a:extLst>
              <a:ext uri="{FF2B5EF4-FFF2-40B4-BE49-F238E27FC236}">
                <a16:creationId xmlns:a16="http://schemas.microsoft.com/office/drawing/2014/main" id="{D439DF47-2902-C4E0-4384-AD56F40D491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401</xdr:row>
      <xdr:rowOff>0</xdr:rowOff>
    </xdr:from>
    <xdr:to>
      <xdr:col>10</xdr:col>
      <xdr:colOff>274320</xdr:colOff>
      <xdr:row>403</xdr:row>
      <xdr:rowOff>6531</xdr:rowOff>
    </xdr:to>
    <xdr:grpSp>
      <xdr:nvGrpSpPr>
        <xdr:cNvPr id="805" name="Group 804">
          <a:extLst>
            <a:ext uri="{FF2B5EF4-FFF2-40B4-BE49-F238E27FC236}">
              <a16:creationId xmlns:a16="http://schemas.microsoft.com/office/drawing/2014/main" id="{124F5E46-D894-4394-9490-0C9DDF949BBA}"/>
            </a:ext>
          </a:extLst>
        </xdr:cNvPr>
        <xdr:cNvGrpSpPr/>
      </xdr:nvGrpSpPr>
      <xdr:grpSpPr>
        <a:xfrm>
          <a:off x="5098143" y="71120000"/>
          <a:ext cx="274320" cy="360317"/>
          <a:chOff x="6147651" y="793750"/>
          <a:chExt cx="462699" cy="514350"/>
        </a:xfrm>
      </xdr:grpSpPr>
      <xdr:grpSp>
        <xdr:nvGrpSpPr>
          <xdr:cNvPr id="806" name="Group 805">
            <a:extLst>
              <a:ext uri="{FF2B5EF4-FFF2-40B4-BE49-F238E27FC236}">
                <a16:creationId xmlns:a16="http://schemas.microsoft.com/office/drawing/2014/main" id="{1CEDB509-C9C7-2F05-EEFA-0F5F69BD81A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808" name="Straight Connector 807">
              <a:extLst>
                <a:ext uri="{FF2B5EF4-FFF2-40B4-BE49-F238E27FC236}">
                  <a16:creationId xmlns:a16="http://schemas.microsoft.com/office/drawing/2014/main" id="{2A889C21-552B-1186-FA2E-9C82016BD87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09" name="Straight Connector 808">
              <a:extLst>
                <a:ext uri="{FF2B5EF4-FFF2-40B4-BE49-F238E27FC236}">
                  <a16:creationId xmlns:a16="http://schemas.microsoft.com/office/drawing/2014/main" id="{753C1C75-388A-8AFD-6FB8-798523C6EE3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10" name="Straight Connector 809">
              <a:extLst>
                <a:ext uri="{FF2B5EF4-FFF2-40B4-BE49-F238E27FC236}">
                  <a16:creationId xmlns:a16="http://schemas.microsoft.com/office/drawing/2014/main" id="{52F3451F-9769-1524-E85A-3529862535D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11" name="Straight Connector 810">
              <a:extLst>
                <a:ext uri="{FF2B5EF4-FFF2-40B4-BE49-F238E27FC236}">
                  <a16:creationId xmlns:a16="http://schemas.microsoft.com/office/drawing/2014/main" id="{1BE23BB4-10B5-0A12-7B09-2A34BC2B8C2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12" name="Straight Connector 811">
              <a:extLst>
                <a:ext uri="{FF2B5EF4-FFF2-40B4-BE49-F238E27FC236}">
                  <a16:creationId xmlns:a16="http://schemas.microsoft.com/office/drawing/2014/main" id="{76032A99-C6AB-36BF-3CF9-63E244AAC04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13" name="Straight Connector 812">
              <a:extLst>
                <a:ext uri="{FF2B5EF4-FFF2-40B4-BE49-F238E27FC236}">
                  <a16:creationId xmlns:a16="http://schemas.microsoft.com/office/drawing/2014/main" id="{32C2BC58-9E6E-D757-B6D3-469BB6A965E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807" name="Straight Connector 806">
            <a:extLst>
              <a:ext uri="{FF2B5EF4-FFF2-40B4-BE49-F238E27FC236}">
                <a16:creationId xmlns:a16="http://schemas.microsoft.com/office/drawing/2014/main" id="{8809CB85-C92C-3227-F6B6-B148F019E87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401</xdr:row>
      <xdr:rowOff>0</xdr:rowOff>
    </xdr:from>
    <xdr:to>
      <xdr:col>12</xdr:col>
      <xdr:colOff>274320</xdr:colOff>
      <xdr:row>403</xdr:row>
      <xdr:rowOff>6531</xdr:rowOff>
    </xdr:to>
    <xdr:grpSp>
      <xdr:nvGrpSpPr>
        <xdr:cNvPr id="814" name="Group 813">
          <a:extLst>
            <a:ext uri="{FF2B5EF4-FFF2-40B4-BE49-F238E27FC236}">
              <a16:creationId xmlns:a16="http://schemas.microsoft.com/office/drawing/2014/main" id="{A2595392-8CA0-4918-9EEB-C05375E4DA19}"/>
            </a:ext>
          </a:extLst>
        </xdr:cNvPr>
        <xdr:cNvGrpSpPr/>
      </xdr:nvGrpSpPr>
      <xdr:grpSpPr>
        <a:xfrm>
          <a:off x="6141357" y="71120000"/>
          <a:ext cx="274320" cy="360317"/>
          <a:chOff x="6147651" y="793750"/>
          <a:chExt cx="462699" cy="514350"/>
        </a:xfrm>
      </xdr:grpSpPr>
      <xdr:grpSp>
        <xdr:nvGrpSpPr>
          <xdr:cNvPr id="815" name="Group 814">
            <a:extLst>
              <a:ext uri="{FF2B5EF4-FFF2-40B4-BE49-F238E27FC236}">
                <a16:creationId xmlns:a16="http://schemas.microsoft.com/office/drawing/2014/main" id="{A71D4ABB-2063-5001-4D3A-2D8458C4568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817" name="Straight Connector 816">
              <a:extLst>
                <a:ext uri="{FF2B5EF4-FFF2-40B4-BE49-F238E27FC236}">
                  <a16:creationId xmlns:a16="http://schemas.microsoft.com/office/drawing/2014/main" id="{292CF3DE-D45B-B1C3-E8E3-6BF6FA738E9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18" name="Straight Connector 817">
              <a:extLst>
                <a:ext uri="{FF2B5EF4-FFF2-40B4-BE49-F238E27FC236}">
                  <a16:creationId xmlns:a16="http://schemas.microsoft.com/office/drawing/2014/main" id="{BB7BDD2C-A995-461C-55F0-FB7777F96ED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19" name="Straight Connector 818">
              <a:extLst>
                <a:ext uri="{FF2B5EF4-FFF2-40B4-BE49-F238E27FC236}">
                  <a16:creationId xmlns:a16="http://schemas.microsoft.com/office/drawing/2014/main" id="{AFA32A36-4FA1-4B14-CA50-A9A4E4C3CE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0" name="Straight Connector 819">
              <a:extLst>
                <a:ext uri="{FF2B5EF4-FFF2-40B4-BE49-F238E27FC236}">
                  <a16:creationId xmlns:a16="http://schemas.microsoft.com/office/drawing/2014/main" id="{0A708EC9-35EA-FE18-A64A-F8C62FB32FA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1" name="Straight Connector 820">
              <a:extLst>
                <a:ext uri="{FF2B5EF4-FFF2-40B4-BE49-F238E27FC236}">
                  <a16:creationId xmlns:a16="http://schemas.microsoft.com/office/drawing/2014/main" id="{DEE4BA88-3A07-10C7-5413-43B4540C345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2" name="Straight Connector 821">
              <a:extLst>
                <a:ext uri="{FF2B5EF4-FFF2-40B4-BE49-F238E27FC236}">
                  <a16:creationId xmlns:a16="http://schemas.microsoft.com/office/drawing/2014/main" id="{EC9A1BB0-1971-6900-2150-E1C90CD650C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816" name="Straight Connector 815">
            <a:extLst>
              <a:ext uri="{FF2B5EF4-FFF2-40B4-BE49-F238E27FC236}">
                <a16:creationId xmlns:a16="http://schemas.microsoft.com/office/drawing/2014/main" id="{79E4111B-9F81-0EAC-AE62-E242C780DF7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401</xdr:row>
      <xdr:rowOff>0</xdr:rowOff>
    </xdr:from>
    <xdr:to>
      <xdr:col>14</xdr:col>
      <xdr:colOff>274320</xdr:colOff>
      <xdr:row>403</xdr:row>
      <xdr:rowOff>6531</xdr:rowOff>
    </xdr:to>
    <xdr:grpSp>
      <xdr:nvGrpSpPr>
        <xdr:cNvPr id="823" name="Group 822">
          <a:extLst>
            <a:ext uri="{FF2B5EF4-FFF2-40B4-BE49-F238E27FC236}">
              <a16:creationId xmlns:a16="http://schemas.microsoft.com/office/drawing/2014/main" id="{C29F4C25-BD9F-42C3-B36C-A76CAE8D5F7A}"/>
            </a:ext>
          </a:extLst>
        </xdr:cNvPr>
        <xdr:cNvGrpSpPr/>
      </xdr:nvGrpSpPr>
      <xdr:grpSpPr>
        <a:xfrm>
          <a:off x="7184571" y="71120000"/>
          <a:ext cx="274320" cy="360317"/>
          <a:chOff x="6147651" y="793750"/>
          <a:chExt cx="462699" cy="514350"/>
        </a:xfrm>
      </xdr:grpSpPr>
      <xdr:grpSp>
        <xdr:nvGrpSpPr>
          <xdr:cNvPr id="824" name="Group 823">
            <a:extLst>
              <a:ext uri="{FF2B5EF4-FFF2-40B4-BE49-F238E27FC236}">
                <a16:creationId xmlns:a16="http://schemas.microsoft.com/office/drawing/2014/main" id="{DF53DB03-2DA7-D960-034E-E70D866B874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826" name="Straight Connector 825">
              <a:extLst>
                <a:ext uri="{FF2B5EF4-FFF2-40B4-BE49-F238E27FC236}">
                  <a16:creationId xmlns:a16="http://schemas.microsoft.com/office/drawing/2014/main" id="{E679DB9E-5398-FE31-FF30-74EAAF24BC3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7" name="Straight Connector 826">
              <a:extLst>
                <a:ext uri="{FF2B5EF4-FFF2-40B4-BE49-F238E27FC236}">
                  <a16:creationId xmlns:a16="http://schemas.microsoft.com/office/drawing/2014/main" id="{FDB7DA79-8A60-5907-7190-5DC8AFB1B3B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8" name="Straight Connector 827">
              <a:extLst>
                <a:ext uri="{FF2B5EF4-FFF2-40B4-BE49-F238E27FC236}">
                  <a16:creationId xmlns:a16="http://schemas.microsoft.com/office/drawing/2014/main" id="{85E890AD-6B35-39E6-4D44-D3F4A58B5E0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9" name="Straight Connector 828">
              <a:extLst>
                <a:ext uri="{FF2B5EF4-FFF2-40B4-BE49-F238E27FC236}">
                  <a16:creationId xmlns:a16="http://schemas.microsoft.com/office/drawing/2014/main" id="{CD056129-BBE8-04C2-9E6C-5D7FBE0ACD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30" name="Straight Connector 829">
              <a:extLst>
                <a:ext uri="{FF2B5EF4-FFF2-40B4-BE49-F238E27FC236}">
                  <a16:creationId xmlns:a16="http://schemas.microsoft.com/office/drawing/2014/main" id="{09DB64E7-23EA-9692-829D-D341B78E3DC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31" name="Straight Connector 830">
              <a:extLst>
                <a:ext uri="{FF2B5EF4-FFF2-40B4-BE49-F238E27FC236}">
                  <a16:creationId xmlns:a16="http://schemas.microsoft.com/office/drawing/2014/main" id="{AA7CF5CD-7190-A584-40A5-77DD5120F25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F683A7B7-30B9-83F1-CBBC-4ED3650BD2E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401</xdr:row>
      <xdr:rowOff>0</xdr:rowOff>
    </xdr:from>
    <xdr:to>
      <xdr:col>16</xdr:col>
      <xdr:colOff>274320</xdr:colOff>
      <xdr:row>403</xdr:row>
      <xdr:rowOff>6531</xdr:rowOff>
    </xdr:to>
    <xdr:grpSp>
      <xdr:nvGrpSpPr>
        <xdr:cNvPr id="832" name="Group 831">
          <a:extLst>
            <a:ext uri="{FF2B5EF4-FFF2-40B4-BE49-F238E27FC236}">
              <a16:creationId xmlns:a16="http://schemas.microsoft.com/office/drawing/2014/main" id="{154CE108-1432-4A4A-9A57-E5E15BCB8A29}"/>
            </a:ext>
          </a:extLst>
        </xdr:cNvPr>
        <xdr:cNvGrpSpPr/>
      </xdr:nvGrpSpPr>
      <xdr:grpSpPr>
        <a:xfrm>
          <a:off x="8227786" y="71120000"/>
          <a:ext cx="274320" cy="360317"/>
          <a:chOff x="6147651" y="793750"/>
          <a:chExt cx="462699" cy="514350"/>
        </a:xfrm>
      </xdr:grpSpPr>
      <xdr:grpSp>
        <xdr:nvGrpSpPr>
          <xdr:cNvPr id="833" name="Group 832">
            <a:extLst>
              <a:ext uri="{FF2B5EF4-FFF2-40B4-BE49-F238E27FC236}">
                <a16:creationId xmlns:a16="http://schemas.microsoft.com/office/drawing/2014/main" id="{FF994BDD-6540-B272-7EE6-A20F93B1BAA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835" name="Straight Connector 834">
              <a:extLst>
                <a:ext uri="{FF2B5EF4-FFF2-40B4-BE49-F238E27FC236}">
                  <a16:creationId xmlns:a16="http://schemas.microsoft.com/office/drawing/2014/main" id="{16782D05-9D41-6E2C-7F4A-EDD201FE6C1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36" name="Straight Connector 835">
              <a:extLst>
                <a:ext uri="{FF2B5EF4-FFF2-40B4-BE49-F238E27FC236}">
                  <a16:creationId xmlns:a16="http://schemas.microsoft.com/office/drawing/2014/main" id="{FB77C3D1-6D88-6225-BD70-71E1AA6AF5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37" name="Straight Connector 836">
              <a:extLst>
                <a:ext uri="{FF2B5EF4-FFF2-40B4-BE49-F238E27FC236}">
                  <a16:creationId xmlns:a16="http://schemas.microsoft.com/office/drawing/2014/main" id="{C0F20C57-A4C3-6060-8FF9-DE3957DA7BF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38" name="Straight Connector 837">
              <a:extLst>
                <a:ext uri="{FF2B5EF4-FFF2-40B4-BE49-F238E27FC236}">
                  <a16:creationId xmlns:a16="http://schemas.microsoft.com/office/drawing/2014/main" id="{85068A4F-5118-D97C-CD8D-80B918F52B6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39" name="Straight Connector 838">
              <a:extLst>
                <a:ext uri="{FF2B5EF4-FFF2-40B4-BE49-F238E27FC236}">
                  <a16:creationId xmlns:a16="http://schemas.microsoft.com/office/drawing/2014/main" id="{BF10F8FF-7345-72CD-C738-CF6DEB78F5B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40" name="Straight Connector 839">
              <a:extLst>
                <a:ext uri="{FF2B5EF4-FFF2-40B4-BE49-F238E27FC236}">
                  <a16:creationId xmlns:a16="http://schemas.microsoft.com/office/drawing/2014/main" id="{B8B7D449-7EEF-7F49-8574-02D9852F3B4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834" name="Straight Connector 833">
            <a:extLst>
              <a:ext uri="{FF2B5EF4-FFF2-40B4-BE49-F238E27FC236}">
                <a16:creationId xmlns:a16="http://schemas.microsoft.com/office/drawing/2014/main" id="{A026E521-31FB-38DD-33AC-24EAC189AAC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412</xdr:row>
      <xdr:rowOff>0</xdr:rowOff>
    </xdr:from>
    <xdr:to>
      <xdr:col>18</xdr:col>
      <xdr:colOff>274320</xdr:colOff>
      <xdr:row>414</xdr:row>
      <xdr:rowOff>6531</xdr:rowOff>
    </xdr:to>
    <xdr:grpSp>
      <xdr:nvGrpSpPr>
        <xdr:cNvPr id="841" name="Group 840">
          <a:extLst>
            <a:ext uri="{FF2B5EF4-FFF2-40B4-BE49-F238E27FC236}">
              <a16:creationId xmlns:a16="http://schemas.microsoft.com/office/drawing/2014/main" id="{AEBFE29B-A379-48A4-AACE-1681E8F6B128}"/>
            </a:ext>
          </a:extLst>
        </xdr:cNvPr>
        <xdr:cNvGrpSpPr/>
      </xdr:nvGrpSpPr>
      <xdr:grpSpPr>
        <a:xfrm>
          <a:off x="9271000" y="73034071"/>
          <a:ext cx="274320" cy="360317"/>
          <a:chOff x="6147651" y="793750"/>
          <a:chExt cx="462699" cy="514350"/>
        </a:xfrm>
      </xdr:grpSpPr>
      <xdr:grpSp>
        <xdr:nvGrpSpPr>
          <xdr:cNvPr id="842" name="Group 841">
            <a:extLst>
              <a:ext uri="{FF2B5EF4-FFF2-40B4-BE49-F238E27FC236}">
                <a16:creationId xmlns:a16="http://schemas.microsoft.com/office/drawing/2014/main" id="{028CAE1D-DDD4-43BF-DCC7-1960550B952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844" name="Straight Connector 843">
              <a:extLst>
                <a:ext uri="{FF2B5EF4-FFF2-40B4-BE49-F238E27FC236}">
                  <a16:creationId xmlns:a16="http://schemas.microsoft.com/office/drawing/2014/main" id="{60E8B72E-B36C-0A78-788B-E6111FEF423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45" name="Straight Connector 844">
              <a:extLst>
                <a:ext uri="{FF2B5EF4-FFF2-40B4-BE49-F238E27FC236}">
                  <a16:creationId xmlns:a16="http://schemas.microsoft.com/office/drawing/2014/main" id="{E92475CE-911E-BC05-1DE2-C3708C4C307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46" name="Straight Connector 845">
              <a:extLst>
                <a:ext uri="{FF2B5EF4-FFF2-40B4-BE49-F238E27FC236}">
                  <a16:creationId xmlns:a16="http://schemas.microsoft.com/office/drawing/2014/main" id="{95E93E56-1D1B-9ED3-D91D-D6642184845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47" name="Straight Connector 846">
              <a:extLst>
                <a:ext uri="{FF2B5EF4-FFF2-40B4-BE49-F238E27FC236}">
                  <a16:creationId xmlns:a16="http://schemas.microsoft.com/office/drawing/2014/main" id="{7C3F3789-909E-FB7D-1FEA-A43AEAE681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48" name="Straight Connector 847">
              <a:extLst>
                <a:ext uri="{FF2B5EF4-FFF2-40B4-BE49-F238E27FC236}">
                  <a16:creationId xmlns:a16="http://schemas.microsoft.com/office/drawing/2014/main" id="{BE8AF208-A877-FB88-1648-3287627282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49" name="Straight Connector 848">
              <a:extLst>
                <a:ext uri="{FF2B5EF4-FFF2-40B4-BE49-F238E27FC236}">
                  <a16:creationId xmlns:a16="http://schemas.microsoft.com/office/drawing/2014/main" id="{0355C675-9AA3-0E56-F49A-5C938795E34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843" name="Straight Connector 842">
            <a:extLst>
              <a:ext uri="{FF2B5EF4-FFF2-40B4-BE49-F238E27FC236}">
                <a16:creationId xmlns:a16="http://schemas.microsoft.com/office/drawing/2014/main" id="{3C0F568B-5BF2-273F-5EAF-AF04CDE3ED7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389</xdr:row>
      <xdr:rowOff>0</xdr:rowOff>
    </xdr:from>
    <xdr:to>
      <xdr:col>16</xdr:col>
      <xdr:colOff>274320</xdr:colOff>
      <xdr:row>391</xdr:row>
      <xdr:rowOff>6531</xdr:rowOff>
    </xdr:to>
    <xdr:grpSp>
      <xdr:nvGrpSpPr>
        <xdr:cNvPr id="850" name="Group 849">
          <a:extLst>
            <a:ext uri="{FF2B5EF4-FFF2-40B4-BE49-F238E27FC236}">
              <a16:creationId xmlns:a16="http://schemas.microsoft.com/office/drawing/2014/main" id="{7BE9FF9D-2729-4825-926C-7A1AFE7898F0}"/>
            </a:ext>
          </a:extLst>
        </xdr:cNvPr>
        <xdr:cNvGrpSpPr/>
      </xdr:nvGrpSpPr>
      <xdr:grpSpPr>
        <a:xfrm>
          <a:off x="8227786" y="69015429"/>
          <a:ext cx="274320" cy="351245"/>
          <a:chOff x="6147651" y="793750"/>
          <a:chExt cx="462699" cy="514350"/>
        </a:xfrm>
      </xdr:grpSpPr>
      <xdr:grpSp>
        <xdr:nvGrpSpPr>
          <xdr:cNvPr id="851" name="Group 850">
            <a:extLst>
              <a:ext uri="{FF2B5EF4-FFF2-40B4-BE49-F238E27FC236}">
                <a16:creationId xmlns:a16="http://schemas.microsoft.com/office/drawing/2014/main" id="{15D95C67-A4EF-7A94-38BE-D764FCE6404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853" name="Straight Connector 852">
              <a:extLst>
                <a:ext uri="{FF2B5EF4-FFF2-40B4-BE49-F238E27FC236}">
                  <a16:creationId xmlns:a16="http://schemas.microsoft.com/office/drawing/2014/main" id="{A97BCF41-F6C0-8B08-8811-9E2373EDA83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54" name="Straight Connector 853">
              <a:extLst>
                <a:ext uri="{FF2B5EF4-FFF2-40B4-BE49-F238E27FC236}">
                  <a16:creationId xmlns:a16="http://schemas.microsoft.com/office/drawing/2014/main" id="{CA1CFC84-83E0-B2BF-2D20-94636E9E8A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55" name="Straight Connector 854">
              <a:extLst>
                <a:ext uri="{FF2B5EF4-FFF2-40B4-BE49-F238E27FC236}">
                  <a16:creationId xmlns:a16="http://schemas.microsoft.com/office/drawing/2014/main" id="{6D3D81BF-B99A-0746-5158-666CD6F4F3B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56" name="Straight Connector 855">
              <a:extLst>
                <a:ext uri="{FF2B5EF4-FFF2-40B4-BE49-F238E27FC236}">
                  <a16:creationId xmlns:a16="http://schemas.microsoft.com/office/drawing/2014/main" id="{99229AEF-BBAB-064B-2435-CEFAD4FB1CB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57" name="Straight Connector 856">
              <a:extLst>
                <a:ext uri="{FF2B5EF4-FFF2-40B4-BE49-F238E27FC236}">
                  <a16:creationId xmlns:a16="http://schemas.microsoft.com/office/drawing/2014/main" id="{F8225688-6F3C-A9CF-1745-DC3B992827A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58" name="Straight Connector 857">
              <a:extLst>
                <a:ext uri="{FF2B5EF4-FFF2-40B4-BE49-F238E27FC236}">
                  <a16:creationId xmlns:a16="http://schemas.microsoft.com/office/drawing/2014/main" id="{63E8623E-F20C-D2DD-AFC6-FB469FBA7B0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852" name="Straight Connector 851">
            <a:extLst>
              <a:ext uri="{FF2B5EF4-FFF2-40B4-BE49-F238E27FC236}">
                <a16:creationId xmlns:a16="http://schemas.microsoft.com/office/drawing/2014/main" id="{66295406-F1A6-1903-09FE-91C8EDC25C1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389</xdr:row>
      <xdr:rowOff>0</xdr:rowOff>
    </xdr:from>
    <xdr:to>
      <xdr:col>14</xdr:col>
      <xdr:colOff>274320</xdr:colOff>
      <xdr:row>391</xdr:row>
      <xdr:rowOff>6531</xdr:rowOff>
    </xdr:to>
    <xdr:grpSp>
      <xdr:nvGrpSpPr>
        <xdr:cNvPr id="859" name="Group 858">
          <a:extLst>
            <a:ext uri="{FF2B5EF4-FFF2-40B4-BE49-F238E27FC236}">
              <a16:creationId xmlns:a16="http://schemas.microsoft.com/office/drawing/2014/main" id="{E244DF19-BD14-4795-9061-256D4F061116}"/>
            </a:ext>
          </a:extLst>
        </xdr:cNvPr>
        <xdr:cNvGrpSpPr/>
      </xdr:nvGrpSpPr>
      <xdr:grpSpPr>
        <a:xfrm>
          <a:off x="7184571" y="69015429"/>
          <a:ext cx="274320" cy="351245"/>
          <a:chOff x="6147651" y="793750"/>
          <a:chExt cx="462699" cy="514350"/>
        </a:xfrm>
      </xdr:grpSpPr>
      <xdr:grpSp>
        <xdr:nvGrpSpPr>
          <xdr:cNvPr id="860" name="Group 859">
            <a:extLst>
              <a:ext uri="{FF2B5EF4-FFF2-40B4-BE49-F238E27FC236}">
                <a16:creationId xmlns:a16="http://schemas.microsoft.com/office/drawing/2014/main" id="{16AE8E3F-1839-AE31-9B51-69AE77775AE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862" name="Straight Connector 861">
              <a:extLst>
                <a:ext uri="{FF2B5EF4-FFF2-40B4-BE49-F238E27FC236}">
                  <a16:creationId xmlns:a16="http://schemas.microsoft.com/office/drawing/2014/main" id="{6FD30CAB-D892-89DD-0079-371B3B8A9FA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3" name="Straight Connector 862">
              <a:extLst>
                <a:ext uri="{FF2B5EF4-FFF2-40B4-BE49-F238E27FC236}">
                  <a16:creationId xmlns:a16="http://schemas.microsoft.com/office/drawing/2014/main" id="{9F54EC2C-1F1E-248F-5313-5DC8FB687C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4" name="Straight Connector 863">
              <a:extLst>
                <a:ext uri="{FF2B5EF4-FFF2-40B4-BE49-F238E27FC236}">
                  <a16:creationId xmlns:a16="http://schemas.microsoft.com/office/drawing/2014/main" id="{B36EFA50-5C23-9081-1D5A-C8CA01C740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5" name="Straight Connector 864">
              <a:extLst>
                <a:ext uri="{FF2B5EF4-FFF2-40B4-BE49-F238E27FC236}">
                  <a16:creationId xmlns:a16="http://schemas.microsoft.com/office/drawing/2014/main" id="{C9D537C2-E419-895D-34A1-BB3A967325C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6" name="Straight Connector 865">
              <a:extLst>
                <a:ext uri="{FF2B5EF4-FFF2-40B4-BE49-F238E27FC236}">
                  <a16:creationId xmlns:a16="http://schemas.microsoft.com/office/drawing/2014/main" id="{8006505A-E895-0BA2-D3B0-506B5896A7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7" name="Straight Connector 866">
              <a:extLst>
                <a:ext uri="{FF2B5EF4-FFF2-40B4-BE49-F238E27FC236}">
                  <a16:creationId xmlns:a16="http://schemas.microsoft.com/office/drawing/2014/main" id="{3CDB4090-D5C0-E1C9-17F9-7DDA4C1F6AE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861" name="Straight Connector 860">
            <a:extLst>
              <a:ext uri="{FF2B5EF4-FFF2-40B4-BE49-F238E27FC236}">
                <a16:creationId xmlns:a16="http://schemas.microsoft.com/office/drawing/2014/main" id="{D95EF0BE-1394-4184-DFFB-825FC3991AB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389</xdr:row>
      <xdr:rowOff>0</xdr:rowOff>
    </xdr:from>
    <xdr:to>
      <xdr:col>6</xdr:col>
      <xdr:colOff>274320</xdr:colOff>
      <xdr:row>391</xdr:row>
      <xdr:rowOff>6531</xdr:rowOff>
    </xdr:to>
    <xdr:grpSp>
      <xdr:nvGrpSpPr>
        <xdr:cNvPr id="868" name="Group 867">
          <a:extLst>
            <a:ext uri="{FF2B5EF4-FFF2-40B4-BE49-F238E27FC236}">
              <a16:creationId xmlns:a16="http://schemas.microsoft.com/office/drawing/2014/main" id="{98289709-8377-4EA8-9B2C-7F96EFEAD100}"/>
            </a:ext>
          </a:extLst>
        </xdr:cNvPr>
        <xdr:cNvGrpSpPr/>
      </xdr:nvGrpSpPr>
      <xdr:grpSpPr>
        <a:xfrm>
          <a:off x="3011714" y="69015429"/>
          <a:ext cx="274320" cy="351245"/>
          <a:chOff x="6147651" y="793750"/>
          <a:chExt cx="462699" cy="514350"/>
        </a:xfrm>
      </xdr:grpSpPr>
      <xdr:grpSp>
        <xdr:nvGrpSpPr>
          <xdr:cNvPr id="869" name="Group 868">
            <a:extLst>
              <a:ext uri="{FF2B5EF4-FFF2-40B4-BE49-F238E27FC236}">
                <a16:creationId xmlns:a16="http://schemas.microsoft.com/office/drawing/2014/main" id="{C251E47C-9EC2-B211-2D46-9404E6ADF21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871" name="Straight Connector 870">
              <a:extLst>
                <a:ext uri="{FF2B5EF4-FFF2-40B4-BE49-F238E27FC236}">
                  <a16:creationId xmlns:a16="http://schemas.microsoft.com/office/drawing/2014/main" id="{F0967ECA-0EAB-457D-AD68-F46DA38FD10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2" name="Straight Connector 871">
              <a:extLst>
                <a:ext uri="{FF2B5EF4-FFF2-40B4-BE49-F238E27FC236}">
                  <a16:creationId xmlns:a16="http://schemas.microsoft.com/office/drawing/2014/main" id="{788C2D2E-81AF-ABB7-2438-61BFA09ABE9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3" name="Straight Connector 872">
              <a:extLst>
                <a:ext uri="{FF2B5EF4-FFF2-40B4-BE49-F238E27FC236}">
                  <a16:creationId xmlns:a16="http://schemas.microsoft.com/office/drawing/2014/main" id="{3AE619B5-4030-FB89-48DF-768E0C738CF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4" name="Straight Connector 873">
              <a:extLst>
                <a:ext uri="{FF2B5EF4-FFF2-40B4-BE49-F238E27FC236}">
                  <a16:creationId xmlns:a16="http://schemas.microsoft.com/office/drawing/2014/main" id="{FC1B4D0F-07D4-D3F0-7354-03205A8183B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5" name="Straight Connector 874">
              <a:extLst>
                <a:ext uri="{FF2B5EF4-FFF2-40B4-BE49-F238E27FC236}">
                  <a16:creationId xmlns:a16="http://schemas.microsoft.com/office/drawing/2014/main" id="{B767EBE0-9761-7083-ECE7-1D1CF71E3CA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6" name="Straight Connector 875">
              <a:extLst>
                <a:ext uri="{FF2B5EF4-FFF2-40B4-BE49-F238E27FC236}">
                  <a16:creationId xmlns:a16="http://schemas.microsoft.com/office/drawing/2014/main" id="{138BB0CE-1663-AC7A-042B-8B2F0D2E8B8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870" name="Straight Connector 869">
            <a:extLst>
              <a:ext uri="{FF2B5EF4-FFF2-40B4-BE49-F238E27FC236}">
                <a16:creationId xmlns:a16="http://schemas.microsoft.com/office/drawing/2014/main" id="{BE53C66F-DB54-48FB-A14D-398F7A04CF2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389</xdr:row>
      <xdr:rowOff>0</xdr:rowOff>
    </xdr:from>
    <xdr:to>
      <xdr:col>6</xdr:col>
      <xdr:colOff>274320</xdr:colOff>
      <xdr:row>391</xdr:row>
      <xdr:rowOff>6531</xdr:rowOff>
    </xdr:to>
    <xdr:grpSp>
      <xdr:nvGrpSpPr>
        <xdr:cNvPr id="877" name="Group 876">
          <a:extLst>
            <a:ext uri="{FF2B5EF4-FFF2-40B4-BE49-F238E27FC236}">
              <a16:creationId xmlns:a16="http://schemas.microsoft.com/office/drawing/2014/main" id="{8B907717-61C2-4F8F-A06C-236E056EC394}"/>
            </a:ext>
          </a:extLst>
        </xdr:cNvPr>
        <xdr:cNvGrpSpPr/>
      </xdr:nvGrpSpPr>
      <xdr:grpSpPr>
        <a:xfrm>
          <a:off x="3011714" y="69015429"/>
          <a:ext cx="274320" cy="351245"/>
          <a:chOff x="6147651" y="793750"/>
          <a:chExt cx="462699" cy="514350"/>
        </a:xfrm>
      </xdr:grpSpPr>
      <xdr:grpSp>
        <xdr:nvGrpSpPr>
          <xdr:cNvPr id="878" name="Group 877">
            <a:extLst>
              <a:ext uri="{FF2B5EF4-FFF2-40B4-BE49-F238E27FC236}">
                <a16:creationId xmlns:a16="http://schemas.microsoft.com/office/drawing/2014/main" id="{9FC1AEE5-C286-C010-7421-F1EDB0C339F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880" name="Straight Connector 879">
              <a:extLst>
                <a:ext uri="{FF2B5EF4-FFF2-40B4-BE49-F238E27FC236}">
                  <a16:creationId xmlns:a16="http://schemas.microsoft.com/office/drawing/2014/main" id="{85B8B44E-9CD8-3906-B06D-4DC42483BF7D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1" name="Straight Connector 880">
              <a:extLst>
                <a:ext uri="{FF2B5EF4-FFF2-40B4-BE49-F238E27FC236}">
                  <a16:creationId xmlns:a16="http://schemas.microsoft.com/office/drawing/2014/main" id="{D9784714-F3B0-AD34-C9BE-55C13BFC0C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2" name="Straight Connector 881">
              <a:extLst>
                <a:ext uri="{FF2B5EF4-FFF2-40B4-BE49-F238E27FC236}">
                  <a16:creationId xmlns:a16="http://schemas.microsoft.com/office/drawing/2014/main" id="{4DF86F6F-8FB9-3249-9939-A1540832A5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3" name="Straight Connector 882">
              <a:extLst>
                <a:ext uri="{FF2B5EF4-FFF2-40B4-BE49-F238E27FC236}">
                  <a16:creationId xmlns:a16="http://schemas.microsoft.com/office/drawing/2014/main" id="{2FDAAA08-A760-6C05-BAA6-E4E3970E3C1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4" name="Straight Connector 883">
              <a:extLst>
                <a:ext uri="{FF2B5EF4-FFF2-40B4-BE49-F238E27FC236}">
                  <a16:creationId xmlns:a16="http://schemas.microsoft.com/office/drawing/2014/main" id="{B53EB617-28BD-0911-3E1F-56B884F1572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5" name="Straight Connector 884">
              <a:extLst>
                <a:ext uri="{FF2B5EF4-FFF2-40B4-BE49-F238E27FC236}">
                  <a16:creationId xmlns:a16="http://schemas.microsoft.com/office/drawing/2014/main" id="{D7E44641-9B9C-1067-5D5D-0D95D472C5E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879" name="Straight Connector 878">
            <a:extLst>
              <a:ext uri="{FF2B5EF4-FFF2-40B4-BE49-F238E27FC236}">
                <a16:creationId xmlns:a16="http://schemas.microsoft.com/office/drawing/2014/main" id="{DFB60CCC-4087-6D3A-36B5-9BD785DA4C4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389</xdr:row>
      <xdr:rowOff>0</xdr:rowOff>
    </xdr:from>
    <xdr:to>
      <xdr:col>18</xdr:col>
      <xdr:colOff>274320</xdr:colOff>
      <xdr:row>391</xdr:row>
      <xdr:rowOff>6531</xdr:rowOff>
    </xdr:to>
    <xdr:grpSp>
      <xdr:nvGrpSpPr>
        <xdr:cNvPr id="886" name="Group 885">
          <a:extLst>
            <a:ext uri="{FF2B5EF4-FFF2-40B4-BE49-F238E27FC236}">
              <a16:creationId xmlns:a16="http://schemas.microsoft.com/office/drawing/2014/main" id="{2435F1DB-7095-4897-B32A-FBBD5D21870A}"/>
            </a:ext>
          </a:extLst>
        </xdr:cNvPr>
        <xdr:cNvGrpSpPr/>
      </xdr:nvGrpSpPr>
      <xdr:grpSpPr>
        <a:xfrm>
          <a:off x="9271000" y="69015429"/>
          <a:ext cx="274320" cy="351245"/>
          <a:chOff x="6147651" y="793750"/>
          <a:chExt cx="462699" cy="514350"/>
        </a:xfrm>
      </xdr:grpSpPr>
      <xdr:grpSp>
        <xdr:nvGrpSpPr>
          <xdr:cNvPr id="887" name="Group 886">
            <a:extLst>
              <a:ext uri="{FF2B5EF4-FFF2-40B4-BE49-F238E27FC236}">
                <a16:creationId xmlns:a16="http://schemas.microsoft.com/office/drawing/2014/main" id="{097A00A0-BF74-67F0-2D35-0645B285FFA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889" name="Straight Connector 888">
              <a:extLst>
                <a:ext uri="{FF2B5EF4-FFF2-40B4-BE49-F238E27FC236}">
                  <a16:creationId xmlns:a16="http://schemas.microsoft.com/office/drawing/2014/main" id="{37FFF3E2-D90E-44D6-1BD7-8F211520FFF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0" name="Straight Connector 889">
              <a:extLst>
                <a:ext uri="{FF2B5EF4-FFF2-40B4-BE49-F238E27FC236}">
                  <a16:creationId xmlns:a16="http://schemas.microsoft.com/office/drawing/2014/main" id="{EDC0FBE4-141B-8348-2901-C393FFB81E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1" name="Straight Connector 890">
              <a:extLst>
                <a:ext uri="{FF2B5EF4-FFF2-40B4-BE49-F238E27FC236}">
                  <a16:creationId xmlns:a16="http://schemas.microsoft.com/office/drawing/2014/main" id="{FA2CD4BE-9764-FF68-F875-B11B2F5705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2" name="Straight Connector 891">
              <a:extLst>
                <a:ext uri="{FF2B5EF4-FFF2-40B4-BE49-F238E27FC236}">
                  <a16:creationId xmlns:a16="http://schemas.microsoft.com/office/drawing/2014/main" id="{4A7EE89B-6585-832E-CF2A-8DBF8744EED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3" name="Straight Connector 892">
              <a:extLst>
                <a:ext uri="{FF2B5EF4-FFF2-40B4-BE49-F238E27FC236}">
                  <a16:creationId xmlns:a16="http://schemas.microsoft.com/office/drawing/2014/main" id="{C101909E-9C78-B194-CAF2-930B6E7DC86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4" name="Straight Connector 893">
              <a:extLst>
                <a:ext uri="{FF2B5EF4-FFF2-40B4-BE49-F238E27FC236}">
                  <a16:creationId xmlns:a16="http://schemas.microsoft.com/office/drawing/2014/main" id="{A9C56106-5146-E45A-F44E-A1CB9F2BE8B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92773AD9-DEC3-22EB-CC59-630313E596D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389</xdr:row>
      <xdr:rowOff>0</xdr:rowOff>
    </xdr:from>
    <xdr:to>
      <xdr:col>20</xdr:col>
      <xdr:colOff>274320</xdr:colOff>
      <xdr:row>391</xdr:row>
      <xdr:rowOff>6531</xdr:rowOff>
    </xdr:to>
    <xdr:grpSp>
      <xdr:nvGrpSpPr>
        <xdr:cNvPr id="895" name="Group 894">
          <a:extLst>
            <a:ext uri="{FF2B5EF4-FFF2-40B4-BE49-F238E27FC236}">
              <a16:creationId xmlns:a16="http://schemas.microsoft.com/office/drawing/2014/main" id="{1DA741C4-D58B-426C-85FC-51D587BD5ADD}"/>
            </a:ext>
          </a:extLst>
        </xdr:cNvPr>
        <xdr:cNvGrpSpPr/>
      </xdr:nvGrpSpPr>
      <xdr:grpSpPr>
        <a:xfrm>
          <a:off x="10314214" y="69015429"/>
          <a:ext cx="274320" cy="351245"/>
          <a:chOff x="6147651" y="793750"/>
          <a:chExt cx="462699" cy="514350"/>
        </a:xfrm>
      </xdr:grpSpPr>
      <xdr:grpSp>
        <xdr:nvGrpSpPr>
          <xdr:cNvPr id="896" name="Group 895">
            <a:extLst>
              <a:ext uri="{FF2B5EF4-FFF2-40B4-BE49-F238E27FC236}">
                <a16:creationId xmlns:a16="http://schemas.microsoft.com/office/drawing/2014/main" id="{C1EDA1E4-E7D3-9DAB-4022-68400662A9C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898" name="Straight Connector 897">
              <a:extLst>
                <a:ext uri="{FF2B5EF4-FFF2-40B4-BE49-F238E27FC236}">
                  <a16:creationId xmlns:a16="http://schemas.microsoft.com/office/drawing/2014/main" id="{891D5B7D-AE5B-6E0F-014C-68E0C9A1903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9" name="Straight Connector 898">
              <a:extLst>
                <a:ext uri="{FF2B5EF4-FFF2-40B4-BE49-F238E27FC236}">
                  <a16:creationId xmlns:a16="http://schemas.microsoft.com/office/drawing/2014/main" id="{56D47273-B447-A680-CE78-F2FC66630BD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0" name="Straight Connector 899">
              <a:extLst>
                <a:ext uri="{FF2B5EF4-FFF2-40B4-BE49-F238E27FC236}">
                  <a16:creationId xmlns:a16="http://schemas.microsoft.com/office/drawing/2014/main" id="{E389F8D9-9A2A-A76D-B2D1-AB5AA44A662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1" name="Straight Connector 900">
              <a:extLst>
                <a:ext uri="{FF2B5EF4-FFF2-40B4-BE49-F238E27FC236}">
                  <a16:creationId xmlns:a16="http://schemas.microsoft.com/office/drawing/2014/main" id="{04DC025D-3FC9-FA21-A35E-A39834E809E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2" name="Straight Connector 901">
              <a:extLst>
                <a:ext uri="{FF2B5EF4-FFF2-40B4-BE49-F238E27FC236}">
                  <a16:creationId xmlns:a16="http://schemas.microsoft.com/office/drawing/2014/main" id="{FC4A451B-0B2C-572D-44C1-F73E5E8102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3" name="Straight Connector 902">
              <a:extLst>
                <a:ext uri="{FF2B5EF4-FFF2-40B4-BE49-F238E27FC236}">
                  <a16:creationId xmlns:a16="http://schemas.microsoft.com/office/drawing/2014/main" id="{F07DE494-B733-548E-FD21-8ACDFE5B09F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897" name="Straight Connector 896">
            <a:extLst>
              <a:ext uri="{FF2B5EF4-FFF2-40B4-BE49-F238E27FC236}">
                <a16:creationId xmlns:a16="http://schemas.microsoft.com/office/drawing/2014/main" id="{AA217843-FD11-C107-ADE2-113E9D00418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389</xdr:row>
      <xdr:rowOff>0</xdr:rowOff>
    </xdr:from>
    <xdr:to>
      <xdr:col>2</xdr:col>
      <xdr:colOff>274320</xdr:colOff>
      <xdr:row>391</xdr:row>
      <xdr:rowOff>6531</xdr:rowOff>
    </xdr:to>
    <xdr:grpSp>
      <xdr:nvGrpSpPr>
        <xdr:cNvPr id="904" name="Group 903">
          <a:extLst>
            <a:ext uri="{FF2B5EF4-FFF2-40B4-BE49-F238E27FC236}">
              <a16:creationId xmlns:a16="http://schemas.microsoft.com/office/drawing/2014/main" id="{B4B55FA6-350A-4BDA-A4B5-50D9C5B02115}"/>
            </a:ext>
          </a:extLst>
        </xdr:cNvPr>
        <xdr:cNvGrpSpPr/>
      </xdr:nvGrpSpPr>
      <xdr:grpSpPr>
        <a:xfrm>
          <a:off x="879929" y="69015429"/>
          <a:ext cx="274320" cy="351245"/>
          <a:chOff x="6147651" y="793750"/>
          <a:chExt cx="462699" cy="514350"/>
        </a:xfrm>
      </xdr:grpSpPr>
      <xdr:grpSp>
        <xdr:nvGrpSpPr>
          <xdr:cNvPr id="905" name="Group 904">
            <a:extLst>
              <a:ext uri="{FF2B5EF4-FFF2-40B4-BE49-F238E27FC236}">
                <a16:creationId xmlns:a16="http://schemas.microsoft.com/office/drawing/2014/main" id="{224DBA1B-18C6-DD4F-4B20-BCCBD20FBAC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907" name="Straight Connector 906">
              <a:extLst>
                <a:ext uri="{FF2B5EF4-FFF2-40B4-BE49-F238E27FC236}">
                  <a16:creationId xmlns:a16="http://schemas.microsoft.com/office/drawing/2014/main" id="{BECC7696-AA19-FBC2-CC24-6727BF23D32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8" name="Straight Connector 907">
              <a:extLst>
                <a:ext uri="{FF2B5EF4-FFF2-40B4-BE49-F238E27FC236}">
                  <a16:creationId xmlns:a16="http://schemas.microsoft.com/office/drawing/2014/main" id="{01255373-A88D-FDD5-72DE-F871C7518D6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9" name="Straight Connector 908">
              <a:extLst>
                <a:ext uri="{FF2B5EF4-FFF2-40B4-BE49-F238E27FC236}">
                  <a16:creationId xmlns:a16="http://schemas.microsoft.com/office/drawing/2014/main" id="{C081DE9A-DD80-C38E-A18D-5E7C2F8A3C1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0" name="Straight Connector 909">
              <a:extLst>
                <a:ext uri="{FF2B5EF4-FFF2-40B4-BE49-F238E27FC236}">
                  <a16:creationId xmlns:a16="http://schemas.microsoft.com/office/drawing/2014/main" id="{E20296E9-04C9-1778-757A-2AF2CD474B7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1" name="Straight Connector 910">
              <a:extLst>
                <a:ext uri="{FF2B5EF4-FFF2-40B4-BE49-F238E27FC236}">
                  <a16:creationId xmlns:a16="http://schemas.microsoft.com/office/drawing/2014/main" id="{2FF01389-444D-89FC-9BE3-8F076EB6D75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2" name="Straight Connector 911">
              <a:extLst>
                <a:ext uri="{FF2B5EF4-FFF2-40B4-BE49-F238E27FC236}">
                  <a16:creationId xmlns:a16="http://schemas.microsoft.com/office/drawing/2014/main" id="{24E56A6F-B0A6-18AC-3224-C249EE5893A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06" name="Straight Connector 905">
            <a:extLst>
              <a:ext uri="{FF2B5EF4-FFF2-40B4-BE49-F238E27FC236}">
                <a16:creationId xmlns:a16="http://schemas.microsoft.com/office/drawing/2014/main" id="{D19D3AD5-8328-5FBC-EB29-85832B25DAB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378</xdr:row>
      <xdr:rowOff>0</xdr:rowOff>
    </xdr:from>
    <xdr:to>
      <xdr:col>4</xdr:col>
      <xdr:colOff>274320</xdr:colOff>
      <xdr:row>380</xdr:row>
      <xdr:rowOff>6531</xdr:rowOff>
    </xdr:to>
    <xdr:grpSp>
      <xdr:nvGrpSpPr>
        <xdr:cNvPr id="913" name="Group 912">
          <a:extLst>
            <a:ext uri="{FF2B5EF4-FFF2-40B4-BE49-F238E27FC236}">
              <a16:creationId xmlns:a16="http://schemas.microsoft.com/office/drawing/2014/main" id="{58B9C159-8A81-40C2-97C6-D1C0920A2EF1}"/>
            </a:ext>
          </a:extLst>
        </xdr:cNvPr>
        <xdr:cNvGrpSpPr/>
      </xdr:nvGrpSpPr>
      <xdr:grpSpPr>
        <a:xfrm>
          <a:off x="1968500" y="67101357"/>
          <a:ext cx="274320" cy="360317"/>
          <a:chOff x="6147651" y="793750"/>
          <a:chExt cx="462699" cy="514350"/>
        </a:xfrm>
      </xdr:grpSpPr>
      <xdr:grpSp>
        <xdr:nvGrpSpPr>
          <xdr:cNvPr id="914" name="Group 913">
            <a:extLst>
              <a:ext uri="{FF2B5EF4-FFF2-40B4-BE49-F238E27FC236}">
                <a16:creationId xmlns:a16="http://schemas.microsoft.com/office/drawing/2014/main" id="{F7E40E89-6E54-3EFB-7193-D45890C7FF4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916" name="Straight Connector 915">
              <a:extLst>
                <a:ext uri="{FF2B5EF4-FFF2-40B4-BE49-F238E27FC236}">
                  <a16:creationId xmlns:a16="http://schemas.microsoft.com/office/drawing/2014/main" id="{103E060D-DA57-35E5-E68F-FE829F62CBB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7" name="Straight Connector 916">
              <a:extLst>
                <a:ext uri="{FF2B5EF4-FFF2-40B4-BE49-F238E27FC236}">
                  <a16:creationId xmlns:a16="http://schemas.microsoft.com/office/drawing/2014/main" id="{A5E1D176-8A78-1D6C-B3D1-DBDEC95186E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8" name="Straight Connector 917">
              <a:extLst>
                <a:ext uri="{FF2B5EF4-FFF2-40B4-BE49-F238E27FC236}">
                  <a16:creationId xmlns:a16="http://schemas.microsoft.com/office/drawing/2014/main" id="{394A4FDA-3B40-4290-3368-58245C6A4F3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9" name="Straight Connector 918">
              <a:extLst>
                <a:ext uri="{FF2B5EF4-FFF2-40B4-BE49-F238E27FC236}">
                  <a16:creationId xmlns:a16="http://schemas.microsoft.com/office/drawing/2014/main" id="{B0222A5D-9FA8-CEE3-DA09-4636B216FD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0" name="Straight Connector 919">
              <a:extLst>
                <a:ext uri="{FF2B5EF4-FFF2-40B4-BE49-F238E27FC236}">
                  <a16:creationId xmlns:a16="http://schemas.microsoft.com/office/drawing/2014/main" id="{DC3C15A9-353D-251D-F53B-F57A2ACBD81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1" name="Straight Connector 920">
              <a:extLst>
                <a:ext uri="{FF2B5EF4-FFF2-40B4-BE49-F238E27FC236}">
                  <a16:creationId xmlns:a16="http://schemas.microsoft.com/office/drawing/2014/main" id="{4B75A610-0C08-C356-B10F-ADCEEA56692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15" name="Straight Connector 914">
            <a:extLst>
              <a:ext uri="{FF2B5EF4-FFF2-40B4-BE49-F238E27FC236}">
                <a16:creationId xmlns:a16="http://schemas.microsoft.com/office/drawing/2014/main" id="{2DD9053B-C3E3-522B-7D79-36B51D53F34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224</xdr:row>
      <xdr:rowOff>0</xdr:rowOff>
    </xdr:from>
    <xdr:to>
      <xdr:col>14</xdr:col>
      <xdr:colOff>274320</xdr:colOff>
      <xdr:row>226</xdr:row>
      <xdr:rowOff>6531</xdr:rowOff>
    </xdr:to>
    <xdr:grpSp>
      <xdr:nvGrpSpPr>
        <xdr:cNvPr id="922" name="Group 921">
          <a:extLst>
            <a:ext uri="{FF2B5EF4-FFF2-40B4-BE49-F238E27FC236}">
              <a16:creationId xmlns:a16="http://schemas.microsoft.com/office/drawing/2014/main" id="{55579AAE-540F-42B9-A5BA-86FAC75265E6}"/>
            </a:ext>
          </a:extLst>
        </xdr:cNvPr>
        <xdr:cNvGrpSpPr/>
      </xdr:nvGrpSpPr>
      <xdr:grpSpPr>
        <a:xfrm>
          <a:off x="7184571" y="40268071"/>
          <a:ext cx="274320" cy="369389"/>
          <a:chOff x="6147651" y="793750"/>
          <a:chExt cx="462699" cy="514350"/>
        </a:xfrm>
      </xdr:grpSpPr>
      <xdr:grpSp>
        <xdr:nvGrpSpPr>
          <xdr:cNvPr id="923" name="Group 922">
            <a:extLst>
              <a:ext uri="{FF2B5EF4-FFF2-40B4-BE49-F238E27FC236}">
                <a16:creationId xmlns:a16="http://schemas.microsoft.com/office/drawing/2014/main" id="{341E36AF-62AA-20C4-4EAA-B8F3998D3C3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925" name="Straight Connector 924">
              <a:extLst>
                <a:ext uri="{FF2B5EF4-FFF2-40B4-BE49-F238E27FC236}">
                  <a16:creationId xmlns:a16="http://schemas.microsoft.com/office/drawing/2014/main" id="{1EC97364-B74A-D509-7622-68FAD962A8F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6" name="Straight Connector 925">
              <a:extLst>
                <a:ext uri="{FF2B5EF4-FFF2-40B4-BE49-F238E27FC236}">
                  <a16:creationId xmlns:a16="http://schemas.microsoft.com/office/drawing/2014/main" id="{3123B9AF-5086-F4AB-2D31-092F04BEB4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7" name="Straight Connector 926">
              <a:extLst>
                <a:ext uri="{FF2B5EF4-FFF2-40B4-BE49-F238E27FC236}">
                  <a16:creationId xmlns:a16="http://schemas.microsoft.com/office/drawing/2014/main" id="{5B768823-3195-B776-C823-5157C539189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8" name="Straight Connector 927">
              <a:extLst>
                <a:ext uri="{FF2B5EF4-FFF2-40B4-BE49-F238E27FC236}">
                  <a16:creationId xmlns:a16="http://schemas.microsoft.com/office/drawing/2014/main" id="{F3C1F459-D3F4-819E-4D5E-1FA0A92848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9" name="Straight Connector 928">
              <a:extLst>
                <a:ext uri="{FF2B5EF4-FFF2-40B4-BE49-F238E27FC236}">
                  <a16:creationId xmlns:a16="http://schemas.microsoft.com/office/drawing/2014/main" id="{8F38B994-0A3D-C0CB-716E-C7813154EC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0" name="Straight Connector 929">
              <a:extLst>
                <a:ext uri="{FF2B5EF4-FFF2-40B4-BE49-F238E27FC236}">
                  <a16:creationId xmlns:a16="http://schemas.microsoft.com/office/drawing/2014/main" id="{0DA35909-36C8-53DF-C1A9-13A59947D96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24" name="Straight Connector 923">
            <a:extLst>
              <a:ext uri="{FF2B5EF4-FFF2-40B4-BE49-F238E27FC236}">
                <a16:creationId xmlns:a16="http://schemas.microsoft.com/office/drawing/2014/main" id="{9A143B94-75BB-2B35-7165-A98BF57FA78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224</xdr:row>
      <xdr:rowOff>0</xdr:rowOff>
    </xdr:from>
    <xdr:to>
      <xdr:col>10</xdr:col>
      <xdr:colOff>274320</xdr:colOff>
      <xdr:row>226</xdr:row>
      <xdr:rowOff>6531</xdr:rowOff>
    </xdr:to>
    <xdr:grpSp>
      <xdr:nvGrpSpPr>
        <xdr:cNvPr id="931" name="Group 930">
          <a:extLst>
            <a:ext uri="{FF2B5EF4-FFF2-40B4-BE49-F238E27FC236}">
              <a16:creationId xmlns:a16="http://schemas.microsoft.com/office/drawing/2014/main" id="{234D0C2D-9092-4614-A605-81B7E5AFCB72}"/>
            </a:ext>
          </a:extLst>
        </xdr:cNvPr>
        <xdr:cNvGrpSpPr/>
      </xdr:nvGrpSpPr>
      <xdr:grpSpPr>
        <a:xfrm>
          <a:off x="5098143" y="40268071"/>
          <a:ext cx="274320" cy="369389"/>
          <a:chOff x="6147651" y="793750"/>
          <a:chExt cx="462699" cy="514350"/>
        </a:xfrm>
      </xdr:grpSpPr>
      <xdr:grpSp>
        <xdr:nvGrpSpPr>
          <xdr:cNvPr id="932" name="Group 931">
            <a:extLst>
              <a:ext uri="{FF2B5EF4-FFF2-40B4-BE49-F238E27FC236}">
                <a16:creationId xmlns:a16="http://schemas.microsoft.com/office/drawing/2014/main" id="{18E828B7-DCEC-AC0C-492B-0EA4F83AA79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934" name="Straight Connector 933">
              <a:extLst>
                <a:ext uri="{FF2B5EF4-FFF2-40B4-BE49-F238E27FC236}">
                  <a16:creationId xmlns:a16="http://schemas.microsoft.com/office/drawing/2014/main" id="{9FBB4A34-1A07-2A9A-0210-83F4343FE97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5" name="Straight Connector 934">
              <a:extLst>
                <a:ext uri="{FF2B5EF4-FFF2-40B4-BE49-F238E27FC236}">
                  <a16:creationId xmlns:a16="http://schemas.microsoft.com/office/drawing/2014/main" id="{A95B823B-8431-22C6-9B69-D66E50830BA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6" name="Straight Connector 935">
              <a:extLst>
                <a:ext uri="{FF2B5EF4-FFF2-40B4-BE49-F238E27FC236}">
                  <a16:creationId xmlns:a16="http://schemas.microsoft.com/office/drawing/2014/main" id="{554E64F8-F706-DF24-8BA7-F8B382F2E80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7" name="Straight Connector 936">
              <a:extLst>
                <a:ext uri="{FF2B5EF4-FFF2-40B4-BE49-F238E27FC236}">
                  <a16:creationId xmlns:a16="http://schemas.microsoft.com/office/drawing/2014/main" id="{FB047717-8589-C688-5AEF-95D5103840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8" name="Straight Connector 937">
              <a:extLst>
                <a:ext uri="{FF2B5EF4-FFF2-40B4-BE49-F238E27FC236}">
                  <a16:creationId xmlns:a16="http://schemas.microsoft.com/office/drawing/2014/main" id="{500931A2-0247-D0A1-33BA-9A1AA626C47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9" name="Straight Connector 938">
              <a:extLst>
                <a:ext uri="{FF2B5EF4-FFF2-40B4-BE49-F238E27FC236}">
                  <a16:creationId xmlns:a16="http://schemas.microsoft.com/office/drawing/2014/main" id="{D1B61F1A-C46F-61F6-4910-DCFF75FA349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33" name="Straight Connector 932">
            <a:extLst>
              <a:ext uri="{FF2B5EF4-FFF2-40B4-BE49-F238E27FC236}">
                <a16:creationId xmlns:a16="http://schemas.microsoft.com/office/drawing/2014/main" id="{F76EA2C7-7E30-A686-EE18-AD64E038150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224</xdr:row>
      <xdr:rowOff>0</xdr:rowOff>
    </xdr:from>
    <xdr:to>
      <xdr:col>8</xdr:col>
      <xdr:colOff>274320</xdr:colOff>
      <xdr:row>226</xdr:row>
      <xdr:rowOff>6531</xdr:rowOff>
    </xdr:to>
    <xdr:grpSp>
      <xdr:nvGrpSpPr>
        <xdr:cNvPr id="940" name="Group 939">
          <a:extLst>
            <a:ext uri="{FF2B5EF4-FFF2-40B4-BE49-F238E27FC236}">
              <a16:creationId xmlns:a16="http://schemas.microsoft.com/office/drawing/2014/main" id="{F1A422CE-0D50-40FD-9BA1-9F94F97CACC3}"/>
            </a:ext>
          </a:extLst>
        </xdr:cNvPr>
        <xdr:cNvGrpSpPr/>
      </xdr:nvGrpSpPr>
      <xdr:grpSpPr>
        <a:xfrm>
          <a:off x="4054929" y="40268071"/>
          <a:ext cx="274320" cy="369389"/>
          <a:chOff x="6147651" y="793750"/>
          <a:chExt cx="462699" cy="514350"/>
        </a:xfrm>
      </xdr:grpSpPr>
      <xdr:grpSp>
        <xdr:nvGrpSpPr>
          <xdr:cNvPr id="941" name="Group 940">
            <a:extLst>
              <a:ext uri="{FF2B5EF4-FFF2-40B4-BE49-F238E27FC236}">
                <a16:creationId xmlns:a16="http://schemas.microsoft.com/office/drawing/2014/main" id="{8207AC61-73C6-C739-C84C-259BFABBA29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943" name="Straight Connector 942">
              <a:extLst>
                <a:ext uri="{FF2B5EF4-FFF2-40B4-BE49-F238E27FC236}">
                  <a16:creationId xmlns:a16="http://schemas.microsoft.com/office/drawing/2014/main" id="{4D1FDBF5-2108-68F5-A2AF-B38AA0E4271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4" name="Straight Connector 943">
              <a:extLst>
                <a:ext uri="{FF2B5EF4-FFF2-40B4-BE49-F238E27FC236}">
                  <a16:creationId xmlns:a16="http://schemas.microsoft.com/office/drawing/2014/main" id="{B9F78FC6-04EA-4FE0-A87E-80F15831CBC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5" name="Straight Connector 944">
              <a:extLst>
                <a:ext uri="{FF2B5EF4-FFF2-40B4-BE49-F238E27FC236}">
                  <a16:creationId xmlns:a16="http://schemas.microsoft.com/office/drawing/2014/main" id="{44A4E51B-B821-D255-4D68-7DEBAA8297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6" name="Straight Connector 945">
              <a:extLst>
                <a:ext uri="{FF2B5EF4-FFF2-40B4-BE49-F238E27FC236}">
                  <a16:creationId xmlns:a16="http://schemas.microsoft.com/office/drawing/2014/main" id="{0EB77192-2230-E10A-B26D-2424D20308F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7" name="Straight Connector 946">
              <a:extLst>
                <a:ext uri="{FF2B5EF4-FFF2-40B4-BE49-F238E27FC236}">
                  <a16:creationId xmlns:a16="http://schemas.microsoft.com/office/drawing/2014/main" id="{BD6187D1-0797-A994-0DC6-09A1064D12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8" name="Straight Connector 947">
              <a:extLst>
                <a:ext uri="{FF2B5EF4-FFF2-40B4-BE49-F238E27FC236}">
                  <a16:creationId xmlns:a16="http://schemas.microsoft.com/office/drawing/2014/main" id="{4A4D2200-69FE-BB57-4C5D-3EDDF1ED857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42" name="Straight Connector 941">
            <a:extLst>
              <a:ext uri="{FF2B5EF4-FFF2-40B4-BE49-F238E27FC236}">
                <a16:creationId xmlns:a16="http://schemas.microsoft.com/office/drawing/2014/main" id="{8E6ADFBF-526C-D2FD-E566-DC8CB752958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224</xdr:row>
      <xdr:rowOff>0</xdr:rowOff>
    </xdr:from>
    <xdr:to>
      <xdr:col>6</xdr:col>
      <xdr:colOff>274320</xdr:colOff>
      <xdr:row>226</xdr:row>
      <xdr:rowOff>6531</xdr:rowOff>
    </xdr:to>
    <xdr:grpSp>
      <xdr:nvGrpSpPr>
        <xdr:cNvPr id="949" name="Group 948">
          <a:extLst>
            <a:ext uri="{FF2B5EF4-FFF2-40B4-BE49-F238E27FC236}">
              <a16:creationId xmlns:a16="http://schemas.microsoft.com/office/drawing/2014/main" id="{D20C72A5-FE2E-495D-9788-5D44B65DEF44}"/>
            </a:ext>
          </a:extLst>
        </xdr:cNvPr>
        <xdr:cNvGrpSpPr/>
      </xdr:nvGrpSpPr>
      <xdr:grpSpPr>
        <a:xfrm>
          <a:off x="3011714" y="40268071"/>
          <a:ext cx="274320" cy="369389"/>
          <a:chOff x="6147651" y="793750"/>
          <a:chExt cx="462699" cy="514350"/>
        </a:xfrm>
      </xdr:grpSpPr>
      <xdr:grpSp>
        <xdr:nvGrpSpPr>
          <xdr:cNvPr id="950" name="Group 949">
            <a:extLst>
              <a:ext uri="{FF2B5EF4-FFF2-40B4-BE49-F238E27FC236}">
                <a16:creationId xmlns:a16="http://schemas.microsoft.com/office/drawing/2014/main" id="{5A42C18A-CE14-4F9C-BCC5-3E6377E3E17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952" name="Straight Connector 951">
              <a:extLst>
                <a:ext uri="{FF2B5EF4-FFF2-40B4-BE49-F238E27FC236}">
                  <a16:creationId xmlns:a16="http://schemas.microsoft.com/office/drawing/2014/main" id="{5A0202E9-E1D7-AE46-4B23-ADC266E2FD3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3" name="Straight Connector 952">
              <a:extLst>
                <a:ext uri="{FF2B5EF4-FFF2-40B4-BE49-F238E27FC236}">
                  <a16:creationId xmlns:a16="http://schemas.microsoft.com/office/drawing/2014/main" id="{F4A35E1F-E532-55DC-BF75-AC073747A32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4" name="Straight Connector 953">
              <a:extLst>
                <a:ext uri="{FF2B5EF4-FFF2-40B4-BE49-F238E27FC236}">
                  <a16:creationId xmlns:a16="http://schemas.microsoft.com/office/drawing/2014/main" id="{C9D51E66-DE68-CCBF-C05E-E71A14BC9B2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5" name="Straight Connector 954">
              <a:extLst>
                <a:ext uri="{FF2B5EF4-FFF2-40B4-BE49-F238E27FC236}">
                  <a16:creationId xmlns:a16="http://schemas.microsoft.com/office/drawing/2014/main" id="{2A403300-2EE0-FFA1-D714-D541EBD75AF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6" name="Straight Connector 955">
              <a:extLst>
                <a:ext uri="{FF2B5EF4-FFF2-40B4-BE49-F238E27FC236}">
                  <a16:creationId xmlns:a16="http://schemas.microsoft.com/office/drawing/2014/main" id="{58346B14-BF1E-2646-14C9-A33869A4CA1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7" name="Straight Connector 956">
              <a:extLst>
                <a:ext uri="{FF2B5EF4-FFF2-40B4-BE49-F238E27FC236}">
                  <a16:creationId xmlns:a16="http://schemas.microsoft.com/office/drawing/2014/main" id="{96D56B6B-D0E2-4A1F-9F01-A07D5D5F04A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3B79A72F-530D-80C8-F03D-F441AF30D64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224</xdr:row>
      <xdr:rowOff>0</xdr:rowOff>
    </xdr:from>
    <xdr:to>
      <xdr:col>4</xdr:col>
      <xdr:colOff>274320</xdr:colOff>
      <xdr:row>226</xdr:row>
      <xdr:rowOff>6531</xdr:rowOff>
    </xdr:to>
    <xdr:grpSp>
      <xdr:nvGrpSpPr>
        <xdr:cNvPr id="958" name="Group 957">
          <a:extLst>
            <a:ext uri="{FF2B5EF4-FFF2-40B4-BE49-F238E27FC236}">
              <a16:creationId xmlns:a16="http://schemas.microsoft.com/office/drawing/2014/main" id="{7ADBF178-31DC-47E1-A8AB-A4C0DF683934}"/>
            </a:ext>
          </a:extLst>
        </xdr:cNvPr>
        <xdr:cNvGrpSpPr/>
      </xdr:nvGrpSpPr>
      <xdr:grpSpPr>
        <a:xfrm>
          <a:off x="1968500" y="40268071"/>
          <a:ext cx="274320" cy="369389"/>
          <a:chOff x="6147651" y="793750"/>
          <a:chExt cx="462699" cy="514350"/>
        </a:xfrm>
      </xdr:grpSpPr>
      <xdr:grpSp>
        <xdr:nvGrpSpPr>
          <xdr:cNvPr id="959" name="Group 958">
            <a:extLst>
              <a:ext uri="{FF2B5EF4-FFF2-40B4-BE49-F238E27FC236}">
                <a16:creationId xmlns:a16="http://schemas.microsoft.com/office/drawing/2014/main" id="{F689FF82-CB40-543D-B1D7-AAD53F64F73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961" name="Straight Connector 960">
              <a:extLst>
                <a:ext uri="{FF2B5EF4-FFF2-40B4-BE49-F238E27FC236}">
                  <a16:creationId xmlns:a16="http://schemas.microsoft.com/office/drawing/2014/main" id="{05AC35AF-EEC4-E61F-201B-905525F72E5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62" name="Straight Connector 961">
              <a:extLst>
                <a:ext uri="{FF2B5EF4-FFF2-40B4-BE49-F238E27FC236}">
                  <a16:creationId xmlns:a16="http://schemas.microsoft.com/office/drawing/2014/main" id="{334B5338-480A-1044-9219-A06858F793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63" name="Straight Connector 962">
              <a:extLst>
                <a:ext uri="{FF2B5EF4-FFF2-40B4-BE49-F238E27FC236}">
                  <a16:creationId xmlns:a16="http://schemas.microsoft.com/office/drawing/2014/main" id="{0E2FF9BB-1313-68F4-E02B-39D9317E6C4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64" name="Straight Connector 963">
              <a:extLst>
                <a:ext uri="{FF2B5EF4-FFF2-40B4-BE49-F238E27FC236}">
                  <a16:creationId xmlns:a16="http://schemas.microsoft.com/office/drawing/2014/main" id="{564772BA-D384-ABFB-B424-679341023B6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65" name="Straight Connector 964">
              <a:extLst>
                <a:ext uri="{FF2B5EF4-FFF2-40B4-BE49-F238E27FC236}">
                  <a16:creationId xmlns:a16="http://schemas.microsoft.com/office/drawing/2014/main" id="{CFCA192E-DF3E-C5F8-5915-448585B2382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66" name="Straight Connector 965">
              <a:extLst>
                <a:ext uri="{FF2B5EF4-FFF2-40B4-BE49-F238E27FC236}">
                  <a16:creationId xmlns:a16="http://schemas.microsoft.com/office/drawing/2014/main" id="{1FF2D61C-9F30-1826-8C3E-AC70767CA03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60" name="Straight Connector 959">
            <a:extLst>
              <a:ext uri="{FF2B5EF4-FFF2-40B4-BE49-F238E27FC236}">
                <a16:creationId xmlns:a16="http://schemas.microsoft.com/office/drawing/2014/main" id="{AFBF9ECE-2A2E-C14C-C12E-4F33399A310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213</xdr:row>
      <xdr:rowOff>0</xdr:rowOff>
    </xdr:from>
    <xdr:to>
      <xdr:col>14</xdr:col>
      <xdr:colOff>274320</xdr:colOff>
      <xdr:row>215</xdr:row>
      <xdr:rowOff>6531</xdr:rowOff>
    </xdr:to>
    <xdr:grpSp>
      <xdr:nvGrpSpPr>
        <xdr:cNvPr id="967" name="Group 966">
          <a:extLst>
            <a:ext uri="{FF2B5EF4-FFF2-40B4-BE49-F238E27FC236}">
              <a16:creationId xmlns:a16="http://schemas.microsoft.com/office/drawing/2014/main" id="{A93BEA12-1F04-4016-8C98-0219B1D200A2}"/>
            </a:ext>
          </a:extLst>
        </xdr:cNvPr>
        <xdr:cNvGrpSpPr/>
      </xdr:nvGrpSpPr>
      <xdr:grpSpPr>
        <a:xfrm>
          <a:off x="7184571" y="38354000"/>
          <a:ext cx="274320" cy="369388"/>
          <a:chOff x="6147651" y="793750"/>
          <a:chExt cx="462699" cy="514350"/>
        </a:xfrm>
      </xdr:grpSpPr>
      <xdr:grpSp>
        <xdr:nvGrpSpPr>
          <xdr:cNvPr id="968" name="Group 967">
            <a:extLst>
              <a:ext uri="{FF2B5EF4-FFF2-40B4-BE49-F238E27FC236}">
                <a16:creationId xmlns:a16="http://schemas.microsoft.com/office/drawing/2014/main" id="{EC1115B9-74B0-ED1C-1CC4-E777F1162DC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970" name="Straight Connector 969">
              <a:extLst>
                <a:ext uri="{FF2B5EF4-FFF2-40B4-BE49-F238E27FC236}">
                  <a16:creationId xmlns:a16="http://schemas.microsoft.com/office/drawing/2014/main" id="{5F8B1EAE-857D-BEE3-1300-2CAE24EA504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71" name="Straight Connector 970">
              <a:extLst>
                <a:ext uri="{FF2B5EF4-FFF2-40B4-BE49-F238E27FC236}">
                  <a16:creationId xmlns:a16="http://schemas.microsoft.com/office/drawing/2014/main" id="{D210C97E-9DD0-55BF-5FCC-6466FD90D82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72" name="Straight Connector 971">
              <a:extLst>
                <a:ext uri="{FF2B5EF4-FFF2-40B4-BE49-F238E27FC236}">
                  <a16:creationId xmlns:a16="http://schemas.microsoft.com/office/drawing/2014/main" id="{98955F23-0AF9-CCF4-0CC8-148A2A704CA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73" name="Straight Connector 972">
              <a:extLst>
                <a:ext uri="{FF2B5EF4-FFF2-40B4-BE49-F238E27FC236}">
                  <a16:creationId xmlns:a16="http://schemas.microsoft.com/office/drawing/2014/main" id="{24C09656-1F5E-C365-29D6-95A294C7E0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74" name="Straight Connector 973">
              <a:extLst>
                <a:ext uri="{FF2B5EF4-FFF2-40B4-BE49-F238E27FC236}">
                  <a16:creationId xmlns:a16="http://schemas.microsoft.com/office/drawing/2014/main" id="{84F72E1E-2393-131F-8467-2B314704AAC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75" name="Straight Connector 974">
              <a:extLst>
                <a:ext uri="{FF2B5EF4-FFF2-40B4-BE49-F238E27FC236}">
                  <a16:creationId xmlns:a16="http://schemas.microsoft.com/office/drawing/2014/main" id="{BB75F5DA-81A2-0339-6AD1-BF78AA06716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69" name="Straight Connector 968">
            <a:extLst>
              <a:ext uri="{FF2B5EF4-FFF2-40B4-BE49-F238E27FC236}">
                <a16:creationId xmlns:a16="http://schemas.microsoft.com/office/drawing/2014/main" id="{070CB2DF-75D1-EFC7-83BE-06DCF0BFDEB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213</xdr:row>
      <xdr:rowOff>0</xdr:rowOff>
    </xdr:from>
    <xdr:to>
      <xdr:col>18</xdr:col>
      <xdr:colOff>274320</xdr:colOff>
      <xdr:row>215</xdr:row>
      <xdr:rowOff>6531</xdr:rowOff>
    </xdr:to>
    <xdr:grpSp>
      <xdr:nvGrpSpPr>
        <xdr:cNvPr id="976" name="Group 975">
          <a:extLst>
            <a:ext uri="{FF2B5EF4-FFF2-40B4-BE49-F238E27FC236}">
              <a16:creationId xmlns:a16="http://schemas.microsoft.com/office/drawing/2014/main" id="{67AA649E-3F89-4D16-BEB4-94F622586D47}"/>
            </a:ext>
          </a:extLst>
        </xdr:cNvPr>
        <xdr:cNvGrpSpPr/>
      </xdr:nvGrpSpPr>
      <xdr:grpSpPr>
        <a:xfrm>
          <a:off x="9271000" y="38354000"/>
          <a:ext cx="274320" cy="369388"/>
          <a:chOff x="6147651" y="793750"/>
          <a:chExt cx="462699" cy="514350"/>
        </a:xfrm>
      </xdr:grpSpPr>
      <xdr:grpSp>
        <xdr:nvGrpSpPr>
          <xdr:cNvPr id="977" name="Group 976">
            <a:extLst>
              <a:ext uri="{FF2B5EF4-FFF2-40B4-BE49-F238E27FC236}">
                <a16:creationId xmlns:a16="http://schemas.microsoft.com/office/drawing/2014/main" id="{9AE1325D-F76A-FEC9-2D4D-4C092391409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979" name="Straight Connector 978">
              <a:extLst>
                <a:ext uri="{FF2B5EF4-FFF2-40B4-BE49-F238E27FC236}">
                  <a16:creationId xmlns:a16="http://schemas.microsoft.com/office/drawing/2014/main" id="{F520E848-8D82-31D6-D517-29F5A8E2819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80" name="Straight Connector 979">
              <a:extLst>
                <a:ext uri="{FF2B5EF4-FFF2-40B4-BE49-F238E27FC236}">
                  <a16:creationId xmlns:a16="http://schemas.microsoft.com/office/drawing/2014/main" id="{DCC85803-BA19-CC73-DBF6-65A4B755ABD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81" name="Straight Connector 980">
              <a:extLst>
                <a:ext uri="{FF2B5EF4-FFF2-40B4-BE49-F238E27FC236}">
                  <a16:creationId xmlns:a16="http://schemas.microsoft.com/office/drawing/2014/main" id="{5FD14C0E-3CCF-61FA-B2AC-C982DC2658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82" name="Straight Connector 981">
              <a:extLst>
                <a:ext uri="{FF2B5EF4-FFF2-40B4-BE49-F238E27FC236}">
                  <a16:creationId xmlns:a16="http://schemas.microsoft.com/office/drawing/2014/main" id="{A99D41B1-66EC-7304-C7EE-6649F6B8C38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83" name="Straight Connector 982">
              <a:extLst>
                <a:ext uri="{FF2B5EF4-FFF2-40B4-BE49-F238E27FC236}">
                  <a16:creationId xmlns:a16="http://schemas.microsoft.com/office/drawing/2014/main" id="{D436ED3F-9307-9168-3B98-7E8DB4F69FA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84" name="Straight Connector 983">
              <a:extLst>
                <a:ext uri="{FF2B5EF4-FFF2-40B4-BE49-F238E27FC236}">
                  <a16:creationId xmlns:a16="http://schemas.microsoft.com/office/drawing/2014/main" id="{91BCADE3-225E-CC38-2E22-EB0F09680B6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78" name="Straight Connector 977">
            <a:extLst>
              <a:ext uri="{FF2B5EF4-FFF2-40B4-BE49-F238E27FC236}">
                <a16:creationId xmlns:a16="http://schemas.microsoft.com/office/drawing/2014/main" id="{CC94B49B-C980-94E1-7F2A-0546444F0A3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202</xdr:row>
      <xdr:rowOff>0</xdr:rowOff>
    </xdr:from>
    <xdr:to>
      <xdr:col>18</xdr:col>
      <xdr:colOff>274320</xdr:colOff>
      <xdr:row>204</xdr:row>
      <xdr:rowOff>6531</xdr:rowOff>
    </xdr:to>
    <xdr:grpSp>
      <xdr:nvGrpSpPr>
        <xdr:cNvPr id="985" name="Group 984">
          <a:extLst>
            <a:ext uri="{FF2B5EF4-FFF2-40B4-BE49-F238E27FC236}">
              <a16:creationId xmlns:a16="http://schemas.microsoft.com/office/drawing/2014/main" id="{3E5BE730-812E-40D1-82F2-EB15FD362DC2}"/>
            </a:ext>
          </a:extLst>
        </xdr:cNvPr>
        <xdr:cNvGrpSpPr/>
      </xdr:nvGrpSpPr>
      <xdr:grpSpPr>
        <a:xfrm>
          <a:off x="9271000" y="36439929"/>
          <a:ext cx="274320" cy="369388"/>
          <a:chOff x="6147651" y="793750"/>
          <a:chExt cx="462699" cy="514350"/>
        </a:xfrm>
      </xdr:grpSpPr>
      <xdr:grpSp>
        <xdr:nvGrpSpPr>
          <xdr:cNvPr id="986" name="Group 985">
            <a:extLst>
              <a:ext uri="{FF2B5EF4-FFF2-40B4-BE49-F238E27FC236}">
                <a16:creationId xmlns:a16="http://schemas.microsoft.com/office/drawing/2014/main" id="{3808AD51-AEBE-0559-28C1-D0E5C1820E1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988" name="Straight Connector 987">
              <a:extLst>
                <a:ext uri="{FF2B5EF4-FFF2-40B4-BE49-F238E27FC236}">
                  <a16:creationId xmlns:a16="http://schemas.microsoft.com/office/drawing/2014/main" id="{A8683A6E-CE4D-CABD-4A39-96376AD0512D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89" name="Straight Connector 988">
              <a:extLst>
                <a:ext uri="{FF2B5EF4-FFF2-40B4-BE49-F238E27FC236}">
                  <a16:creationId xmlns:a16="http://schemas.microsoft.com/office/drawing/2014/main" id="{7F13926B-2C0B-8EFA-6576-32E755DE25A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0" name="Straight Connector 989">
              <a:extLst>
                <a:ext uri="{FF2B5EF4-FFF2-40B4-BE49-F238E27FC236}">
                  <a16:creationId xmlns:a16="http://schemas.microsoft.com/office/drawing/2014/main" id="{76760C0F-EA95-0C27-0438-B7A984FF773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1" name="Straight Connector 990">
              <a:extLst>
                <a:ext uri="{FF2B5EF4-FFF2-40B4-BE49-F238E27FC236}">
                  <a16:creationId xmlns:a16="http://schemas.microsoft.com/office/drawing/2014/main" id="{863DAA33-B6B9-943D-B5E1-545443DD10F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2" name="Straight Connector 991">
              <a:extLst>
                <a:ext uri="{FF2B5EF4-FFF2-40B4-BE49-F238E27FC236}">
                  <a16:creationId xmlns:a16="http://schemas.microsoft.com/office/drawing/2014/main" id="{D2A846EB-516A-0803-87A4-7A787F98CF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3" name="Straight Connector 992">
              <a:extLst>
                <a:ext uri="{FF2B5EF4-FFF2-40B4-BE49-F238E27FC236}">
                  <a16:creationId xmlns:a16="http://schemas.microsoft.com/office/drawing/2014/main" id="{61A4EBED-3C8B-F981-236C-04026705826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87" name="Straight Connector 986">
            <a:extLst>
              <a:ext uri="{FF2B5EF4-FFF2-40B4-BE49-F238E27FC236}">
                <a16:creationId xmlns:a16="http://schemas.microsoft.com/office/drawing/2014/main" id="{1237DCD0-45F8-1C14-E150-16416BA131C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202</xdr:row>
      <xdr:rowOff>0</xdr:rowOff>
    </xdr:from>
    <xdr:to>
      <xdr:col>10</xdr:col>
      <xdr:colOff>274320</xdr:colOff>
      <xdr:row>204</xdr:row>
      <xdr:rowOff>6531</xdr:rowOff>
    </xdr:to>
    <xdr:grpSp>
      <xdr:nvGrpSpPr>
        <xdr:cNvPr id="994" name="Group 993">
          <a:extLst>
            <a:ext uri="{FF2B5EF4-FFF2-40B4-BE49-F238E27FC236}">
              <a16:creationId xmlns:a16="http://schemas.microsoft.com/office/drawing/2014/main" id="{B0FA0554-2E15-47FC-B8AB-6E8545C2EDEE}"/>
            </a:ext>
          </a:extLst>
        </xdr:cNvPr>
        <xdr:cNvGrpSpPr/>
      </xdr:nvGrpSpPr>
      <xdr:grpSpPr>
        <a:xfrm>
          <a:off x="5098143" y="36439929"/>
          <a:ext cx="274320" cy="369388"/>
          <a:chOff x="6147651" y="793750"/>
          <a:chExt cx="462699" cy="514350"/>
        </a:xfrm>
      </xdr:grpSpPr>
      <xdr:grpSp>
        <xdr:nvGrpSpPr>
          <xdr:cNvPr id="995" name="Group 994">
            <a:extLst>
              <a:ext uri="{FF2B5EF4-FFF2-40B4-BE49-F238E27FC236}">
                <a16:creationId xmlns:a16="http://schemas.microsoft.com/office/drawing/2014/main" id="{EF500A50-79FE-7058-163C-7FAE711CBDF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997" name="Straight Connector 996">
              <a:extLst>
                <a:ext uri="{FF2B5EF4-FFF2-40B4-BE49-F238E27FC236}">
                  <a16:creationId xmlns:a16="http://schemas.microsoft.com/office/drawing/2014/main" id="{9F773713-DD5B-8593-FD7B-AD36C1AD504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8" name="Straight Connector 997">
              <a:extLst>
                <a:ext uri="{FF2B5EF4-FFF2-40B4-BE49-F238E27FC236}">
                  <a16:creationId xmlns:a16="http://schemas.microsoft.com/office/drawing/2014/main" id="{D39E3B51-9DA2-F8C7-70E2-658C22DA2D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9" name="Straight Connector 998">
              <a:extLst>
                <a:ext uri="{FF2B5EF4-FFF2-40B4-BE49-F238E27FC236}">
                  <a16:creationId xmlns:a16="http://schemas.microsoft.com/office/drawing/2014/main" id="{7B35A5D3-0A1C-B783-A593-1DEF3AEDF4B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0" name="Straight Connector 999">
              <a:extLst>
                <a:ext uri="{FF2B5EF4-FFF2-40B4-BE49-F238E27FC236}">
                  <a16:creationId xmlns:a16="http://schemas.microsoft.com/office/drawing/2014/main" id="{1371720E-1139-F2DF-0C01-1A2FB90C9E6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1" name="Straight Connector 1000">
              <a:extLst>
                <a:ext uri="{FF2B5EF4-FFF2-40B4-BE49-F238E27FC236}">
                  <a16:creationId xmlns:a16="http://schemas.microsoft.com/office/drawing/2014/main" id="{5684CC7C-D653-BA42-9455-0E5E381F3B9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2" name="Straight Connector 1001">
              <a:extLst>
                <a:ext uri="{FF2B5EF4-FFF2-40B4-BE49-F238E27FC236}">
                  <a16:creationId xmlns:a16="http://schemas.microsoft.com/office/drawing/2014/main" id="{3593EE7E-71B6-ED61-90D6-F0FD2CAD2C0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96" name="Straight Connector 995">
            <a:extLst>
              <a:ext uri="{FF2B5EF4-FFF2-40B4-BE49-F238E27FC236}">
                <a16:creationId xmlns:a16="http://schemas.microsoft.com/office/drawing/2014/main" id="{4C0696BF-0BDB-6AAA-9A62-5DD77344648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202</xdr:row>
      <xdr:rowOff>0</xdr:rowOff>
    </xdr:from>
    <xdr:to>
      <xdr:col>8</xdr:col>
      <xdr:colOff>274320</xdr:colOff>
      <xdr:row>204</xdr:row>
      <xdr:rowOff>6531</xdr:rowOff>
    </xdr:to>
    <xdr:grpSp>
      <xdr:nvGrpSpPr>
        <xdr:cNvPr id="1003" name="Group 1002">
          <a:extLst>
            <a:ext uri="{FF2B5EF4-FFF2-40B4-BE49-F238E27FC236}">
              <a16:creationId xmlns:a16="http://schemas.microsoft.com/office/drawing/2014/main" id="{08D203A8-8821-4C4F-BD18-7FD41B2B499B}"/>
            </a:ext>
          </a:extLst>
        </xdr:cNvPr>
        <xdr:cNvGrpSpPr/>
      </xdr:nvGrpSpPr>
      <xdr:grpSpPr>
        <a:xfrm>
          <a:off x="4054929" y="36439929"/>
          <a:ext cx="274320" cy="369388"/>
          <a:chOff x="6147651" y="793750"/>
          <a:chExt cx="462699" cy="514350"/>
        </a:xfrm>
      </xdr:grpSpPr>
      <xdr:grpSp>
        <xdr:nvGrpSpPr>
          <xdr:cNvPr id="1004" name="Group 1003">
            <a:extLst>
              <a:ext uri="{FF2B5EF4-FFF2-40B4-BE49-F238E27FC236}">
                <a16:creationId xmlns:a16="http://schemas.microsoft.com/office/drawing/2014/main" id="{E28B924E-4C62-4226-FBEA-286BA068EBF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006" name="Straight Connector 1005">
              <a:extLst>
                <a:ext uri="{FF2B5EF4-FFF2-40B4-BE49-F238E27FC236}">
                  <a16:creationId xmlns:a16="http://schemas.microsoft.com/office/drawing/2014/main" id="{DE18C09E-587A-51DF-BA41-B46CA462759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7" name="Straight Connector 1006">
              <a:extLst>
                <a:ext uri="{FF2B5EF4-FFF2-40B4-BE49-F238E27FC236}">
                  <a16:creationId xmlns:a16="http://schemas.microsoft.com/office/drawing/2014/main" id="{83348808-BB4A-7175-62CE-D873F4C218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8" name="Straight Connector 1007">
              <a:extLst>
                <a:ext uri="{FF2B5EF4-FFF2-40B4-BE49-F238E27FC236}">
                  <a16:creationId xmlns:a16="http://schemas.microsoft.com/office/drawing/2014/main" id="{D688F75F-7FEE-CB13-B9B4-2FCC8B39C3B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9" name="Straight Connector 1008">
              <a:extLst>
                <a:ext uri="{FF2B5EF4-FFF2-40B4-BE49-F238E27FC236}">
                  <a16:creationId xmlns:a16="http://schemas.microsoft.com/office/drawing/2014/main" id="{0224D1B5-C375-2256-0FC6-B4CEAC967A5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0" name="Straight Connector 1009">
              <a:extLst>
                <a:ext uri="{FF2B5EF4-FFF2-40B4-BE49-F238E27FC236}">
                  <a16:creationId xmlns:a16="http://schemas.microsoft.com/office/drawing/2014/main" id="{10270861-269B-79D0-FA84-34913D44451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1" name="Straight Connector 1010">
              <a:extLst>
                <a:ext uri="{FF2B5EF4-FFF2-40B4-BE49-F238E27FC236}">
                  <a16:creationId xmlns:a16="http://schemas.microsoft.com/office/drawing/2014/main" id="{B50C8FB2-A6DD-40C2-CE86-940F0D14EF4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005" name="Straight Connector 1004">
            <a:extLst>
              <a:ext uri="{FF2B5EF4-FFF2-40B4-BE49-F238E27FC236}">
                <a16:creationId xmlns:a16="http://schemas.microsoft.com/office/drawing/2014/main" id="{A31D74E1-9504-3855-3A0F-63457845452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202</xdr:row>
      <xdr:rowOff>0</xdr:rowOff>
    </xdr:from>
    <xdr:to>
      <xdr:col>6</xdr:col>
      <xdr:colOff>274320</xdr:colOff>
      <xdr:row>204</xdr:row>
      <xdr:rowOff>6531</xdr:rowOff>
    </xdr:to>
    <xdr:grpSp>
      <xdr:nvGrpSpPr>
        <xdr:cNvPr id="1012" name="Group 1011">
          <a:extLst>
            <a:ext uri="{FF2B5EF4-FFF2-40B4-BE49-F238E27FC236}">
              <a16:creationId xmlns:a16="http://schemas.microsoft.com/office/drawing/2014/main" id="{E90A99D9-460F-4EBA-9BEB-1E7187014240}"/>
            </a:ext>
          </a:extLst>
        </xdr:cNvPr>
        <xdr:cNvGrpSpPr/>
      </xdr:nvGrpSpPr>
      <xdr:grpSpPr>
        <a:xfrm>
          <a:off x="3011714" y="36439929"/>
          <a:ext cx="274320" cy="369388"/>
          <a:chOff x="6147651" y="793750"/>
          <a:chExt cx="462699" cy="514350"/>
        </a:xfrm>
      </xdr:grpSpPr>
      <xdr:grpSp>
        <xdr:nvGrpSpPr>
          <xdr:cNvPr id="1013" name="Group 1012">
            <a:extLst>
              <a:ext uri="{FF2B5EF4-FFF2-40B4-BE49-F238E27FC236}">
                <a16:creationId xmlns:a16="http://schemas.microsoft.com/office/drawing/2014/main" id="{9D60F584-1028-D2C8-7780-4A403488651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015" name="Straight Connector 1014">
              <a:extLst>
                <a:ext uri="{FF2B5EF4-FFF2-40B4-BE49-F238E27FC236}">
                  <a16:creationId xmlns:a16="http://schemas.microsoft.com/office/drawing/2014/main" id="{CE270D79-2875-F4AF-5783-74C5A3E38D0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6" name="Straight Connector 1015">
              <a:extLst>
                <a:ext uri="{FF2B5EF4-FFF2-40B4-BE49-F238E27FC236}">
                  <a16:creationId xmlns:a16="http://schemas.microsoft.com/office/drawing/2014/main" id="{D0AD51C6-892B-0011-04AC-900ED5A2C2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7" name="Straight Connector 1016">
              <a:extLst>
                <a:ext uri="{FF2B5EF4-FFF2-40B4-BE49-F238E27FC236}">
                  <a16:creationId xmlns:a16="http://schemas.microsoft.com/office/drawing/2014/main" id="{B8FF0867-3E7E-4A7D-E883-429366029F4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8" name="Straight Connector 1017">
              <a:extLst>
                <a:ext uri="{FF2B5EF4-FFF2-40B4-BE49-F238E27FC236}">
                  <a16:creationId xmlns:a16="http://schemas.microsoft.com/office/drawing/2014/main" id="{78E317BC-67FB-3546-84B5-3EE3F29AE3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9" name="Straight Connector 1018">
              <a:extLst>
                <a:ext uri="{FF2B5EF4-FFF2-40B4-BE49-F238E27FC236}">
                  <a16:creationId xmlns:a16="http://schemas.microsoft.com/office/drawing/2014/main" id="{F64761F9-9CBF-4C3C-7D03-37D9C295BB8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0" name="Straight Connector 1019">
              <a:extLst>
                <a:ext uri="{FF2B5EF4-FFF2-40B4-BE49-F238E27FC236}">
                  <a16:creationId xmlns:a16="http://schemas.microsoft.com/office/drawing/2014/main" id="{C879A9F7-2B6B-16EE-36E6-363F3102F3C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014" name="Straight Connector 1013">
            <a:extLst>
              <a:ext uri="{FF2B5EF4-FFF2-40B4-BE49-F238E27FC236}">
                <a16:creationId xmlns:a16="http://schemas.microsoft.com/office/drawing/2014/main" id="{8F57208C-1873-BABB-4E65-69C41ABDC33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274320</xdr:colOff>
      <xdr:row>193</xdr:row>
      <xdr:rowOff>6531</xdr:rowOff>
    </xdr:to>
    <xdr:grpSp>
      <xdr:nvGrpSpPr>
        <xdr:cNvPr id="1021" name="Group 1020">
          <a:extLst>
            <a:ext uri="{FF2B5EF4-FFF2-40B4-BE49-F238E27FC236}">
              <a16:creationId xmlns:a16="http://schemas.microsoft.com/office/drawing/2014/main" id="{9EE8C432-2075-4086-B909-5311384AEE45}"/>
            </a:ext>
          </a:extLst>
        </xdr:cNvPr>
        <xdr:cNvGrpSpPr/>
      </xdr:nvGrpSpPr>
      <xdr:grpSpPr>
        <a:xfrm>
          <a:off x="7184571" y="34525857"/>
          <a:ext cx="274320" cy="369388"/>
          <a:chOff x="6147651" y="793750"/>
          <a:chExt cx="462699" cy="514350"/>
        </a:xfrm>
      </xdr:grpSpPr>
      <xdr:grpSp>
        <xdr:nvGrpSpPr>
          <xdr:cNvPr id="1022" name="Group 1021">
            <a:extLst>
              <a:ext uri="{FF2B5EF4-FFF2-40B4-BE49-F238E27FC236}">
                <a16:creationId xmlns:a16="http://schemas.microsoft.com/office/drawing/2014/main" id="{A0C9C72A-65CB-FCC0-A74F-D2CF8EF6A62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024" name="Straight Connector 1023">
              <a:extLst>
                <a:ext uri="{FF2B5EF4-FFF2-40B4-BE49-F238E27FC236}">
                  <a16:creationId xmlns:a16="http://schemas.microsoft.com/office/drawing/2014/main" id="{B0CCCA5F-BE50-D2EE-535D-1E0F5CB67A4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5" name="Straight Connector 1024">
              <a:extLst>
                <a:ext uri="{FF2B5EF4-FFF2-40B4-BE49-F238E27FC236}">
                  <a16:creationId xmlns:a16="http://schemas.microsoft.com/office/drawing/2014/main" id="{1A596AC9-8F3E-6DC6-6D4A-0FA8067F86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6" name="Straight Connector 1025">
              <a:extLst>
                <a:ext uri="{FF2B5EF4-FFF2-40B4-BE49-F238E27FC236}">
                  <a16:creationId xmlns:a16="http://schemas.microsoft.com/office/drawing/2014/main" id="{FD3D4A72-BC9D-0AD3-966F-133FDE59E00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7" name="Straight Connector 1026">
              <a:extLst>
                <a:ext uri="{FF2B5EF4-FFF2-40B4-BE49-F238E27FC236}">
                  <a16:creationId xmlns:a16="http://schemas.microsoft.com/office/drawing/2014/main" id="{462D1498-D699-6935-38A0-D2E49A2CA8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8" name="Straight Connector 1027">
              <a:extLst>
                <a:ext uri="{FF2B5EF4-FFF2-40B4-BE49-F238E27FC236}">
                  <a16:creationId xmlns:a16="http://schemas.microsoft.com/office/drawing/2014/main" id="{2065ADE7-713D-B3BB-D44A-A5CE3D27F3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9" name="Straight Connector 1028">
              <a:extLst>
                <a:ext uri="{FF2B5EF4-FFF2-40B4-BE49-F238E27FC236}">
                  <a16:creationId xmlns:a16="http://schemas.microsoft.com/office/drawing/2014/main" id="{D98A9883-F685-17C5-1789-830AD5E663E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023" name="Straight Connector 1022">
            <a:extLst>
              <a:ext uri="{FF2B5EF4-FFF2-40B4-BE49-F238E27FC236}">
                <a16:creationId xmlns:a16="http://schemas.microsoft.com/office/drawing/2014/main" id="{5878CA29-9B2A-8188-2C57-6BCE77F3BA7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191</xdr:row>
      <xdr:rowOff>0</xdr:rowOff>
    </xdr:from>
    <xdr:to>
      <xdr:col>12</xdr:col>
      <xdr:colOff>274320</xdr:colOff>
      <xdr:row>193</xdr:row>
      <xdr:rowOff>6531</xdr:rowOff>
    </xdr:to>
    <xdr:grpSp>
      <xdr:nvGrpSpPr>
        <xdr:cNvPr id="1030" name="Group 1029">
          <a:extLst>
            <a:ext uri="{FF2B5EF4-FFF2-40B4-BE49-F238E27FC236}">
              <a16:creationId xmlns:a16="http://schemas.microsoft.com/office/drawing/2014/main" id="{E6F0F84E-EF42-4AA0-9EFD-79B7BC04EBBE}"/>
            </a:ext>
          </a:extLst>
        </xdr:cNvPr>
        <xdr:cNvGrpSpPr/>
      </xdr:nvGrpSpPr>
      <xdr:grpSpPr>
        <a:xfrm>
          <a:off x="6141357" y="34525857"/>
          <a:ext cx="274320" cy="369388"/>
          <a:chOff x="6147651" y="793750"/>
          <a:chExt cx="462699" cy="514350"/>
        </a:xfrm>
      </xdr:grpSpPr>
      <xdr:grpSp>
        <xdr:nvGrpSpPr>
          <xdr:cNvPr id="1031" name="Group 1030">
            <a:extLst>
              <a:ext uri="{FF2B5EF4-FFF2-40B4-BE49-F238E27FC236}">
                <a16:creationId xmlns:a16="http://schemas.microsoft.com/office/drawing/2014/main" id="{E4E2B654-2B3E-860C-8D34-E922FE1C341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033" name="Straight Connector 1032">
              <a:extLst>
                <a:ext uri="{FF2B5EF4-FFF2-40B4-BE49-F238E27FC236}">
                  <a16:creationId xmlns:a16="http://schemas.microsoft.com/office/drawing/2014/main" id="{2208736C-C062-B8DA-5B71-997032B6457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4" name="Straight Connector 1033">
              <a:extLst>
                <a:ext uri="{FF2B5EF4-FFF2-40B4-BE49-F238E27FC236}">
                  <a16:creationId xmlns:a16="http://schemas.microsoft.com/office/drawing/2014/main" id="{1B730323-47F7-AFA1-E100-13BE94D36FD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5" name="Straight Connector 1034">
              <a:extLst>
                <a:ext uri="{FF2B5EF4-FFF2-40B4-BE49-F238E27FC236}">
                  <a16:creationId xmlns:a16="http://schemas.microsoft.com/office/drawing/2014/main" id="{D47913A9-EBA4-CE40-70CA-BC1CD140165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6" name="Straight Connector 1035">
              <a:extLst>
                <a:ext uri="{FF2B5EF4-FFF2-40B4-BE49-F238E27FC236}">
                  <a16:creationId xmlns:a16="http://schemas.microsoft.com/office/drawing/2014/main" id="{D20BF41C-79F9-279E-A8A1-BED56F95E4F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7" name="Straight Connector 1036">
              <a:extLst>
                <a:ext uri="{FF2B5EF4-FFF2-40B4-BE49-F238E27FC236}">
                  <a16:creationId xmlns:a16="http://schemas.microsoft.com/office/drawing/2014/main" id="{44820A45-C117-4781-D93D-47535C648C6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8" name="Straight Connector 1037">
              <a:extLst>
                <a:ext uri="{FF2B5EF4-FFF2-40B4-BE49-F238E27FC236}">
                  <a16:creationId xmlns:a16="http://schemas.microsoft.com/office/drawing/2014/main" id="{825585D2-DD26-9F20-AB9A-1B0F743FE11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032" name="Straight Connector 1031">
            <a:extLst>
              <a:ext uri="{FF2B5EF4-FFF2-40B4-BE49-F238E27FC236}">
                <a16:creationId xmlns:a16="http://schemas.microsoft.com/office/drawing/2014/main" id="{3DFD33A8-8FB6-8801-5969-8200551E7D1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191</xdr:row>
      <xdr:rowOff>0</xdr:rowOff>
    </xdr:from>
    <xdr:to>
      <xdr:col>10</xdr:col>
      <xdr:colOff>274320</xdr:colOff>
      <xdr:row>193</xdr:row>
      <xdr:rowOff>6531</xdr:rowOff>
    </xdr:to>
    <xdr:grpSp>
      <xdr:nvGrpSpPr>
        <xdr:cNvPr id="1039" name="Group 1038">
          <a:extLst>
            <a:ext uri="{FF2B5EF4-FFF2-40B4-BE49-F238E27FC236}">
              <a16:creationId xmlns:a16="http://schemas.microsoft.com/office/drawing/2014/main" id="{D3464C1A-838A-4DC7-A4F6-A5DC8AE89123}"/>
            </a:ext>
          </a:extLst>
        </xdr:cNvPr>
        <xdr:cNvGrpSpPr/>
      </xdr:nvGrpSpPr>
      <xdr:grpSpPr>
        <a:xfrm>
          <a:off x="5098143" y="34525857"/>
          <a:ext cx="274320" cy="369388"/>
          <a:chOff x="6147651" y="793750"/>
          <a:chExt cx="462699" cy="514350"/>
        </a:xfrm>
      </xdr:grpSpPr>
      <xdr:grpSp>
        <xdr:nvGrpSpPr>
          <xdr:cNvPr id="1040" name="Group 1039">
            <a:extLst>
              <a:ext uri="{FF2B5EF4-FFF2-40B4-BE49-F238E27FC236}">
                <a16:creationId xmlns:a16="http://schemas.microsoft.com/office/drawing/2014/main" id="{44967237-0173-87A2-2547-55A7997B58D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042" name="Straight Connector 1041">
              <a:extLst>
                <a:ext uri="{FF2B5EF4-FFF2-40B4-BE49-F238E27FC236}">
                  <a16:creationId xmlns:a16="http://schemas.microsoft.com/office/drawing/2014/main" id="{102DA87F-438C-CA47-1055-C1344EFBBC4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3" name="Straight Connector 1042">
              <a:extLst>
                <a:ext uri="{FF2B5EF4-FFF2-40B4-BE49-F238E27FC236}">
                  <a16:creationId xmlns:a16="http://schemas.microsoft.com/office/drawing/2014/main" id="{3A0B4181-7593-32B7-CDCA-9BE55B4C37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4" name="Straight Connector 1043">
              <a:extLst>
                <a:ext uri="{FF2B5EF4-FFF2-40B4-BE49-F238E27FC236}">
                  <a16:creationId xmlns:a16="http://schemas.microsoft.com/office/drawing/2014/main" id="{59470435-4610-43EB-AE0E-8E22CFDE54B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5" name="Straight Connector 1044">
              <a:extLst>
                <a:ext uri="{FF2B5EF4-FFF2-40B4-BE49-F238E27FC236}">
                  <a16:creationId xmlns:a16="http://schemas.microsoft.com/office/drawing/2014/main" id="{6B7F65F9-B2B6-3387-3AD5-B5041B7C03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6" name="Straight Connector 1045">
              <a:extLst>
                <a:ext uri="{FF2B5EF4-FFF2-40B4-BE49-F238E27FC236}">
                  <a16:creationId xmlns:a16="http://schemas.microsoft.com/office/drawing/2014/main" id="{18B99D75-A1CA-8B33-36B5-18DC7427632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7" name="Straight Connector 1046">
              <a:extLst>
                <a:ext uri="{FF2B5EF4-FFF2-40B4-BE49-F238E27FC236}">
                  <a16:creationId xmlns:a16="http://schemas.microsoft.com/office/drawing/2014/main" id="{E005C038-6D36-4901-A029-0433D836B1C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041" name="Straight Connector 1040">
            <a:extLst>
              <a:ext uri="{FF2B5EF4-FFF2-40B4-BE49-F238E27FC236}">
                <a16:creationId xmlns:a16="http://schemas.microsoft.com/office/drawing/2014/main" id="{BC428ECD-C5DD-A576-8B86-70CCD82161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180</xdr:row>
      <xdr:rowOff>0</xdr:rowOff>
    </xdr:from>
    <xdr:to>
      <xdr:col>18</xdr:col>
      <xdr:colOff>274320</xdr:colOff>
      <xdr:row>182</xdr:row>
      <xdr:rowOff>6530</xdr:rowOff>
    </xdr:to>
    <xdr:grpSp>
      <xdr:nvGrpSpPr>
        <xdr:cNvPr id="1048" name="Group 1047">
          <a:extLst>
            <a:ext uri="{FF2B5EF4-FFF2-40B4-BE49-F238E27FC236}">
              <a16:creationId xmlns:a16="http://schemas.microsoft.com/office/drawing/2014/main" id="{958A121E-3F23-460B-85B8-ED588462F3B2}"/>
            </a:ext>
          </a:extLst>
        </xdr:cNvPr>
        <xdr:cNvGrpSpPr/>
      </xdr:nvGrpSpPr>
      <xdr:grpSpPr>
        <a:xfrm>
          <a:off x="9271000" y="32620857"/>
          <a:ext cx="274320" cy="369387"/>
          <a:chOff x="6147651" y="793750"/>
          <a:chExt cx="462699" cy="514350"/>
        </a:xfrm>
      </xdr:grpSpPr>
      <xdr:grpSp>
        <xdr:nvGrpSpPr>
          <xdr:cNvPr id="1049" name="Group 1048">
            <a:extLst>
              <a:ext uri="{FF2B5EF4-FFF2-40B4-BE49-F238E27FC236}">
                <a16:creationId xmlns:a16="http://schemas.microsoft.com/office/drawing/2014/main" id="{06466B4A-6FBC-3D24-6E33-14B0F0855C8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051" name="Straight Connector 1050">
              <a:extLst>
                <a:ext uri="{FF2B5EF4-FFF2-40B4-BE49-F238E27FC236}">
                  <a16:creationId xmlns:a16="http://schemas.microsoft.com/office/drawing/2014/main" id="{91290C30-E98C-63A8-8E46-85BD7FA2FE6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2" name="Straight Connector 1051">
              <a:extLst>
                <a:ext uri="{FF2B5EF4-FFF2-40B4-BE49-F238E27FC236}">
                  <a16:creationId xmlns:a16="http://schemas.microsoft.com/office/drawing/2014/main" id="{F63F9793-BFD9-C5A1-EE2F-B68C0B3348F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3" name="Straight Connector 1052">
              <a:extLst>
                <a:ext uri="{FF2B5EF4-FFF2-40B4-BE49-F238E27FC236}">
                  <a16:creationId xmlns:a16="http://schemas.microsoft.com/office/drawing/2014/main" id="{FC5ADB78-F949-2988-7AC5-F522F9161E6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4" name="Straight Connector 1053">
              <a:extLst>
                <a:ext uri="{FF2B5EF4-FFF2-40B4-BE49-F238E27FC236}">
                  <a16:creationId xmlns:a16="http://schemas.microsoft.com/office/drawing/2014/main" id="{F872376F-CD28-71DE-0EFB-F0708B9FA55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5" name="Straight Connector 1054">
              <a:extLst>
                <a:ext uri="{FF2B5EF4-FFF2-40B4-BE49-F238E27FC236}">
                  <a16:creationId xmlns:a16="http://schemas.microsoft.com/office/drawing/2014/main" id="{371200C2-296B-B567-A01E-29D56E5072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6" name="Straight Connector 1055">
              <a:extLst>
                <a:ext uri="{FF2B5EF4-FFF2-40B4-BE49-F238E27FC236}">
                  <a16:creationId xmlns:a16="http://schemas.microsoft.com/office/drawing/2014/main" id="{362B2D19-4414-9FA3-9960-6EED47A43CA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3E5EDAD6-AE6F-1DB6-DF0C-0FE5411C9EE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147</xdr:row>
      <xdr:rowOff>0</xdr:rowOff>
    </xdr:from>
    <xdr:to>
      <xdr:col>6</xdr:col>
      <xdr:colOff>274320</xdr:colOff>
      <xdr:row>149</xdr:row>
      <xdr:rowOff>6531</xdr:rowOff>
    </xdr:to>
    <xdr:grpSp>
      <xdr:nvGrpSpPr>
        <xdr:cNvPr id="1057" name="Group 1056">
          <a:extLst>
            <a:ext uri="{FF2B5EF4-FFF2-40B4-BE49-F238E27FC236}">
              <a16:creationId xmlns:a16="http://schemas.microsoft.com/office/drawing/2014/main" id="{CE152815-24E3-4254-855F-DE6A68197176}"/>
            </a:ext>
          </a:extLst>
        </xdr:cNvPr>
        <xdr:cNvGrpSpPr/>
      </xdr:nvGrpSpPr>
      <xdr:grpSpPr>
        <a:xfrm>
          <a:off x="3011714" y="26887714"/>
          <a:ext cx="274320" cy="369388"/>
          <a:chOff x="6147651" y="793750"/>
          <a:chExt cx="462699" cy="514350"/>
        </a:xfrm>
      </xdr:grpSpPr>
      <xdr:grpSp>
        <xdr:nvGrpSpPr>
          <xdr:cNvPr id="1058" name="Group 1057">
            <a:extLst>
              <a:ext uri="{FF2B5EF4-FFF2-40B4-BE49-F238E27FC236}">
                <a16:creationId xmlns:a16="http://schemas.microsoft.com/office/drawing/2014/main" id="{71DCFD8F-0445-037B-4566-2E4C7CF3B59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060" name="Straight Connector 1059">
              <a:extLst>
                <a:ext uri="{FF2B5EF4-FFF2-40B4-BE49-F238E27FC236}">
                  <a16:creationId xmlns:a16="http://schemas.microsoft.com/office/drawing/2014/main" id="{111D5B52-5CB0-C666-CECC-B44B9E33351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1" name="Straight Connector 1060">
              <a:extLst>
                <a:ext uri="{FF2B5EF4-FFF2-40B4-BE49-F238E27FC236}">
                  <a16:creationId xmlns:a16="http://schemas.microsoft.com/office/drawing/2014/main" id="{D7748942-73BF-033E-7E8C-801CB2FE06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2" name="Straight Connector 1061">
              <a:extLst>
                <a:ext uri="{FF2B5EF4-FFF2-40B4-BE49-F238E27FC236}">
                  <a16:creationId xmlns:a16="http://schemas.microsoft.com/office/drawing/2014/main" id="{6AFBA5F2-91C6-3A68-2888-210940CA79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3" name="Straight Connector 1062">
              <a:extLst>
                <a:ext uri="{FF2B5EF4-FFF2-40B4-BE49-F238E27FC236}">
                  <a16:creationId xmlns:a16="http://schemas.microsoft.com/office/drawing/2014/main" id="{7F5BA78F-23D1-054C-C55D-07C9489270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4" name="Straight Connector 1063">
              <a:extLst>
                <a:ext uri="{FF2B5EF4-FFF2-40B4-BE49-F238E27FC236}">
                  <a16:creationId xmlns:a16="http://schemas.microsoft.com/office/drawing/2014/main" id="{3DAC3F1E-D5AE-C670-47E7-2DF22ED16E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5" name="Straight Connector 1064">
              <a:extLst>
                <a:ext uri="{FF2B5EF4-FFF2-40B4-BE49-F238E27FC236}">
                  <a16:creationId xmlns:a16="http://schemas.microsoft.com/office/drawing/2014/main" id="{A8E445BE-2175-02A0-E44E-973B2E0A3E9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059" name="Straight Connector 1058">
            <a:extLst>
              <a:ext uri="{FF2B5EF4-FFF2-40B4-BE49-F238E27FC236}">
                <a16:creationId xmlns:a16="http://schemas.microsoft.com/office/drawing/2014/main" id="{3D64F1DB-8882-6A09-EE2D-BD16E69B74F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147</xdr:row>
      <xdr:rowOff>0</xdr:rowOff>
    </xdr:from>
    <xdr:to>
      <xdr:col>2</xdr:col>
      <xdr:colOff>274320</xdr:colOff>
      <xdr:row>149</xdr:row>
      <xdr:rowOff>6531</xdr:rowOff>
    </xdr:to>
    <xdr:grpSp>
      <xdr:nvGrpSpPr>
        <xdr:cNvPr id="1066" name="Group 1065">
          <a:extLst>
            <a:ext uri="{FF2B5EF4-FFF2-40B4-BE49-F238E27FC236}">
              <a16:creationId xmlns:a16="http://schemas.microsoft.com/office/drawing/2014/main" id="{8EF3F6D9-D09D-4BCE-9539-1180237E3041}"/>
            </a:ext>
          </a:extLst>
        </xdr:cNvPr>
        <xdr:cNvGrpSpPr/>
      </xdr:nvGrpSpPr>
      <xdr:grpSpPr>
        <a:xfrm>
          <a:off x="879929" y="26887714"/>
          <a:ext cx="274320" cy="369388"/>
          <a:chOff x="6147651" y="793750"/>
          <a:chExt cx="462699" cy="514350"/>
        </a:xfrm>
      </xdr:grpSpPr>
      <xdr:grpSp>
        <xdr:nvGrpSpPr>
          <xdr:cNvPr id="1067" name="Group 1066">
            <a:extLst>
              <a:ext uri="{FF2B5EF4-FFF2-40B4-BE49-F238E27FC236}">
                <a16:creationId xmlns:a16="http://schemas.microsoft.com/office/drawing/2014/main" id="{CE385C2D-B7C0-3D94-F196-119FC538C95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069" name="Straight Connector 1068">
              <a:extLst>
                <a:ext uri="{FF2B5EF4-FFF2-40B4-BE49-F238E27FC236}">
                  <a16:creationId xmlns:a16="http://schemas.microsoft.com/office/drawing/2014/main" id="{BCDAE423-F003-4508-0C79-3AF346FE9A5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0" name="Straight Connector 1069">
              <a:extLst>
                <a:ext uri="{FF2B5EF4-FFF2-40B4-BE49-F238E27FC236}">
                  <a16:creationId xmlns:a16="http://schemas.microsoft.com/office/drawing/2014/main" id="{A13F6613-A555-97DF-B112-311646B6AD6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1" name="Straight Connector 1070">
              <a:extLst>
                <a:ext uri="{FF2B5EF4-FFF2-40B4-BE49-F238E27FC236}">
                  <a16:creationId xmlns:a16="http://schemas.microsoft.com/office/drawing/2014/main" id="{91390115-DE18-B1C2-81CB-F1A98E690B2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2" name="Straight Connector 1071">
              <a:extLst>
                <a:ext uri="{FF2B5EF4-FFF2-40B4-BE49-F238E27FC236}">
                  <a16:creationId xmlns:a16="http://schemas.microsoft.com/office/drawing/2014/main" id="{45CDA9AA-8D14-BF86-5850-9D8B289162A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3" name="Straight Connector 1072">
              <a:extLst>
                <a:ext uri="{FF2B5EF4-FFF2-40B4-BE49-F238E27FC236}">
                  <a16:creationId xmlns:a16="http://schemas.microsoft.com/office/drawing/2014/main" id="{7F65F880-820E-0788-0531-7D4FF340196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4" name="Straight Connector 1073">
              <a:extLst>
                <a:ext uri="{FF2B5EF4-FFF2-40B4-BE49-F238E27FC236}">
                  <a16:creationId xmlns:a16="http://schemas.microsoft.com/office/drawing/2014/main" id="{70F1A640-A854-BAFC-1055-54B5E080B54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068" name="Straight Connector 1067">
            <a:extLst>
              <a:ext uri="{FF2B5EF4-FFF2-40B4-BE49-F238E27FC236}">
                <a16:creationId xmlns:a16="http://schemas.microsoft.com/office/drawing/2014/main" id="{EFF76D6B-21FC-2C1F-C5C3-45FDEB49CC2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134</xdr:row>
      <xdr:rowOff>0</xdr:rowOff>
    </xdr:from>
    <xdr:to>
      <xdr:col>14</xdr:col>
      <xdr:colOff>274320</xdr:colOff>
      <xdr:row>136</xdr:row>
      <xdr:rowOff>6531</xdr:rowOff>
    </xdr:to>
    <xdr:grpSp>
      <xdr:nvGrpSpPr>
        <xdr:cNvPr id="1075" name="Group 1074">
          <a:extLst>
            <a:ext uri="{FF2B5EF4-FFF2-40B4-BE49-F238E27FC236}">
              <a16:creationId xmlns:a16="http://schemas.microsoft.com/office/drawing/2014/main" id="{C78ED058-11D7-457B-9876-D187E8FCF376}"/>
            </a:ext>
          </a:extLst>
        </xdr:cNvPr>
        <xdr:cNvGrpSpPr/>
      </xdr:nvGrpSpPr>
      <xdr:grpSpPr>
        <a:xfrm>
          <a:off x="7184571" y="24574500"/>
          <a:ext cx="274320" cy="369388"/>
          <a:chOff x="6147651" y="793750"/>
          <a:chExt cx="462699" cy="514350"/>
        </a:xfrm>
      </xdr:grpSpPr>
      <xdr:grpSp>
        <xdr:nvGrpSpPr>
          <xdr:cNvPr id="1076" name="Group 1075">
            <a:extLst>
              <a:ext uri="{FF2B5EF4-FFF2-40B4-BE49-F238E27FC236}">
                <a16:creationId xmlns:a16="http://schemas.microsoft.com/office/drawing/2014/main" id="{00ED25BA-963C-A37A-92EB-76537F03E06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078" name="Straight Connector 1077">
              <a:extLst>
                <a:ext uri="{FF2B5EF4-FFF2-40B4-BE49-F238E27FC236}">
                  <a16:creationId xmlns:a16="http://schemas.microsoft.com/office/drawing/2014/main" id="{D629C64F-586B-01AC-3DB6-5EE789AC9E6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9" name="Straight Connector 1078">
              <a:extLst>
                <a:ext uri="{FF2B5EF4-FFF2-40B4-BE49-F238E27FC236}">
                  <a16:creationId xmlns:a16="http://schemas.microsoft.com/office/drawing/2014/main" id="{C1CC2E08-409F-7490-6C14-63763C56AC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80" name="Straight Connector 1079">
              <a:extLst>
                <a:ext uri="{FF2B5EF4-FFF2-40B4-BE49-F238E27FC236}">
                  <a16:creationId xmlns:a16="http://schemas.microsoft.com/office/drawing/2014/main" id="{43E4BBFD-B64E-25DE-7782-6CC7923DA2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81" name="Straight Connector 1080">
              <a:extLst>
                <a:ext uri="{FF2B5EF4-FFF2-40B4-BE49-F238E27FC236}">
                  <a16:creationId xmlns:a16="http://schemas.microsoft.com/office/drawing/2014/main" id="{A1469B0A-2E9A-767B-8DA9-B68BA029A7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82" name="Straight Connector 1081">
              <a:extLst>
                <a:ext uri="{FF2B5EF4-FFF2-40B4-BE49-F238E27FC236}">
                  <a16:creationId xmlns:a16="http://schemas.microsoft.com/office/drawing/2014/main" id="{311E1502-343C-F8E8-D0B7-1A48AA44B15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83" name="Straight Connector 1082">
              <a:extLst>
                <a:ext uri="{FF2B5EF4-FFF2-40B4-BE49-F238E27FC236}">
                  <a16:creationId xmlns:a16="http://schemas.microsoft.com/office/drawing/2014/main" id="{6E15DA68-0C7C-7819-4641-AFA02B83244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077" name="Straight Connector 1076">
            <a:extLst>
              <a:ext uri="{FF2B5EF4-FFF2-40B4-BE49-F238E27FC236}">
                <a16:creationId xmlns:a16="http://schemas.microsoft.com/office/drawing/2014/main" id="{58A49AB7-A701-7B8B-26DE-D44675621EC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134</xdr:row>
      <xdr:rowOff>0</xdr:rowOff>
    </xdr:from>
    <xdr:to>
      <xdr:col>12</xdr:col>
      <xdr:colOff>274320</xdr:colOff>
      <xdr:row>136</xdr:row>
      <xdr:rowOff>6531</xdr:rowOff>
    </xdr:to>
    <xdr:grpSp>
      <xdr:nvGrpSpPr>
        <xdr:cNvPr id="1084" name="Group 1083">
          <a:extLst>
            <a:ext uri="{FF2B5EF4-FFF2-40B4-BE49-F238E27FC236}">
              <a16:creationId xmlns:a16="http://schemas.microsoft.com/office/drawing/2014/main" id="{FA9EF9C6-877E-4CD4-9289-97D07A5284FE}"/>
            </a:ext>
          </a:extLst>
        </xdr:cNvPr>
        <xdr:cNvGrpSpPr/>
      </xdr:nvGrpSpPr>
      <xdr:grpSpPr>
        <a:xfrm>
          <a:off x="6141357" y="24574500"/>
          <a:ext cx="274320" cy="369388"/>
          <a:chOff x="6147651" y="793750"/>
          <a:chExt cx="462699" cy="514350"/>
        </a:xfrm>
      </xdr:grpSpPr>
      <xdr:grpSp>
        <xdr:nvGrpSpPr>
          <xdr:cNvPr id="1085" name="Group 1084">
            <a:extLst>
              <a:ext uri="{FF2B5EF4-FFF2-40B4-BE49-F238E27FC236}">
                <a16:creationId xmlns:a16="http://schemas.microsoft.com/office/drawing/2014/main" id="{A70CE50F-10C4-00A7-27D3-6B552FFF9A8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087" name="Straight Connector 1086">
              <a:extLst>
                <a:ext uri="{FF2B5EF4-FFF2-40B4-BE49-F238E27FC236}">
                  <a16:creationId xmlns:a16="http://schemas.microsoft.com/office/drawing/2014/main" id="{DA697A02-9EF9-CC91-2EE0-8CA6F6E56FDD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88" name="Straight Connector 1087">
              <a:extLst>
                <a:ext uri="{FF2B5EF4-FFF2-40B4-BE49-F238E27FC236}">
                  <a16:creationId xmlns:a16="http://schemas.microsoft.com/office/drawing/2014/main" id="{28DC725D-577F-0F4D-B142-485D4F061D4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89" name="Straight Connector 1088">
              <a:extLst>
                <a:ext uri="{FF2B5EF4-FFF2-40B4-BE49-F238E27FC236}">
                  <a16:creationId xmlns:a16="http://schemas.microsoft.com/office/drawing/2014/main" id="{81E9D8F0-0AEB-BBE5-05E4-157E0A2387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90" name="Straight Connector 1089">
              <a:extLst>
                <a:ext uri="{FF2B5EF4-FFF2-40B4-BE49-F238E27FC236}">
                  <a16:creationId xmlns:a16="http://schemas.microsoft.com/office/drawing/2014/main" id="{99223139-92F0-7501-9E4C-C44A73F246A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91" name="Straight Connector 1090">
              <a:extLst>
                <a:ext uri="{FF2B5EF4-FFF2-40B4-BE49-F238E27FC236}">
                  <a16:creationId xmlns:a16="http://schemas.microsoft.com/office/drawing/2014/main" id="{8D587F75-929F-0C84-4C9D-D47487DB4C7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92" name="Straight Connector 1091">
              <a:extLst>
                <a:ext uri="{FF2B5EF4-FFF2-40B4-BE49-F238E27FC236}">
                  <a16:creationId xmlns:a16="http://schemas.microsoft.com/office/drawing/2014/main" id="{76013D64-6556-862B-0566-E78469B2233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086" name="Straight Connector 1085">
            <a:extLst>
              <a:ext uri="{FF2B5EF4-FFF2-40B4-BE49-F238E27FC236}">
                <a16:creationId xmlns:a16="http://schemas.microsoft.com/office/drawing/2014/main" id="{39C505BA-0BBD-1E70-D96F-C7AD88A0913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121</xdr:row>
      <xdr:rowOff>0</xdr:rowOff>
    </xdr:from>
    <xdr:to>
      <xdr:col>18</xdr:col>
      <xdr:colOff>274320</xdr:colOff>
      <xdr:row>123</xdr:row>
      <xdr:rowOff>6531</xdr:rowOff>
    </xdr:to>
    <xdr:grpSp>
      <xdr:nvGrpSpPr>
        <xdr:cNvPr id="1093" name="Group 1092">
          <a:extLst>
            <a:ext uri="{FF2B5EF4-FFF2-40B4-BE49-F238E27FC236}">
              <a16:creationId xmlns:a16="http://schemas.microsoft.com/office/drawing/2014/main" id="{7B83849B-6281-4F53-B24A-518910790D18}"/>
            </a:ext>
          </a:extLst>
        </xdr:cNvPr>
        <xdr:cNvGrpSpPr/>
      </xdr:nvGrpSpPr>
      <xdr:grpSpPr>
        <a:xfrm>
          <a:off x="9271000" y="22261286"/>
          <a:ext cx="274320" cy="369388"/>
          <a:chOff x="6147651" y="793750"/>
          <a:chExt cx="462699" cy="514350"/>
        </a:xfrm>
      </xdr:grpSpPr>
      <xdr:grpSp>
        <xdr:nvGrpSpPr>
          <xdr:cNvPr id="1094" name="Group 1093">
            <a:extLst>
              <a:ext uri="{FF2B5EF4-FFF2-40B4-BE49-F238E27FC236}">
                <a16:creationId xmlns:a16="http://schemas.microsoft.com/office/drawing/2014/main" id="{CBC94FF0-A978-3801-CCF7-CED5EF7B0ED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096" name="Straight Connector 1095">
              <a:extLst>
                <a:ext uri="{FF2B5EF4-FFF2-40B4-BE49-F238E27FC236}">
                  <a16:creationId xmlns:a16="http://schemas.microsoft.com/office/drawing/2014/main" id="{07DA3B10-32D7-8173-C64E-4379D76578F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97" name="Straight Connector 1096">
              <a:extLst>
                <a:ext uri="{FF2B5EF4-FFF2-40B4-BE49-F238E27FC236}">
                  <a16:creationId xmlns:a16="http://schemas.microsoft.com/office/drawing/2014/main" id="{72B5F3A3-FF14-BA93-0A02-CFCEC9AE2D2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98" name="Straight Connector 1097">
              <a:extLst>
                <a:ext uri="{FF2B5EF4-FFF2-40B4-BE49-F238E27FC236}">
                  <a16:creationId xmlns:a16="http://schemas.microsoft.com/office/drawing/2014/main" id="{16ECA208-ADD2-4720-74AD-36FB11076DE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99" name="Straight Connector 1098">
              <a:extLst>
                <a:ext uri="{FF2B5EF4-FFF2-40B4-BE49-F238E27FC236}">
                  <a16:creationId xmlns:a16="http://schemas.microsoft.com/office/drawing/2014/main" id="{514749D6-89AA-5D60-874C-879A0AB272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00" name="Straight Connector 1099">
              <a:extLst>
                <a:ext uri="{FF2B5EF4-FFF2-40B4-BE49-F238E27FC236}">
                  <a16:creationId xmlns:a16="http://schemas.microsoft.com/office/drawing/2014/main" id="{00BECD88-3FC3-C416-E243-44A3B2FD45F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01" name="Straight Connector 1100">
              <a:extLst>
                <a:ext uri="{FF2B5EF4-FFF2-40B4-BE49-F238E27FC236}">
                  <a16:creationId xmlns:a16="http://schemas.microsoft.com/office/drawing/2014/main" id="{46D70B19-8842-770E-AE97-B64CE397444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095" name="Straight Connector 1094">
            <a:extLst>
              <a:ext uri="{FF2B5EF4-FFF2-40B4-BE49-F238E27FC236}">
                <a16:creationId xmlns:a16="http://schemas.microsoft.com/office/drawing/2014/main" id="{CFDC67CE-00E3-F6D9-5010-BF150701772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121</xdr:row>
      <xdr:rowOff>0</xdr:rowOff>
    </xdr:from>
    <xdr:to>
      <xdr:col>16</xdr:col>
      <xdr:colOff>274320</xdr:colOff>
      <xdr:row>123</xdr:row>
      <xdr:rowOff>6531</xdr:rowOff>
    </xdr:to>
    <xdr:grpSp>
      <xdr:nvGrpSpPr>
        <xdr:cNvPr id="1102" name="Group 1101">
          <a:extLst>
            <a:ext uri="{FF2B5EF4-FFF2-40B4-BE49-F238E27FC236}">
              <a16:creationId xmlns:a16="http://schemas.microsoft.com/office/drawing/2014/main" id="{ED169E4E-ACB3-4DF7-AB6F-48C50C1963B4}"/>
            </a:ext>
          </a:extLst>
        </xdr:cNvPr>
        <xdr:cNvGrpSpPr/>
      </xdr:nvGrpSpPr>
      <xdr:grpSpPr>
        <a:xfrm>
          <a:off x="8227786" y="22261286"/>
          <a:ext cx="274320" cy="369388"/>
          <a:chOff x="6147651" y="793750"/>
          <a:chExt cx="462699" cy="514350"/>
        </a:xfrm>
      </xdr:grpSpPr>
      <xdr:grpSp>
        <xdr:nvGrpSpPr>
          <xdr:cNvPr id="1103" name="Group 1102">
            <a:extLst>
              <a:ext uri="{FF2B5EF4-FFF2-40B4-BE49-F238E27FC236}">
                <a16:creationId xmlns:a16="http://schemas.microsoft.com/office/drawing/2014/main" id="{0FF2A623-8FD8-61C7-D213-4087838C1E7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105" name="Straight Connector 1104">
              <a:extLst>
                <a:ext uri="{FF2B5EF4-FFF2-40B4-BE49-F238E27FC236}">
                  <a16:creationId xmlns:a16="http://schemas.microsoft.com/office/drawing/2014/main" id="{6EBD03CF-3AC8-CC4B-D127-13EA4443E5A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06" name="Straight Connector 1105">
              <a:extLst>
                <a:ext uri="{FF2B5EF4-FFF2-40B4-BE49-F238E27FC236}">
                  <a16:creationId xmlns:a16="http://schemas.microsoft.com/office/drawing/2014/main" id="{9EA42EE1-581D-1BB6-965F-06BE1D4EA6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07" name="Straight Connector 1106">
              <a:extLst>
                <a:ext uri="{FF2B5EF4-FFF2-40B4-BE49-F238E27FC236}">
                  <a16:creationId xmlns:a16="http://schemas.microsoft.com/office/drawing/2014/main" id="{92A21353-6DCB-0978-C264-507665B337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08" name="Straight Connector 1107">
              <a:extLst>
                <a:ext uri="{FF2B5EF4-FFF2-40B4-BE49-F238E27FC236}">
                  <a16:creationId xmlns:a16="http://schemas.microsoft.com/office/drawing/2014/main" id="{069BD6C7-0B95-A6DF-62A8-03A3EF3107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09" name="Straight Connector 1108">
              <a:extLst>
                <a:ext uri="{FF2B5EF4-FFF2-40B4-BE49-F238E27FC236}">
                  <a16:creationId xmlns:a16="http://schemas.microsoft.com/office/drawing/2014/main" id="{C37207BD-5CC5-4A8E-2A1D-7569C9548D8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10" name="Straight Connector 1109">
              <a:extLst>
                <a:ext uri="{FF2B5EF4-FFF2-40B4-BE49-F238E27FC236}">
                  <a16:creationId xmlns:a16="http://schemas.microsoft.com/office/drawing/2014/main" id="{15654487-194C-6841-85C1-473D4FF7CC9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104" name="Straight Connector 1103">
            <a:extLst>
              <a:ext uri="{FF2B5EF4-FFF2-40B4-BE49-F238E27FC236}">
                <a16:creationId xmlns:a16="http://schemas.microsoft.com/office/drawing/2014/main" id="{359CBD30-2BBA-06F8-EABA-44DA2951C41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274320</xdr:colOff>
      <xdr:row>123</xdr:row>
      <xdr:rowOff>6531</xdr:rowOff>
    </xdr:to>
    <xdr:grpSp>
      <xdr:nvGrpSpPr>
        <xdr:cNvPr id="1111" name="Group 1110">
          <a:extLst>
            <a:ext uri="{FF2B5EF4-FFF2-40B4-BE49-F238E27FC236}">
              <a16:creationId xmlns:a16="http://schemas.microsoft.com/office/drawing/2014/main" id="{B5997484-9FFD-487D-8EE2-23DE691F271A}"/>
            </a:ext>
          </a:extLst>
        </xdr:cNvPr>
        <xdr:cNvGrpSpPr/>
      </xdr:nvGrpSpPr>
      <xdr:grpSpPr>
        <a:xfrm>
          <a:off x="7184571" y="22261286"/>
          <a:ext cx="274320" cy="369388"/>
          <a:chOff x="6147651" y="793750"/>
          <a:chExt cx="462699" cy="514350"/>
        </a:xfrm>
      </xdr:grpSpPr>
      <xdr:grpSp>
        <xdr:nvGrpSpPr>
          <xdr:cNvPr id="1112" name="Group 1111">
            <a:extLst>
              <a:ext uri="{FF2B5EF4-FFF2-40B4-BE49-F238E27FC236}">
                <a16:creationId xmlns:a16="http://schemas.microsoft.com/office/drawing/2014/main" id="{28C0BFFC-7A9E-4927-74ED-2ECC4582F80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114" name="Straight Connector 1113">
              <a:extLst>
                <a:ext uri="{FF2B5EF4-FFF2-40B4-BE49-F238E27FC236}">
                  <a16:creationId xmlns:a16="http://schemas.microsoft.com/office/drawing/2014/main" id="{032C954A-7BB1-E533-2499-A16617D2E99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15" name="Straight Connector 1114">
              <a:extLst>
                <a:ext uri="{FF2B5EF4-FFF2-40B4-BE49-F238E27FC236}">
                  <a16:creationId xmlns:a16="http://schemas.microsoft.com/office/drawing/2014/main" id="{BCBEAD02-D9D4-2895-96CA-F4282A3A384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16" name="Straight Connector 1115">
              <a:extLst>
                <a:ext uri="{FF2B5EF4-FFF2-40B4-BE49-F238E27FC236}">
                  <a16:creationId xmlns:a16="http://schemas.microsoft.com/office/drawing/2014/main" id="{29FCA2E5-5331-C77F-76DD-1DF0BAD575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17" name="Straight Connector 1116">
              <a:extLst>
                <a:ext uri="{FF2B5EF4-FFF2-40B4-BE49-F238E27FC236}">
                  <a16:creationId xmlns:a16="http://schemas.microsoft.com/office/drawing/2014/main" id="{F08BD2F3-7273-450F-6B5C-9CC9CD20B6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18" name="Straight Connector 1117">
              <a:extLst>
                <a:ext uri="{FF2B5EF4-FFF2-40B4-BE49-F238E27FC236}">
                  <a16:creationId xmlns:a16="http://schemas.microsoft.com/office/drawing/2014/main" id="{16F71931-111C-7E9A-F9E9-93B204E29CD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19" name="Straight Connector 1118">
              <a:extLst>
                <a:ext uri="{FF2B5EF4-FFF2-40B4-BE49-F238E27FC236}">
                  <a16:creationId xmlns:a16="http://schemas.microsoft.com/office/drawing/2014/main" id="{6FCECE40-0BDE-E86F-BDE8-88C39CE0D50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28B2B827-AEDD-E6E2-2B35-E6EA4426EF2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108</xdr:row>
      <xdr:rowOff>0</xdr:rowOff>
    </xdr:from>
    <xdr:to>
      <xdr:col>8</xdr:col>
      <xdr:colOff>274320</xdr:colOff>
      <xdr:row>110</xdr:row>
      <xdr:rowOff>6531</xdr:rowOff>
    </xdr:to>
    <xdr:grpSp>
      <xdr:nvGrpSpPr>
        <xdr:cNvPr id="1120" name="Group 1119">
          <a:extLst>
            <a:ext uri="{FF2B5EF4-FFF2-40B4-BE49-F238E27FC236}">
              <a16:creationId xmlns:a16="http://schemas.microsoft.com/office/drawing/2014/main" id="{ED5FFA99-5474-4E22-85E6-D5ACD88A7275}"/>
            </a:ext>
          </a:extLst>
        </xdr:cNvPr>
        <xdr:cNvGrpSpPr/>
      </xdr:nvGrpSpPr>
      <xdr:grpSpPr>
        <a:xfrm>
          <a:off x="4054929" y="19948071"/>
          <a:ext cx="274320" cy="369389"/>
          <a:chOff x="6147651" y="793750"/>
          <a:chExt cx="462699" cy="514350"/>
        </a:xfrm>
      </xdr:grpSpPr>
      <xdr:grpSp>
        <xdr:nvGrpSpPr>
          <xdr:cNvPr id="1121" name="Group 1120">
            <a:extLst>
              <a:ext uri="{FF2B5EF4-FFF2-40B4-BE49-F238E27FC236}">
                <a16:creationId xmlns:a16="http://schemas.microsoft.com/office/drawing/2014/main" id="{45EEC7F9-8AB4-D949-8296-DCCC7D8E516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123" name="Straight Connector 1122">
              <a:extLst>
                <a:ext uri="{FF2B5EF4-FFF2-40B4-BE49-F238E27FC236}">
                  <a16:creationId xmlns:a16="http://schemas.microsoft.com/office/drawing/2014/main" id="{953279C0-4B29-4ED5-1756-E353163D743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24" name="Straight Connector 1123">
              <a:extLst>
                <a:ext uri="{FF2B5EF4-FFF2-40B4-BE49-F238E27FC236}">
                  <a16:creationId xmlns:a16="http://schemas.microsoft.com/office/drawing/2014/main" id="{43939AE3-B58A-D067-746D-E03F6F3EAFD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25" name="Straight Connector 1124">
              <a:extLst>
                <a:ext uri="{FF2B5EF4-FFF2-40B4-BE49-F238E27FC236}">
                  <a16:creationId xmlns:a16="http://schemas.microsoft.com/office/drawing/2014/main" id="{7BB6FD9D-B462-F960-5352-97868B1351A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26" name="Straight Connector 1125">
              <a:extLst>
                <a:ext uri="{FF2B5EF4-FFF2-40B4-BE49-F238E27FC236}">
                  <a16:creationId xmlns:a16="http://schemas.microsoft.com/office/drawing/2014/main" id="{A4AAE3AD-1038-EB7E-203C-64FD6F77A88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27" name="Straight Connector 1126">
              <a:extLst>
                <a:ext uri="{FF2B5EF4-FFF2-40B4-BE49-F238E27FC236}">
                  <a16:creationId xmlns:a16="http://schemas.microsoft.com/office/drawing/2014/main" id="{E86318E5-B434-88DB-612F-5C10823873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28" name="Straight Connector 1127">
              <a:extLst>
                <a:ext uri="{FF2B5EF4-FFF2-40B4-BE49-F238E27FC236}">
                  <a16:creationId xmlns:a16="http://schemas.microsoft.com/office/drawing/2014/main" id="{B3891EF8-0090-B62A-3FC9-04BDA15F43D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122" name="Straight Connector 1121">
            <a:extLst>
              <a:ext uri="{FF2B5EF4-FFF2-40B4-BE49-F238E27FC236}">
                <a16:creationId xmlns:a16="http://schemas.microsoft.com/office/drawing/2014/main" id="{1B362B67-7E68-EDF2-9EE2-B799E2E224C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69</xdr:row>
      <xdr:rowOff>0</xdr:rowOff>
    </xdr:from>
    <xdr:to>
      <xdr:col>16</xdr:col>
      <xdr:colOff>274320</xdr:colOff>
      <xdr:row>71</xdr:row>
      <xdr:rowOff>6531</xdr:rowOff>
    </xdr:to>
    <xdr:grpSp>
      <xdr:nvGrpSpPr>
        <xdr:cNvPr id="1129" name="Group 1128">
          <a:extLst>
            <a:ext uri="{FF2B5EF4-FFF2-40B4-BE49-F238E27FC236}">
              <a16:creationId xmlns:a16="http://schemas.microsoft.com/office/drawing/2014/main" id="{EA955080-E067-444D-B739-2DA2251B6D06}"/>
            </a:ext>
          </a:extLst>
        </xdr:cNvPr>
        <xdr:cNvGrpSpPr/>
      </xdr:nvGrpSpPr>
      <xdr:grpSpPr>
        <a:xfrm>
          <a:off x="8227786" y="13026571"/>
          <a:ext cx="274320" cy="369389"/>
          <a:chOff x="6147651" y="793750"/>
          <a:chExt cx="462699" cy="514350"/>
        </a:xfrm>
      </xdr:grpSpPr>
      <xdr:grpSp>
        <xdr:nvGrpSpPr>
          <xdr:cNvPr id="1130" name="Group 1129">
            <a:extLst>
              <a:ext uri="{FF2B5EF4-FFF2-40B4-BE49-F238E27FC236}">
                <a16:creationId xmlns:a16="http://schemas.microsoft.com/office/drawing/2014/main" id="{3B292E0E-1F02-9F1D-D63E-248B2F1CA49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132" name="Straight Connector 1131">
              <a:extLst>
                <a:ext uri="{FF2B5EF4-FFF2-40B4-BE49-F238E27FC236}">
                  <a16:creationId xmlns:a16="http://schemas.microsoft.com/office/drawing/2014/main" id="{4B782427-4434-C44A-C3DC-5B85830F317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33" name="Straight Connector 1132">
              <a:extLst>
                <a:ext uri="{FF2B5EF4-FFF2-40B4-BE49-F238E27FC236}">
                  <a16:creationId xmlns:a16="http://schemas.microsoft.com/office/drawing/2014/main" id="{394D8707-23D3-DC93-B299-99CD21C9097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34" name="Straight Connector 1133">
              <a:extLst>
                <a:ext uri="{FF2B5EF4-FFF2-40B4-BE49-F238E27FC236}">
                  <a16:creationId xmlns:a16="http://schemas.microsoft.com/office/drawing/2014/main" id="{E63B8C7F-0D09-E7F5-1D4C-02168F4C53E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35" name="Straight Connector 1134">
              <a:extLst>
                <a:ext uri="{FF2B5EF4-FFF2-40B4-BE49-F238E27FC236}">
                  <a16:creationId xmlns:a16="http://schemas.microsoft.com/office/drawing/2014/main" id="{B5E268AA-25DD-61A5-7FD1-DED109D3869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36" name="Straight Connector 1135">
              <a:extLst>
                <a:ext uri="{FF2B5EF4-FFF2-40B4-BE49-F238E27FC236}">
                  <a16:creationId xmlns:a16="http://schemas.microsoft.com/office/drawing/2014/main" id="{4C1C0798-E01C-7EBA-B35A-EDADD109833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37" name="Straight Connector 1136">
              <a:extLst>
                <a:ext uri="{FF2B5EF4-FFF2-40B4-BE49-F238E27FC236}">
                  <a16:creationId xmlns:a16="http://schemas.microsoft.com/office/drawing/2014/main" id="{D8C37B3C-5F47-0E11-5D03-89155C1F0D2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131" name="Straight Connector 1130">
            <a:extLst>
              <a:ext uri="{FF2B5EF4-FFF2-40B4-BE49-F238E27FC236}">
                <a16:creationId xmlns:a16="http://schemas.microsoft.com/office/drawing/2014/main" id="{C3AC7CB9-96F3-636E-A245-DF81CDA11C4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69</xdr:row>
      <xdr:rowOff>0</xdr:rowOff>
    </xdr:from>
    <xdr:to>
      <xdr:col>14</xdr:col>
      <xdr:colOff>274320</xdr:colOff>
      <xdr:row>71</xdr:row>
      <xdr:rowOff>6531</xdr:rowOff>
    </xdr:to>
    <xdr:grpSp>
      <xdr:nvGrpSpPr>
        <xdr:cNvPr id="1138" name="Group 1137">
          <a:extLst>
            <a:ext uri="{FF2B5EF4-FFF2-40B4-BE49-F238E27FC236}">
              <a16:creationId xmlns:a16="http://schemas.microsoft.com/office/drawing/2014/main" id="{92B27864-D048-4925-8BF2-3786D5112DCF}"/>
            </a:ext>
          </a:extLst>
        </xdr:cNvPr>
        <xdr:cNvGrpSpPr/>
      </xdr:nvGrpSpPr>
      <xdr:grpSpPr>
        <a:xfrm>
          <a:off x="7184571" y="13026571"/>
          <a:ext cx="274320" cy="369389"/>
          <a:chOff x="6147651" y="793750"/>
          <a:chExt cx="462699" cy="514350"/>
        </a:xfrm>
      </xdr:grpSpPr>
      <xdr:grpSp>
        <xdr:nvGrpSpPr>
          <xdr:cNvPr id="1139" name="Group 1138">
            <a:extLst>
              <a:ext uri="{FF2B5EF4-FFF2-40B4-BE49-F238E27FC236}">
                <a16:creationId xmlns:a16="http://schemas.microsoft.com/office/drawing/2014/main" id="{F2B49DE6-01BC-76E9-81B3-68FD4019ADD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141" name="Straight Connector 1140">
              <a:extLst>
                <a:ext uri="{FF2B5EF4-FFF2-40B4-BE49-F238E27FC236}">
                  <a16:creationId xmlns:a16="http://schemas.microsoft.com/office/drawing/2014/main" id="{7F0717EA-B89E-2686-C932-9D214A1A930D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42" name="Straight Connector 1141">
              <a:extLst>
                <a:ext uri="{FF2B5EF4-FFF2-40B4-BE49-F238E27FC236}">
                  <a16:creationId xmlns:a16="http://schemas.microsoft.com/office/drawing/2014/main" id="{697F65D3-1173-8C4D-A9D0-3AE0B5ECFB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43" name="Straight Connector 1142">
              <a:extLst>
                <a:ext uri="{FF2B5EF4-FFF2-40B4-BE49-F238E27FC236}">
                  <a16:creationId xmlns:a16="http://schemas.microsoft.com/office/drawing/2014/main" id="{D7C005A7-39C5-1090-75C2-4EDF604AA01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44" name="Straight Connector 1143">
              <a:extLst>
                <a:ext uri="{FF2B5EF4-FFF2-40B4-BE49-F238E27FC236}">
                  <a16:creationId xmlns:a16="http://schemas.microsoft.com/office/drawing/2014/main" id="{6473E2A0-2B50-0201-7B30-267657668D0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45" name="Straight Connector 1144">
              <a:extLst>
                <a:ext uri="{FF2B5EF4-FFF2-40B4-BE49-F238E27FC236}">
                  <a16:creationId xmlns:a16="http://schemas.microsoft.com/office/drawing/2014/main" id="{89201F2B-0542-3D8A-1AF3-CD646F4B82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46" name="Straight Connector 1145">
              <a:extLst>
                <a:ext uri="{FF2B5EF4-FFF2-40B4-BE49-F238E27FC236}">
                  <a16:creationId xmlns:a16="http://schemas.microsoft.com/office/drawing/2014/main" id="{8EC01B0A-0BF6-0982-B6D5-9B59FFEADE2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140" name="Straight Connector 1139">
            <a:extLst>
              <a:ext uri="{FF2B5EF4-FFF2-40B4-BE49-F238E27FC236}">
                <a16:creationId xmlns:a16="http://schemas.microsoft.com/office/drawing/2014/main" id="{B6FBB79E-42D9-4379-A08B-53FF8DBCA34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69</xdr:row>
      <xdr:rowOff>0</xdr:rowOff>
    </xdr:from>
    <xdr:to>
      <xdr:col>12</xdr:col>
      <xdr:colOff>274320</xdr:colOff>
      <xdr:row>71</xdr:row>
      <xdr:rowOff>6531</xdr:rowOff>
    </xdr:to>
    <xdr:grpSp>
      <xdr:nvGrpSpPr>
        <xdr:cNvPr id="1147" name="Group 1146">
          <a:extLst>
            <a:ext uri="{FF2B5EF4-FFF2-40B4-BE49-F238E27FC236}">
              <a16:creationId xmlns:a16="http://schemas.microsoft.com/office/drawing/2014/main" id="{CEA82D30-F787-4610-BAA2-90A0AE315850}"/>
            </a:ext>
          </a:extLst>
        </xdr:cNvPr>
        <xdr:cNvGrpSpPr/>
      </xdr:nvGrpSpPr>
      <xdr:grpSpPr>
        <a:xfrm>
          <a:off x="6141357" y="13026571"/>
          <a:ext cx="274320" cy="369389"/>
          <a:chOff x="6147651" y="793750"/>
          <a:chExt cx="462699" cy="514350"/>
        </a:xfrm>
      </xdr:grpSpPr>
      <xdr:grpSp>
        <xdr:nvGrpSpPr>
          <xdr:cNvPr id="1148" name="Group 1147">
            <a:extLst>
              <a:ext uri="{FF2B5EF4-FFF2-40B4-BE49-F238E27FC236}">
                <a16:creationId xmlns:a16="http://schemas.microsoft.com/office/drawing/2014/main" id="{3DC62E7D-D9D9-92AD-2D27-75B81D3A313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150" name="Straight Connector 1149">
              <a:extLst>
                <a:ext uri="{FF2B5EF4-FFF2-40B4-BE49-F238E27FC236}">
                  <a16:creationId xmlns:a16="http://schemas.microsoft.com/office/drawing/2014/main" id="{A52CFC66-1322-DD1E-5BA3-C83C2D81ECE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51" name="Straight Connector 1150">
              <a:extLst>
                <a:ext uri="{FF2B5EF4-FFF2-40B4-BE49-F238E27FC236}">
                  <a16:creationId xmlns:a16="http://schemas.microsoft.com/office/drawing/2014/main" id="{5140AEA0-CB07-FD2C-B009-6C42D2A507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52" name="Straight Connector 1151">
              <a:extLst>
                <a:ext uri="{FF2B5EF4-FFF2-40B4-BE49-F238E27FC236}">
                  <a16:creationId xmlns:a16="http://schemas.microsoft.com/office/drawing/2014/main" id="{39ED7E77-FCC4-B1D5-B7E6-204F045457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53" name="Straight Connector 1152">
              <a:extLst>
                <a:ext uri="{FF2B5EF4-FFF2-40B4-BE49-F238E27FC236}">
                  <a16:creationId xmlns:a16="http://schemas.microsoft.com/office/drawing/2014/main" id="{73C716F7-A1FE-6775-F43D-D024515C11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54" name="Straight Connector 1153">
              <a:extLst>
                <a:ext uri="{FF2B5EF4-FFF2-40B4-BE49-F238E27FC236}">
                  <a16:creationId xmlns:a16="http://schemas.microsoft.com/office/drawing/2014/main" id="{215BCDB1-4145-A919-6391-C57C4CFBB5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55" name="Straight Connector 1154">
              <a:extLst>
                <a:ext uri="{FF2B5EF4-FFF2-40B4-BE49-F238E27FC236}">
                  <a16:creationId xmlns:a16="http://schemas.microsoft.com/office/drawing/2014/main" id="{D22B03F5-70B6-BDE9-C90E-0E78BCFB974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149" name="Straight Connector 1148">
            <a:extLst>
              <a:ext uri="{FF2B5EF4-FFF2-40B4-BE49-F238E27FC236}">
                <a16:creationId xmlns:a16="http://schemas.microsoft.com/office/drawing/2014/main" id="{8F009916-56E5-61A4-98BB-827D8DB126B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56</xdr:row>
      <xdr:rowOff>0</xdr:rowOff>
    </xdr:from>
    <xdr:to>
      <xdr:col>20</xdr:col>
      <xdr:colOff>274320</xdr:colOff>
      <xdr:row>58</xdr:row>
      <xdr:rowOff>6531</xdr:rowOff>
    </xdr:to>
    <xdr:grpSp>
      <xdr:nvGrpSpPr>
        <xdr:cNvPr id="1156" name="Group 1155">
          <a:extLst>
            <a:ext uri="{FF2B5EF4-FFF2-40B4-BE49-F238E27FC236}">
              <a16:creationId xmlns:a16="http://schemas.microsoft.com/office/drawing/2014/main" id="{534F560B-2AE4-4C03-848B-471C8BA449CB}"/>
            </a:ext>
          </a:extLst>
        </xdr:cNvPr>
        <xdr:cNvGrpSpPr/>
      </xdr:nvGrpSpPr>
      <xdr:grpSpPr>
        <a:xfrm>
          <a:off x="10314214" y="10722429"/>
          <a:ext cx="274320" cy="369388"/>
          <a:chOff x="6147651" y="793750"/>
          <a:chExt cx="462699" cy="514350"/>
        </a:xfrm>
      </xdr:grpSpPr>
      <xdr:grpSp>
        <xdr:nvGrpSpPr>
          <xdr:cNvPr id="1157" name="Group 1156">
            <a:extLst>
              <a:ext uri="{FF2B5EF4-FFF2-40B4-BE49-F238E27FC236}">
                <a16:creationId xmlns:a16="http://schemas.microsoft.com/office/drawing/2014/main" id="{71EE9333-0284-DB46-5D9F-86595F6AD66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159" name="Straight Connector 1158">
              <a:extLst>
                <a:ext uri="{FF2B5EF4-FFF2-40B4-BE49-F238E27FC236}">
                  <a16:creationId xmlns:a16="http://schemas.microsoft.com/office/drawing/2014/main" id="{7842D28E-BDAB-3313-787B-AE67EC0A9B2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60" name="Straight Connector 1159">
              <a:extLst>
                <a:ext uri="{FF2B5EF4-FFF2-40B4-BE49-F238E27FC236}">
                  <a16:creationId xmlns:a16="http://schemas.microsoft.com/office/drawing/2014/main" id="{762FDDD9-0851-0FD9-BA6D-B3DF7A784CF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61" name="Straight Connector 1160">
              <a:extLst>
                <a:ext uri="{FF2B5EF4-FFF2-40B4-BE49-F238E27FC236}">
                  <a16:creationId xmlns:a16="http://schemas.microsoft.com/office/drawing/2014/main" id="{5D895C82-B01A-CC52-5EB6-A41C95404E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62" name="Straight Connector 1161">
              <a:extLst>
                <a:ext uri="{FF2B5EF4-FFF2-40B4-BE49-F238E27FC236}">
                  <a16:creationId xmlns:a16="http://schemas.microsoft.com/office/drawing/2014/main" id="{C95BB9CE-8EE9-B6B2-2AEA-DE019A40A90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63" name="Straight Connector 1162">
              <a:extLst>
                <a:ext uri="{FF2B5EF4-FFF2-40B4-BE49-F238E27FC236}">
                  <a16:creationId xmlns:a16="http://schemas.microsoft.com/office/drawing/2014/main" id="{21A34A0D-5874-3912-ACAA-2DE31EB293B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64" name="Straight Connector 1163">
              <a:extLst>
                <a:ext uri="{FF2B5EF4-FFF2-40B4-BE49-F238E27FC236}">
                  <a16:creationId xmlns:a16="http://schemas.microsoft.com/office/drawing/2014/main" id="{16953266-E74A-CE95-67EF-115D6CA0EE0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158" name="Straight Connector 1157">
            <a:extLst>
              <a:ext uri="{FF2B5EF4-FFF2-40B4-BE49-F238E27FC236}">
                <a16:creationId xmlns:a16="http://schemas.microsoft.com/office/drawing/2014/main" id="{5685EB36-B23D-04A0-79FF-62926D57598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56</xdr:row>
      <xdr:rowOff>0</xdr:rowOff>
    </xdr:from>
    <xdr:to>
      <xdr:col>18</xdr:col>
      <xdr:colOff>274320</xdr:colOff>
      <xdr:row>58</xdr:row>
      <xdr:rowOff>6531</xdr:rowOff>
    </xdr:to>
    <xdr:grpSp>
      <xdr:nvGrpSpPr>
        <xdr:cNvPr id="1165" name="Group 1164">
          <a:extLst>
            <a:ext uri="{FF2B5EF4-FFF2-40B4-BE49-F238E27FC236}">
              <a16:creationId xmlns:a16="http://schemas.microsoft.com/office/drawing/2014/main" id="{0E3FBA79-B34F-4388-857F-EB34E9FA2B5A}"/>
            </a:ext>
          </a:extLst>
        </xdr:cNvPr>
        <xdr:cNvGrpSpPr/>
      </xdr:nvGrpSpPr>
      <xdr:grpSpPr>
        <a:xfrm>
          <a:off x="9271000" y="10722429"/>
          <a:ext cx="274320" cy="369388"/>
          <a:chOff x="6147651" y="793750"/>
          <a:chExt cx="462699" cy="514350"/>
        </a:xfrm>
      </xdr:grpSpPr>
      <xdr:grpSp>
        <xdr:nvGrpSpPr>
          <xdr:cNvPr id="1166" name="Group 1165">
            <a:extLst>
              <a:ext uri="{FF2B5EF4-FFF2-40B4-BE49-F238E27FC236}">
                <a16:creationId xmlns:a16="http://schemas.microsoft.com/office/drawing/2014/main" id="{BE815A00-5FBE-7DB8-9E75-9D87F783D18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168" name="Straight Connector 1167">
              <a:extLst>
                <a:ext uri="{FF2B5EF4-FFF2-40B4-BE49-F238E27FC236}">
                  <a16:creationId xmlns:a16="http://schemas.microsoft.com/office/drawing/2014/main" id="{EE489107-7B1F-CE83-7C14-614196F2D0D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69" name="Straight Connector 1168">
              <a:extLst>
                <a:ext uri="{FF2B5EF4-FFF2-40B4-BE49-F238E27FC236}">
                  <a16:creationId xmlns:a16="http://schemas.microsoft.com/office/drawing/2014/main" id="{4594B203-D7FD-AA44-6CF6-0B08640037D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70" name="Straight Connector 1169">
              <a:extLst>
                <a:ext uri="{FF2B5EF4-FFF2-40B4-BE49-F238E27FC236}">
                  <a16:creationId xmlns:a16="http://schemas.microsoft.com/office/drawing/2014/main" id="{053330F8-3807-C26F-3E40-41BAA9C45D8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71" name="Straight Connector 1170">
              <a:extLst>
                <a:ext uri="{FF2B5EF4-FFF2-40B4-BE49-F238E27FC236}">
                  <a16:creationId xmlns:a16="http://schemas.microsoft.com/office/drawing/2014/main" id="{873BE6FA-1621-21EC-5418-622044F43FF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72" name="Straight Connector 1171">
              <a:extLst>
                <a:ext uri="{FF2B5EF4-FFF2-40B4-BE49-F238E27FC236}">
                  <a16:creationId xmlns:a16="http://schemas.microsoft.com/office/drawing/2014/main" id="{D9F033A6-05A4-B700-4A19-7858B4BBD8B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73" name="Straight Connector 1172">
              <a:extLst>
                <a:ext uri="{FF2B5EF4-FFF2-40B4-BE49-F238E27FC236}">
                  <a16:creationId xmlns:a16="http://schemas.microsoft.com/office/drawing/2014/main" id="{A1B23F0A-7494-D805-9C36-DE693EF8E9F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167" name="Straight Connector 1166">
            <a:extLst>
              <a:ext uri="{FF2B5EF4-FFF2-40B4-BE49-F238E27FC236}">
                <a16:creationId xmlns:a16="http://schemas.microsoft.com/office/drawing/2014/main" id="{5E6CB18E-2505-55AF-3DA8-259C302AA20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56</xdr:row>
      <xdr:rowOff>0</xdr:rowOff>
    </xdr:from>
    <xdr:to>
      <xdr:col>6</xdr:col>
      <xdr:colOff>274320</xdr:colOff>
      <xdr:row>58</xdr:row>
      <xdr:rowOff>6531</xdr:rowOff>
    </xdr:to>
    <xdr:grpSp>
      <xdr:nvGrpSpPr>
        <xdr:cNvPr id="1174" name="Group 1173">
          <a:extLst>
            <a:ext uri="{FF2B5EF4-FFF2-40B4-BE49-F238E27FC236}">
              <a16:creationId xmlns:a16="http://schemas.microsoft.com/office/drawing/2014/main" id="{1CFC5B8E-47A5-4F4C-BEFE-96038065F015}"/>
            </a:ext>
          </a:extLst>
        </xdr:cNvPr>
        <xdr:cNvGrpSpPr/>
      </xdr:nvGrpSpPr>
      <xdr:grpSpPr>
        <a:xfrm>
          <a:off x="3011714" y="10722429"/>
          <a:ext cx="274320" cy="369388"/>
          <a:chOff x="6147651" y="793750"/>
          <a:chExt cx="462699" cy="514350"/>
        </a:xfrm>
      </xdr:grpSpPr>
      <xdr:grpSp>
        <xdr:nvGrpSpPr>
          <xdr:cNvPr id="1175" name="Group 1174">
            <a:extLst>
              <a:ext uri="{FF2B5EF4-FFF2-40B4-BE49-F238E27FC236}">
                <a16:creationId xmlns:a16="http://schemas.microsoft.com/office/drawing/2014/main" id="{E4597521-8320-5268-294C-DB3441B4E5B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177" name="Straight Connector 1176">
              <a:extLst>
                <a:ext uri="{FF2B5EF4-FFF2-40B4-BE49-F238E27FC236}">
                  <a16:creationId xmlns:a16="http://schemas.microsoft.com/office/drawing/2014/main" id="{00660F1D-DC6E-8DD5-3DA6-177275CE447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78" name="Straight Connector 1177">
              <a:extLst>
                <a:ext uri="{FF2B5EF4-FFF2-40B4-BE49-F238E27FC236}">
                  <a16:creationId xmlns:a16="http://schemas.microsoft.com/office/drawing/2014/main" id="{C9DC1D78-0100-ABA4-8ABA-18B5E2101F0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79" name="Straight Connector 1178">
              <a:extLst>
                <a:ext uri="{FF2B5EF4-FFF2-40B4-BE49-F238E27FC236}">
                  <a16:creationId xmlns:a16="http://schemas.microsoft.com/office/drawing/2014/main" id="{789859E0-D796-BF48-FADA-77A751F079B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80" name="Straight Connector 1179">
              <a:extLst>
                <a:ext uri="{FF2B5EF4-FFF2-40B4-BE49-F238E27FC236}">
                  <a16:creationId xmlns:a16="http://schemas.microsoft.com/office/drawing/2014/main" id="{EFC0F281-C58B-6227-082E-26499C00AB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81" name="Straight Connector 1180">
              <a:extLst>
                <a:ext uri="{FF2B5EF4-FFF2-40B4-BE49-F238E27FC236}">
                  <a16:creationId xmlns:a16="http://schemas.microsoft.com/office/drawing/2014/main" id="{64D8039F-48CD-1411-3B77-DBCA32AD638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82" name="Straight Connector 1181">
              <a:extLst>
                <a:ext uri="{FF2B5EF4-FFF2-40B4-BE49-F238E27FC236}">
                  <a16:creationId xmlns:a16="http://schemas.microsoft.com/office/drawing/2014/main" id="{CBC3153D-5022-E9A2-786A-3FCB699605C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428B5C63-6CEB-8146-A63E-8ED7EDD66F4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56</xdr:row>
      <xdr:rowOff>0</xdr:rowOff>
    </xdr:from>
    <xdr:to>
      <xdr:col>8</xdr:col>
      <xdr:colOff>274320</xdr:colOff>
      <xdr:row>58</xdr:row>
      <xdr:rowOff>6531</xdr:rowOff>
    </xdr:to>
    <xdr:grpSp>
      <xdr:nvGrpSpPr>
        <xdr:cNvPr id="1183" name="Group 1182">
          <a:extLst>
            <a:ext uri="{FF2B5EF4-FFF2-40B4-BE49-F238E27FC236}">
              <a16:creationId xmlns:a16="http://schemas.microsoft.com/office/drawing/2014/main" id="{65141081-5395-443A-8A17-A7A4FE2EE084}"/>
            </a:ext>
          </a:extLst>
        </xdr:cNvPr>
        <xdr:cNvGrpSpPr/>
      </xdr:nvGrpSpPr>
      <xdr:grpSpPr>
        <a:xfrm>
          <a:off x="4054929" y="10722429"/>
          <a:ext cx="274320" cy="369388"/>
          <a:chOff x="6147651" y="793750"/>
          <a:chExt cx="462699" cy="514350"/>
        </a:xfrm>
      </xdr:grpSpPr>
      <xdr:grpSp>
        <xdr:nvGrpSpPr>
          <xdr:cNvPr id="1184" name="Group 1183">
            <a:extLst>
              <a:ext uri="{FF2B5EF4-FFF2-40B4-BE49-F238E27FC236}">
                <a16:creationId xmlns:a16="http://schemas.microsoft.com/office/drawing/2014/main" id="{3A9A6D94-60C4-0643-0FAB-635C296C77C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186" name="Straight Connector 1185">
              <a:extLst>
                <a:ext uri="{FF2B5EF4-FFF2-40B4-BE49-F238E27FC236}">
                  <a16:creationId xmlns:a16="http://schemas.microsoft.com/office/drawing/2014/main" id="{363BA892-33DF-6D70-4DD7-FD4A9488C88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87" name="Straight Connector 1186">
              <a:extLst>
                <a:ext uri="{FF2B5EF4-FFF2-40B4-BE49-F238E27FC236}">
                  <a16:creationId xmlns:a16="http://schemas.microsoft.com/office/drawing/2014/main" id="{FFA35341-2443-EBD7-990E-B57569C63C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88" name="Straight Connector 1187">
              <a:extLst>
                <a:ext uri="{FF2B5EF4-FFF2-40B4-BE49-F238E27FC236}">
                  <a16:creationId xmlns:a16="http://schemas.microsoft.com/office/drawing/2014/main" id="{E7C4B35F-898E-07F0-DF0A-F0F800BA011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89" name="Straight Connector 1188">
              <a:extLst>
                <a:ext uri="{FF2B5EF4-FFF2-40B4-BE49-F238E27FC236}">
                  <a16:creationId xmlns:a16="http://schemas.microsoft.com/office/drawing/2014/main" id="{D49008D6-D607-5CA6-FD1F-2FF0AD99E7A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90" name="Straight Connector 1189">
              <a:extLst>
                <a:ext uri="{FF2B5EF4-FFF2-40B4-BE49-F238E27FC236}">
                  <a16:creationId xmlns:a16="http://schemas.microsoft.com/office/drawing/2014/main" id="{52507532-5BD2-28DE-2734-A1F42F6E96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91" name="Straight Connector 1190">
              <a:extLst>
                <a:ext uri="{FF2B5EF4-FFF2-40B4-BE49-F238E27FC236}">
                  <a16:creationId xmlns:a16="http://schemas.microsoft.com/office/drawing/2014/main" id="{8A3DD475-AD67-2ACE-C68B-55EF539BCE4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185" name="Straight Connector 1184">
            <a:extLst>
              <a:ext uri="{FF2B5EF4-FFF2-40B4-BE49-F238E27FC236}">
                <a16:creationId xmlns:a16="http://schemas.microsoft.com/office/drawing/2014/main" id="{A4798331-4230-4216-CD7C-D832B001B38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56</xdr:row>
      <xdr:rowOff>0</xdr:rowOff>
    </xdr:from>
    <xdr:to>
      <xdr:col>10</xdr:col>
      <xdr:colOff>274320</xdr:colOff>
      <xdr:row>58</xdr:row>
      <xdr:rowOff>6531</xdr:rowOff>
    </xdr:to>
    <xdr:grpSp>
      <xdr:nvGrpSpPr>
        <xdr:cNvPr id="1192" name="Group 1191">
          <a:extLst>
            <a:ext uri="{FF2B5EF4-FFF2-40B4-BE49-F238E27FC236}">
              <a16:creationId xmlns:a16="http://schemas.microsoft.com/office/drawing/2014/main" id="{34387BF2-316D-4626-8A25-743C754F5137}"/>
            </a:ext>
          </a:extLst>
        </xdr:cNvPr>
        <xdr:cNvGrpSpPr/>
      </xdr:nvGrpSpPr>
      <xdr:grpSpPr>
        <a:xfrm>
          <a:off x="5098143" y="10722429"/>
          <a:ext cx="274320" cy="369388"/>
          <a:chOff x="6147651" y="793750"/>
          <a:chExt cx="462699" cy="514350"/>
        </a:xfrm>
      </xdr:grpSpPr>
      <xdr:grpSp>
        <xdr:nvGrpSpPr>
          <xdr:cNvPr id="1193" name="Group 1192">
            <a:extLst>
              <a:ext uri="{FF2B5EF4-FFF2-40B4-BE49-F238E27FC236}">
                <a16:creationId xmlns:a16="http://schemas.microsoft.com/office/drawing/2014/main" id="{11CDA9FD-0EDB-3485-569A-A0802DEEB8B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195" name="Straight Connector 1194">
              <a:extLst>
                <a:ext uri="{FF2B5EF4-FFF2-40B4-BE49-F238E27FC236}">
                  <a16:creationId xmlns:a16="http://schemas.microsoft.com/office/drawing/2014/main" id="{D22BB4F2-BA8B-1847-469E-595AD97E93E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96" name="Straight Connector 1195">
              <a:extLst>
                <a:ext uri="{FF2B5EF4-FFF2-40B4-BE49-F238E27FC236}">
                  <a16:creationId xmlns:a16="http://schemas.microsoft.com/office/drawing/2014/main" id="{1CA1E75A-83AA-865B-EA2C-4C8A7880CE0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97" name="Straight Connector 1196">
              <a:extLst>
                <a:ext uri="{FF2B5EF4-FFF2-40B4-BE49-F238E27FC236}">
                  <a16:creationId xmlns:a16="http://schemas.microsoft.com/office/drawing/2014/main" id="{4647930F-9A17-56F3-3FD8-9AB6D363344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98" name="Straight Connector 1197">
              <a:extLst>
                <a:ext uri="{FF2B5EF4-FFF2-40B4-BE49-F238E27FC236}">
                  <a16:creationId xmlns:a16="http://schemas.microsoft.com/office/drawing/2014/main" id="{B06ABB32-9726-5FE5-55C8-A54222A8FC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99" name="Straight Connector 1198">
              <a:extLst>
                <a:ext uri="{FF2B5EF4-FFF2-40B4-BE49-F238E27FC236}">
                  <a16:creationId xmlns:a16="http://schemas.microsoft.com/office/drawing/2014/main" id="{C928747E-4D4B-8FB2-425E-37FD362EC6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00" name="Straight Connector 1199">
              <a:extLst>
                <a:ext uri="{FF2B5EF4-FFF2-40B4-BE49-F238E27FC236}">
                  <a16:creationId xmlns:a16="http://schemas.microsoft.com/office/drawing/2014/main" id="{8FBA3434-306C-6CE4-CE1E-F32B4D22E07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194" name="Straight Connector 1193">
            <a:extLst>
              <a:ext uri="{FF2B5EF4-FFF2-40B4-BE49-F238E27FC236}">
                <a16:creationId xmlns:a16="http://schemas.microsoft.com/office/drawing/2014/main" id="{514E511F-D57B-82CF-C6B6-3053AE1F54C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56</xdr:row>
      <xdr:rowOff>0</xdr:rowOff>
    </xdr:from>
    <xdr:to>
      <xdr:col>12</xdr:col>
      <xdr:colOff>274320</xdr:colOff>
      <xdr:row>58</xdr:row>
      <xdr:rowOff>6531</xdr:rowOff>
    </xdr:to>
    <xdr:grpSp>
      <xdr:nvGrpSpPr>
        <xdr:cNvPr id="1201" name="Group 1200">
          <a:extLst>
            <a:ext uri="{FF2B5EF4-FFF2-40B4-BE49-F238E27FC236}">
              <a16:creationId xmlns:a16="http://schemas.microsoft.com/office/drawing/2014/main" id="{63C595A8-5F9A-4D4C-9B3B-3FE42A8F2079}"/>
            </a:ext>
          </a:extLst>
        </xdr:cNvPr>
        <xdr:cNvGrpSpPr/>
      </xdr:nvGrpSpPr>
      <xdr:grpSpPr>
        <a:xfrm>
          <a:off x="6141357" y="10722429"/>
          <a:ext cx="274320" cy="369388"/>
          <a:chOff x="6147651" y="793750"/>
          <a:chExt cx="462699" cy="514350"/>
        </a:xfrm>
      </xdr:grpSpPr>
      <xdr:grpSp>
        <xdr:nvGrpSpPr>
          <xdr:cNvPr id="1202" name="Group 1201">
            <a:extLst>
              <a:ext uri="{FF2B5EF4-FFF2-40B4-BE49-F238E27FC236}">
                <a16:creationId xmlns:a16="http://schemas.microsoft.com/office/drawing/2014/main" id="{46546EF0-106B-E90F-7AA3-6BC6D2CA267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204" name="Straight Connector 1203">
              <a:extLst>
                <a:ext uri="{FF2B5EF4-FFF2-40B4-BE49-F238E27FC236}">
                  <a16:creationId xmlns:a16="http://schemas.microsoft.com/office/drawing/2014/main" id="{BE0CAA4B-F6CB-4666-A37F-723190ADBC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05" name="Straight Connector 1204">
              <a:extLst>
                <a:ext uri="{FF2B5EF4-FFF2-40B4-BE49-F238E27FC236}">
                  <a16:creationId xmlns:a16="http://schemas.microsoft.com/office/drawing/2014/main" id="{9ABADB28-50CD-AB0E-3AA9-D29BD0B952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06" name="Straight Connector 1205">
              <a:extLst>
                <a:ext uri="{FF2B5EF4-FFF2-40B4-BE49-F238E27FC236}">
                  <a16:creationId xmlns:a16="http://schemas.microsoft.com/office/drawing/2014/main" id="{8B22D767-D6B6-4F3D-B2D5-532844980B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07" name="Straight Connector 1206">
              <a:extLst>
                <a:ext uri="{FF2B5EF4-FFF2-40B4-BE49-F238E27FC236}">
                  <a16:creationId xmlns:a16="http://schemas.microsoft.com/office/drawing/2014/main" id="{008C8212-19E9-9F98-22D5-0972C8CABE6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08" name="Straight Connector 1207">
              <a:extLst>
                <a:ext uri="{FF2B5EF4-FFF2-40B4-BE49-F238E27FC236}">
                  <a16:creationId xmlns:a16="http://schemas.microsoft.com/office/drawing/2014/main" id="{5477CC6C-9036-1725-008F-BD1C780560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09" name="Straight Connector 1208">
              <a:extLst>
                <a:ext uri="{FF2B5EF4-FFF2-40B4-BE49-F238E27FC236}">
                  <a16:creationId xmlns:a16="http://schemas.microsoft.com/office/drawing/2014/main" id="{3919653E-7B34-53CB-3903-3227F5DBDAD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203" name="Straight Connector 1202">
            <a:extLst>
              <a:ext uri="{FF2B5EF4-FFF2-40B4-BE49-F238E27FC236}">
                <a16:creationId xmlns:a16="http://schemas.microsoft.com/office/drawing/2014/main" id="{5F3BEA32-6D9F-2B12-B975-8AEFA2A73AE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274320</xdr:colOff>
      <xdr:row>58</xdr:row>
      <xdr:rowOff>6531</xdr:rowOff>
    </xdr:to>
    <xdr:grpSp>
      <xdr:nvGrpSpPr>
        <xdr:cNvPr id="1210" name="Group 1209">
          <a:extLst>
            <a:ext uri="{FF2B5EF4-FFF2-40B4-BE49-F238E27FC236}">
              <a16:creationId xmlns:a16="http://schemas.microsoft.com/office/drawing/2014/main" id="{58547464-0B85-46B1-8966-68DAF5855943}"/>
            </a:ext>
          </a:extLst>
        </xdr:cNvPr>
        <xdr:cNvGrpSpPr/>
      </xdr:nvGrpSpPr>
      <xdr:grpSpPr>
        <a:xfrm>
          <a:off x="7184571" y="10722429"/>
          <a:ext cx="274320" cy="369388"/>
          <a:chOff x="6147651" y="793750"/>
          <a:chExt cx="462699" cy="514350"/>
        </a:xfrm>
      </xdr:grpSpPr>
      <xdr:grpSp>
        <xdr:nvGrpSpPr>
          <xdr:cNvPr id="1211" name="Group 1210">
            <a:extLst>
              <a:ext uri="{FF2B5EF4-FFF2-40B4-BE49-F238E27FC236}">
                <a16:creationId xmlns:a16="http://schemas.microsoft.com/office/drawing/2014/main" id="{29BB4DF2-EFC7-EB04-8C62-234F5B64E80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213" name="Straight Connector 1212">
              <a:extLst>
                <a:ext uri="{FF2B5EF4-FFF2-40B4-BE49-F238E27FC236}">
                  <a16:creationId xmlns:a16="http://schemas.microsoft.com/office/drawing/2014/main" id="{19E814A8-AE63-A941-08F9-F7F2F58EA98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14" name="Straight Connector 1213">
              <a:extLst>
                <a:ext uri="{FF2B5EF4-FFF2-40B4-BE49-F238E27FC236}">
                  <a16:creationId xmlns:a16="http://schemas.microsoft.com/office/drawing/2014/main" id="{00F5261F-85FF-933C-D82E-E2C54ACE50A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15" name="Straight Connector 1214">
              <a:extLst>
                <a:ext uri="{FF2B5EF4-FFF2-40B4-BE49-F238E27FC236}">
                  <a16:creationId xmlns:a16="http://schemas.microsoft.com/office/drawing/2014/main" id="{9DD50F18-A9E3-35DB-D5CE-EAE22526BD7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16" name="Straight Connector 1215">
              <a:extLst>
                <a:ext uri="{FF2B5EF4-FFF2-40B4-BE49-F238E27FC236}">
                  <a16:creationId xmlns:a16="http://schemas.microsoft.com/office/drawing/2014/main" id="{8D7BE31F-2CBF-908E-E80F-2C4D46D7446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17" name="Straight Connector 1216">
              <a:extLst>
                <a:ext uri="{FF2B5EF4-FFF2-40B4-BE49-F238E27FC236}">
                  <a16:creationId xmlns:a16="http://schemas.microsoft.com/office/drawing/2014/main" id="{2A2F5484-FD42-9D3C-CCE2-D2059C55630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18" name="Straight Connector 1217">
              <a:extLst>
                <a:ext uri="{FF2B5EF4-FFF2-40B4-BE49-F238E27FC236}">
                  <a16:creationId xmlns:a16="http://schemas.microsoft.com/office/drawing/2014/main" id="{8AF47BBF-1E8C-11CC-6E77-526FC98FB5F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AAB18239-B6F5-4B17-74F6-5C00B9ECCD0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30</xdr:row>
      <xdr:rowOff>0</xdr:rowOff>
    </xdr:from>
    <xdr:to>
      <xdr:col>16</xdr:col>
      <xdr:colOff>274320</xdr:colOff>
      <xdr:row>32</xdr:row>
      <xdr:rowOff>6531</xdr:rowOff>
    </xdr:to>
    <xdr:grpSp>
      <xdr:nvGrpSpPr>
        <xdr:cNvPr id="1219" name="Group 1218">
          <a:extLst>
            <a:ext uri="{FF2B5EF4-FFF2-40B4-BE49-F238E27FC236}">
              <a16:creationId xmlns:a16="http://schemas.microsoft.com/office/drawing/2014/main" id="{B72D26DD-EE00-46C8-958F-52676FFA64DD}"/>
            </a:ext>
          </a:extLst>
        </xdr:cNvPr>
        <xdr:cNvGrpSpPr/>
      </xdr:nvGrpSpPr>
      <xdr:grpSpPr>
        <a:xfrm>
          <a:off x="8227786" y="6096000"/>
          <a:ext cx="274320" cy="369388"/>
          <a:chOff x="6147651" y="793750"/>
          <a:chExt cx="462699" cy="514350"/>
        </a:xfrm>
      </xdr:grpSpPr>
      <xdr:grpSp>
        <xdr:nvGrpSpPr>
          <xdr:cNvPr id="1220" name="Group 1219">
            <a:extLst>
              <a:ext uri="{FF2B5EF4-FFF2-40B4-BE49-F238E27FC236}">
                <a16:creationId xmlns:a16="http://schemas.microsoft.com/office/drawing/2014/main" id="{0D4EB7F8-1236-9C85-EDB2-0E3712B28AE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222" name="Straight Connector 1221">
              <a:extLst>
                <a:ext uri="{FF2B5EF4-FFF2-40B4-BE49-F238E27FC236}">
                  <a16:creationId xmlns:a16="http://schemas.microsoft.com/office/drawing/2014/main" id="{FB9772BD-A101-73B5-0997-1A6E198D488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23" name="Straight Connector 1222">
              <a:extLst>
                <a:ext uri="{FF2B5EF4-FFF2-40B4-BE49-F238E27FC236}">
                  <a16:creationId xmlns:a16="http://schemas.microsoft.com/office/drawing/2014/main" id="{504638EF-40A2-1C92-F2A7-F4E78E92427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24" name="Straight Connector 1223">
              <a:extLst>
                <a:ext uri="{FF2B5EF4-FFF2-40B4-BE49-F238E27FC236}">
                  <a16:creationId xmlns:a16="http://schemas.microsoft.com/office/drawing/2014/main" id="{1519FCED-EA78-F1E6-90ED-7E7D4093788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25" name="Straight Connector 1224">
              <a:extLst>
                <a:ext uri="{FF2B5EF4-FFF2-40B4-BE49-F238E27FC236}">
                  <a16:creationId xmlns:a16="http://schemas.microsoft.com/office/drawing/2014/main" id="{98554FF2-B826-BA55-93BB-7B495842FA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26" name="Straight Connector 1225">
              <a:extLst>
                <a:ext uri="{FF2B5EF4-FFF2-40B4-BE49-F238E27FC236}">
                  <a16:creationId xmlns:a16="http://schemas.microsoft.com/office/drawing/2014/main" id="{8989F9E8-01F7-2C44-3987-7E514C2D36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27" name="Straight Connector 1226">
              <a:extLst>
                <a:ext uri="{FF2B5EF4-FFF2-40B4-BE49-F238E27FC236}">
                  <a16:creationId xmlns:a16="http://schemas.microsoft.com/office/drawing/2014/main" id="{049138E9-DC29-4036-44BA-BF0167AAA7F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221" name="Straight Connector 1220">
            <a:extLst>
              <a:ext uri="{FF2B5EF4-FFF2-40B4-BE49-F238E27FC236}">
                <a16:creationId xmlns:a16="http://schemas.microsoft.com/office/drawing/2014/main" id="{8AF351A7-0DE6-1596-7676-AB9D4551416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274320</xdr:colOff>
      <xdr:row>32</xdr:row>
      <xdr:rowOff>6531</xdr:rowOff>
    </xdr:to>
    <xdr:grpSp>
      <xdr:nvGrpSpPr>
        <xdr:cNvPr id="1228" name="Group 1227">
          <a:extLst>
            <a:ext uri="{FF2B5EF4-FFF2-40B4-BE49-F238E27FC236}">
              <a16:creationId xmlns:a16="http://schemas.microsoft.com/office/drawing/2014/main" id="{67725915-AB08-4EB7-AE3D-9176730B8FFC}"/>
            </a:ext>
          </a:extLst>
        </xdr:cNvPr>
        <xdr:cNvGrpSpPr/>
      </xdr:nvGrpSpPr>
      <xdr:grpSpPr>
        <a:xfrm>
          <a:off x="3011714" y="6096000"/>
          <a:ext cx="274320" cy="369388"/>
          <a:chOff x="6147651" y="793750"/>
          <a:chExt cx="462699" cy="514350"/>
        </a:xfrm>
      </xdr:grpSpPr>
      <xdr:grpSp>
        <xdr:nvGrpSpPr>
          <xdr:cNvPr id="1229" name="Group 1228">
            <a:extLst>
              <a:ext uri="{FF2B5EF4-FFF2-40B4-BE49-F238E27FC236}">
                <a16:creationId xmlns:a16="http://schemas.microsoft.com/office/drawing/2014/main" id="{F22298BA-D28F-F04F-76C6-F1E1A6A945D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231" name="Straight Connector 1230">
              <a:extLst>
                <a:ext uri="{FF2B5EF4-FFF2-40B4-BE49-F238E27FC236}">
                  <a16:creationId xmlns:a16="http://schemas.microsoft.com/office/drawing/2014/main" id="{5CF61F48-ED10-0626-F14E-1214D1A797A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32" name="Straight Connector 1231">
              <a:extLst>
                <a:ext uri="{FF2B5EF4-FFF2-40B4-BE49-F238E27FC236}">
                  <a16:creationId xmlns:a16="http://schemas.microsoft.com/office/drawing/2014/main" id="{DEBACFC3-A906-4B24-45BF-958397E90E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33" name="Straight Connector 1232">
              <a:extLst>
                <a:ext uri="{FF2B5EF4-FFF2-40B4-BE49-F238E27FC236}">
                  <a16:creationId xmlns:a16="http://schemas.microsoft.com/office/drawing/2014/main" id="{08512F5C-C732-31D2-7D08-B5861670DB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34" name="Straight Connector 1233">
              <a:extLst>
                <a:ext uri="{FF2B5EF4-FFF2-40B4-BE49-F238E27FC236}">
                  <a16:creationId xmlns:a16="http://schemas.microsoft.com/office/drawing/2014/main" id="{B3EF954E-BC6D-31FE-91B8-3D032F29816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35" name="Straight Connector 1234">
              <a:extLst>
                <a:ext uri="{FF2B5EF4-FFF2-40B4-BE49-F238E27FC236}">
                  <a16:creationId xmlns:a16="http://schemas.microsoft.com/office/drawing/2014/main" id="{1BC96CC2-3CFF-3A7B-FFBD-D9485C6274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36" name="Straight Connector 1235">
              <a:extLst>
                <a:ext uri="{FF2B5EF4-FFF2-40B4-BE49-F238E27FC236}">
                  <a16:creationId xmlns:a16="http://schemas.microsoft.com/office/drawing/2014/main" id="{D1C195D8-CE94-C468-AFA9-3742814A8F6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230" name="Straight Connector 1229">
            <a:extLst>
              <a:ext uri="{FF2B5EF4-FFF2-40B4-BE49-F238E27FC236}">
                <a16:creationId xmlns:a16="http://schemas.microsoft.com/office/drawing/2014/main" id="{5C14D9E6-242F-EF54-5A47-427B183D1C8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190500</xdr:colOff>
      <xdr:row>28</xdr:row>
      <xdr:rowOff>45357</xdr:rowOff>
    </xdr:from>
    <xdr:ext cx="108857" cy="344130"/>
    <xdr:pic>
      <xdr:nvPicPr>
        <xdr:cNvPr id="1237" name="Picture 11595">
          <a:extLst>
            <a:ext uri="{FF2B5EF4-FFF2-40B4-BE49-F238E27FC236}">
              <a16:creationId xmlns:a16="http://schemas.microsoft.com/office/drawing/2014/main" id="{9EC9075B-8311-4222-96F4-531D35A57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5790837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244929</xdr:colOff>
      <xdr:row>28</xdr:row>
      <xdr:rowOff>72572</xdr:rowOff>
    </xdr:from>
    <xdr:ext cx="108857" cy="344130"/>
    <xdr:pic>
      <xdr:nvPicPr>
        <xdr:cNvPr id="1238" name="Picture 11595">
          <a:extLst>
            <a:ext uri="{FF2B5EF4-FFF2-40B4-BE49-F238E27FC236}">
              <a16:creationId xmlns:a16="http://schemas.microsoft.com/office/drawing/2014/main" id="{1484785B-874E-4868-9442-B088C8431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369" y="5818052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163285</xdr:colOff>
      <xdr:row>41</xdr:row>
      <xdr:rowOff>154214</xdr:rowOff>
    </xdr:from>
    <xdr:ext cx="108857" cy="344130"/>
    <xdr:pic>
      <xdr:nvPicPr>
        <xdr:cNvPr id="1239" name="Picture 11595">
          <a:extLst>
            <a:ext uri="{FF2B5EF4-FFF2-40B4-BE49-F238E27FC236}">
              <a16:creationId xmlns:a16="http://schemas.microsoft.com/office/drawing/2014/main" id="{BA3B2159-9142-4541-B605-72D118A87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025" y="8162834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136072</xdr:colOff>
      <xdr:row>55</xdr:row>
      <xdr:rowOff>36286</xdr:rowOff>
    </xdr:from>
    <xdr:ext cx="108857" cy="344130"/>
    <xdr:pic>
      <xdr:nvPicPr>
        <xdr:cNvPr id="1240" name="Picture 11595">
          <a:extLst>
            <a:ext uri="{FF2B5EF4-FFF2-40B4-BE49-F238E27FC236}">
              <a16:creationId xmlns:a16="http://schemas.microsoft.com/office/drawing/2014/main" id="{7E5C8297-7F70-49FB-B69B-0D97C49F3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8512" y="10475686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290285</xdr:colOff>
      <xdr:row>106</xdr:row>
      <xdr:rowOff>108858</xdr:rowOff>
    </xdr:from>
    <xdr:ext cx="108857" cy="344130"/>
    <xdr:pic>
      <xdr:nvPicPr>
        <xdr:cNvPr id="1241" name="Picture 11595">
          <a:extLst>
            <a:ext uri="{FF2B5EF4-FFF2-40B4-BE49-F238E27FC236}">
              <a16:creationId xmlns:a16="http://schemas.microsoft.com/office/drawing/2014/main" id="{42A4C55F-0514-4F31-81EA-FC8794682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925" y="194331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190500</xdr:colOff>
      <xdr:row>120</xdr:row>
      <xdr:rowOff>0</xdr:rowOff>
    </xdr:from>
    <xdr:ext cx="108857" cy="344130"/>
    <xdr:pic>
      <xdr:nvPicPr>
        <xdr:cNvPr id="1242" name="Picture 11595">
          <a:extLst>
            <a:ext uri="{FF2B5EF4-FFF2-40B4-BE49-F238E27FC236}">
              <a16:creationId xmlns:a16="http://schemas.microsoft.com/office/drawing/2014/main" id="{C87C2ED6-F595-40B5-9B36-B77139C4A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9440" y="21755100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117929</xdr:colOff>
      <xdr:row>119</xdr:row>
      <xdr:rowOff>163285</xdr:rowOff>
    </xdr:from>
    <xdr:ext cx="108857" cy="344130"/>
    <xdr:pic>
      <xdr:nvPicPr>
        <xdr:cNvPr id="1243" name="Picture 11595">
          <a:extLst>
            <a:ext uri="{FF2B5EF4-FFF2-40B4-BE49-F238E27FC236}">
              <a16:creationId xmlns:a16="http://schemas.microsoft.com/office/drawing/2014/main" id="{993091A2-258D-45DB-B693-6FBF6BFA0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769" y="21750745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145143</xdr:colOff>
      <xdr:row>146</xdr:row>
      <xdr:rowOff>54428</xdr:rowOff>
    </xdr:from>
    <xdr:ext cx="108857" cy="344130"/>
    <xdr:pic>
      <xdr:nvPicPr>
        <xdr:cNvPr id="1244" name="Picture 11595">
          <a:extLst>
            <a:ext uri="{FF2B5EF4-FFF2-40B4-BE49-F238E27FC236}">
              <a16:creationId xmlns:a16="http://schemas.microsoft.com/office/drawing/2014/main" id="{D9263C4F-1FF5-45D9-85C5-15CAABD3E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383" y="2633580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99786</xdr:colOff>
      <xdr:row>145</xdr:row>
      <xdr:rowOff>154214</xdr:rowOff>
    </xdr:from>
    <xdr:ext cx="108857" cy="344130"/>
    <xdr:pic>
      <xdr:nvPicPr>
        <xdr:cNvPr id="1245" name="Picture 11595">
          <a:extLst>
            <a:ext uri="{FF2B5EF4-FFF2-40B4-BE49-F238E27FC236}">
              <a16:creationId xmlns:a16="http://schemas.microsoft.com/office/drawing/2014/main" id="{13E0F35C-2249-4805-918A-06BE06D62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926" y="26267954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172358</xdr:colOff>
      <xdr:row>157</xdr:row>
      <xdr:rowOff>0</xdr:rowOff>
    </xdr:from>
    <xdr:ext cx="108857" cy="344130"/>
    <xdr:pic>
      <xdr:nvPicPr>
        <xdr:cNvPr id="1246" name="Picture 11595">
          <a:extLst>
            <a:ext uri="{FF2B5EF4-FFF2-40B4-BE49-F238E27FC236}">
              <a16:creationId xmlns:a16="http://schemas.microsoft.com/office/drawing/2014/main" id="{782FC8A7-13A8-4925-863C-A6AD47B2E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2198" y="28148280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172357</xdr:colOff>
      <xdr:row>168</xdr:row>
      <xdr:rowOff>36286</xdr:rowOff>
    </xdr:from>
    <xdr:ext cx="108857" cy="344130"/>
    <xdr:pic>
      <xdr:nvPicPr>
        <xdr:cNvPr id="1247" name="Picture 11595">
          <a:extLst>
            <a:ext uri="{FF2B5EF4-FFF2-40B4-BE49-F238E27FC236}">
              <a16:creationId xmlns:a16="http://schemas.microsoft.com/office/drawing/2014/main" id="{1DCBF5B2-EC58-45E6-9D64-A3F1CA925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1297" y="30051466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154214</xdr:colOff>
      <xdr:row>168</xdr:row>
      <xdr:rowOff>0</xdr:rowOff>
    </xdr:from>
    <xdr:ext cx="108857" cy="344130"/>
    <xdr:pic>
      <xdr:nvPicPr>
        <xdr:cNvPr id="1248" name="Picture 11595">
          <a:extLst>
            <a:ext uri="{FF2B5EF4-FFF2-40B4-BE49-F238E27FC236}">
              <a16:creationId xmlns:a16="http://schemas.microsoft.com/office/drawing/2014/main" id="{EC9114A3-9A9B-41A4-BECF-BC34DD92E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0554" y="30015180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172357</xdr:colOff>
      <xdr:row>168</xdr:row>
      <xdr:rowOff>18142</xdr:rowOff>
    </xdr:from>
    <xdr:ext cx="108857" cy="344130"/>
    <xdr:pic>
      <xdr:nvPicPr>
        <xdr:cNvPr id="1249" name="Picture 11595">
          <a:extLst>
            <a:ext uri="{FF2B5EF4-FFF2-40B4-BE49-F238E27FC236}">
              <a16:creationId xmlns:a16="http://schemas.microsoft.com/office/drawing/2014/main" id="{682537AA-58DE-48E2-8ED5-ADF7E5F70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4797" y="30033322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154215</xdr:colOff>
      <xdr:row>168</xdr:row>
      <xdr:rowOff>18143</xdr:rowOff>
    </xdr:from>
    <xdr:ext cx="108857" cy="344130"/>
    <xdr:pic>
      <xdr:nvPicPr>
        <xdr:cNvPr id="1250" name="Picture 11595">
          <a:extLst>
            <a:ext uri="{FF2B5EF4-FFF2-40B4-BE49-F238E27FC236}">
              <a16:creationId xmlns:a16="http://schemas.microsoft.com/office/drawing/2014/main" id="{74A3F8AB-7F80-4241-85BC-11FC634FE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5355" y="30033323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190500</xdr:colOff>
      <xdr:row>179</xdr:row>
      <xdr:rowOff>0</xdr:rowOff>
    </xdr:from>
    <xdr:ext cx="108857" cy="344130"/>
    <xdr:pic>
      <xdr:nvPicPr>
        <xdr:cNvPr id="1251" name="Picture 11595">
          <a:extLst>
            <a:ext uri="{FF2B5EF4-FFF2-40B4-BE49-F238E27FC236}">
              <a16:creationId xmlns:a16="http://schemas.microsoft.com/office/drawing/2014/main" id="{73206574-F945-411D-968D-9255B4BD5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" y="31882080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217714</xdr:colOff>
      <xdr:row>189</xdr:row>
      <xdr:rowOff>99787</xdr:rowOff>
    </xdr:from>
    <xdr:ext cx="108857" cy="344130"/>
    <xdr:pic>
      <xdr:nvPicPr>
        <xdr:cNvPr id="1252" name="Picture 11595">
          <a:extLst>
            <a:ext uri="{FF2B5EF4-FFF2-40B4-BE49-F238E27FC236}">
              <a16:creationId xmlns:a16="http://schemas.microsoft.com/office/drawing/2014/main" id="{D9F334EF-B19C-4101-ACF7-E57C1CB43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954" y="33681127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199571</xdr:colOff>
      <xdr:row>190</xdr:row>
      <xdr:rowOff>9072</xdr:rowOff>
    </xdr:from>
    <xdr:ext cx="108857" cy="344130"/>
    <xdr:pic>
      <xdr:nvPicPr>
        <xdr:cNvPr id="1253" name="Picture 11595">
          <a:extLst>
            <a:ext uri="{FF2B5EF4-FFF2-40B4-BE49-F238E27FC236}">
              <a16:creationId xmlns:a16="http://schemas.microsoft.com/office/drawing/2014/main" id="{E8D4B257-0F79-4E25-8E92-4D675DA00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5911" y="33758052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190500</xdr:colOff>
      <xdr:row>189</xdr:row>
      <xdr:rowOff>145144</xdr:rowOff>
    </xdr:from>
    <xdr:ext cx="108857" cy="344130"/>
    <xdr:pic>
      <xdr:nvPicPr>
        <xdr:cNvPr id="1254" name="Picture 11595">
          <a:extLst>
            <a:ext uri="{FF2B5EF4-FFF2-40B4-BE49-F238E27FC236}">
              <a16:creationId xmlns:a16="http://schemas.microsoft.com/office/drawing/2014/main" id="{26115CD7-1996-4223-8822-1E45E59D8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940" y="33726484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208643</xdr:colOff>
      <xdr:row>200</xdr:row>
      <xdr:rowOff>145142</xdr:rowOff>
    </xdr:from>
    <xdr:ext cx="108857" cy="344130"/>
    <xdr:pic>
      <xdr:nvPicPr>
        <xdr:cNvPr id="1255" name="Picture 11595">
          <a:extLst>
            <a:ext uri="{FF2B5EF4-FFF2-40B4-BE49-F238E27FC236}">
              <a16:creationId xmlns:a16="http://schemas.microsoft.com/office/drawing/2014/main" id="{FD15A436-F01D-4347-99E1-505F19BBD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3683" y="35593382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217715</xdr:colOff>
      <xdr:row>211</xdr:row>
      <xdr:rowOff>108857</xdr:rowOff>
    </xdr:from>
    <xdr:ext cx="108857" cy="344130"/>
    <xdr:pic>
      <xdr:nvPicPr>
        <xdr:cNvPr id="1256" name="Picture 11595">
          <a:extLst>
            <a:ext uri="{FF2B5EF4-FFF2-40B4-BE49-F238E27FC236}">
              <a16:creationId xmlns:a16="http://schemas.microsoft.com/office/drawing/2014/main" id="{7D7BE4B0-925E-463F-A764-FAE445A0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255" y="37423997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235858</xdr:colOff>
      <xdr:row>233</xdr:row>
      <xdr:rowOff>145143</xdr:rowOff>
    </xdr:from>
    <xdr:ext cx="108857" cy="344130"/>
    <xdr:pic>
      <xdr:nvPicPr>
        <xdr:cNvPr id="1257" name="Picture 11595">
          <a:extLst>
            <a:ext uri="{FF2B5EF4-FFF2-40B4-BE49-F238E27FC236}">
              <a16:creationId xmlns:a16="http://schemas.microsoft.com/office/drawing/2014/main" id="{21B043E6-ACD0-45C7-A889-B04C5DF82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4798" y="41194083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199571</xdr:colOff>
      <xdr:row>233</xdr:row>
      <xdr:rowOff>145143</xdr:rowOff>
    </xdr:from>
    <xdr:ext cx="108857" cy="344130"/>
    <xdr:pic>
      <xdr:nvPicPr>
        <xdr:cNvPr id="1258" name="Picture 11595">
          <a:extLst>
            <a:ext uri="{FF2B5EF4-FFF2-40B4-BE49-F238E27FC236}">
              <a16:creationId xmlns:a16="http://schemas.microsoft.com/office/drawing/2014/main" id="{5D2780C1-2AC3-407B-8B94-31777CAC1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7211" y="41194083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154214</xdr:colOff>
      <xdr:row>234</xdr:row>
      <xdr:rowOff>0</xdr:rowOff>
    </xdr:from>
    <xdr:ext cx="108857" cy="344130"/>
    <xdr:pic>
      <xdr:nvPicPr>
        <xdr:cNvPr id="1259" name="Picture 11595">
          <a:extLst>
            <a:ext uri="{FF2B5EF4-FFF2-40B4-BE49-F238E27FC236}">
              <a16:creationId xmlns:a16="http://schemas.microsoft.com/office/drawing/2014/main" id="{96FFF25B-70D7-4372-B9A0-A9E513A2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0554" y="41216580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145143</xdr:colOff>
      <xdr:row>234</xdr:row>
      <xdr:rowOff>0</xdr:rowOff>
    </xdr:from>
    <xdr:ext cx="108857" cy="344130"/>
    <xdr:pic>
      <xdr:nvPicPr>
        <xdr:cNvPr id="1260" name="Picture 11595">
          <a:extLst>
            <a:ext uri="{FF2B5EF4-FFF2-40B4-BE49-F238E27FC236}">
              <a16:creationId xmlns:a16="http://schemas.microsoft.com/office/drawing/2014/main" id="{24AE6DB3-5F31-4813-8EC6-B2F21C73B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4983" y="41216580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281214</xdr:colOff>
      <xdr:row>245</xdr:row>
      <xdr:rowOff>9071</xdr:rowOff>
    </xdr:from>
    <xdr:ext cx="108857" cy="344130"/>
    <xdr:pic>
      <xdr:nvPicPr>
        <xdr:cNvPr id="1261" name="Picture 11595">
          <a:extLst>
            <a:ext uri="{FF2B5EF4-FFF2-40B4-BE49-F238E27FC236}">
              <a16:creationId xmlns:a16="http://schemas.microsoft.com/office/drawing/2014/main" id="{689874FB-73AF-4143-9F69-6F346DB5F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154" y="43092551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181429</xdr:colOff>
      <xdr:row>244</xdr:row>
      <xdr:rowOff>127000</xdr:rowOff>
    </xdr:from>
    <xdr:ext cx="108857" cy="344130"/>
    <xdr:pic>
      <xdr:nvPicPr>
        <xdr:cNvPr id="1262" name="Picture 11595">
          <a:extLst>
            <a:ext uri="{FF2B5EF4-FFF2-40B4-BE49-F238E27FC236}">
              <a16:creationId xmlns:a16="http://schemas.microsoft.com/office/drawing/2014/main" id="{05C0FFD9-5B6B-4709-92B0-135B524CD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9069" y="43042840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154215</xdr:colOff>
      <xdr:row>245</xdr:row>
      <xdr:rowOff>0</xdr:rowOff>
    </xdr:from>
    <xdr:ext cx="108857" cy="344130"/>
    <xdr:pic>
      <xdr:nvPicPr>
        <xdr:cNvPr id="1263" name="Picture 11595">
          <a:extLst>
            <a:ext uri="{FF2B5EF4-FFF2-40B4-BE49-F238E27FC236}">
              <a16:creationId xmlns:a16="http://schemas.microsoft.com/office/drawing/2014/main" id="{5D5C9CB5-F8EE-44C4-8DE1-CF5E245B3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7955" y="43083480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154215</xdr:colOff>
      <xdr:row>256</xdr:row>
      <xdr:rowOff>9072</xdr:rowOff>
    </xdr:from>
    <xdr:ext cx="108857" cy="344130"/>
    <xdr:pic>
      <xdr:nvPicPr>
        <xdr:cNvPr id="1264" name="Picture 11595">
          <a:extLst>
            <a:ext uri="{FF2B5EF4-FFF2-40B4-BE49-F238E27FC236}">
              <a16:creationId xmlns:a16="http://schemas.microsoft.com/office/drawing/2014/main" id="{61A99922-5E02-4095-91FB-3B572B334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4055" y="44959452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172357</xdr:colOff>
      <xdr:row>267</xdr:row>
      <xdr:rowOff>36285</xdr:rowOff>
    </xdr:from>
    <xdr:ext cx="108857" cy="344130"/>
    <xdr:pic>
      <xdr:nvPicPr>
        <xdr:cNvPr id="1265" name="Picture 11595">
          <a:extLst>
            <a:ext uri="{FF2B5EF4-FFF2-40B4-BE49-F238E27FC236}">
              <a16:creationId xmlns:a16="http://schemas.microsoft.com/office/drawing/2014/main" id="{69393B27-439C-4AB7-BC3E-65184160E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897" y="46853565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163286</xdr:colOff>
      <xdr:row>267</xdr:row>
      <xdr:rowOff>9071</xdr:rowOff>
    </xdr:from>
    <xdr:ext cx="108857" cy="344130"/>
    <xdr:pic>
      <xdr:nvPicPr>
        <xdr:cNvPr id="1266" name="Picture 11595">
          <a:extLst>
            <a:ext uri="{FF2B5EF4-FFF2-40B4-BE49-F238E27FC236}">
              <a16:creationId xmlns:a16="http://schemas.microsoft.com/office/drawing/2014/main" id="{22991799-8862-41FD-AB64-C7EEFD89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9626" y="46826351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163286</xdr:colOff>
      <xdr:row>276</xdr:row>
      <xdr:rowOff>145144</xdr:rowOff>
    </xdr:from>
    <xdr:ext cx="108857" cy="344130"/>
    <xdr:pic>
      <xdr:nvPicPr>
        <xdr:cNvPr id="1267" name="Picture 11595">
          <a:extLst>
            <a:ext uri="{FF2B5EF4-FFF2-40B4-BE49-F238E27FC236}">
              <a16:creationId xmlns:a16="http://schemas.microsoft.com/office/drawing/2014/main" id="{04D6547B-1BB8-45F5-88F3-F943F2D6B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826" y="48555004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154215</xdr:colOff>
      <xdr:row>276</xdr:row>
      <xdr:rowOff>136071</xdr:rowOff>
    </xdr:from>
    <xdr:ext cx="108857" cy="344130"/>
    <xdr:pic>
      <xdr:nvPicPr>
        <xdr:cNvPr id="1268" name="Picture 11595">
          <a:extLst>
            <a:ext uri="{FF2B5EF4-FFF2-40B4-BE49-F238E27FC236}">
              <a16:creationId xmlns:a16="http://schemas.microsoft.com/office/drawing/2014/main" id="{371502FF-6295-4DE7-A641-D78A6D912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4455" y="48545931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108857</xdr:colOff>
      <xdr:row>276</xdr:row>
      <xdr:rowOff>163286</xdr:rowOff>
    </xdr:from>
    <xdr:ext cx="108857" cy="344130"/>
    <xdr:pic>
      <xdr:nvPicPr>
        <xdr:cNvPr id="1269" name="Picture 11595">
          <a:extLst>
            <a:ext uri="{FF2B5EF4-FFF2-40B4-BE49-F238E27FC236}">
              <a16:creationId xmlns:a16="http://schemas.microsoft.com/office/drawing/2014/main" id="{F624BF27-E707-4968-8CF4-D3A110A68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897" y="48573146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254000</xdr:colOff>
      <xdr:row>287</xdr:row>
      <xdr:rowOff>154214</xdr:rowOff>
    </xdr:from>
    <xdr:ext cx="108857" cy="344130"/>
    <xdr:pic>
      <xdr:nvPicPr>
        <xdr:cNvPr id="1270" name="Picture 11595">
          <a:extLst>
            <a:ext uri="{FF2B5EF4-FFF2-40B4-BE49-F238E27FC236}">
              <a16:creationId xmlns:a16="http://schemas.microsoft.com/office/drawing/2014/main" id="{D74A6A36-196F-4C15-871C-F0A134988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2940" y="50438594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217714</xdr:colOff>
      <xdr:row>288</xdr:row>
      <xdr:rowOff>18143</xdr:rowOff>
    </xdr:from>
    <xdr:ext cx="108857" cy="344130"/>
    <xdr:pic>
      <xdr:nvPicPr>
        <xdr:cNvPr id="1271" name="Picture 11595">
          <a:extLst>
            <a:ext uri="{FF2B5EF4-FFF2-40B4-BE49-F238E27FC236}">
              <a16:creationId xmlns:a16="http://schemas.microsoft.com/office/drawing/2014/main" id="{7D940CF1-3284-486E-94F5-6A4492D57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5354" y="50462543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154214</xdr:colOff>
      <xdr:row>299</xdr:row>
      <xdr:rowOff>27214</xdr:rowOff>
    </xdr:from>
    <xdr:ext cx="108857" cy="344130"/>
    <xdr:pic>
      <xdr:nvPicPr>
        <xdr:cNvPr id="1272" name="Picture 11595">
          <a:extLst>
            <a:ext uri="{FF2B5EF4-FFF2-40B4-BE49-F238E27FC236}">
              <a16:creationId xmlns:a16="http://schemas.microsoft.com/office/drawing/2014/main" id="{F4503F47-4E30-4DA0-80B9-3D89364C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0554" y="52338514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136071</xdr:colOff>
      <xdr:row>299</xdr:row>
      <xdr:rowOff>18143</xdr:rowOff>
    </xdr:from>
    <xdr:ext cx="108857" cy="344130"/>
    <xdr:pic>
      <xdr:nvPicPr>
        <xdr:cNvPr id="1273" name="Picture 11595">
          <a:extLst>
            <a:ext uri="{FF2B5EF4-FFF2-40B4-BE49-F238E27FC236}">
              <a16:creationId xmlns:a16="http://schemas.microsoft.com/office/drawing/2014/main" id="{AE65EA25-7F64-4491-A7F9-39D009EAE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8511" y="52329443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136072</xdr:colOff>
      <xdr:row>309</xdr:row>
      <xdr:rowOff>163286</xdr:rowOff>
    </xdr:from>
    <xdr:ext cx="108857" cy="344130"/>
    <xdr:pic>
      <xdr:nvPicPr>
        <xdr:cNvPr id="1274" name="Picture 11595">
          <a:extLst>
            <a:ext uri="{FF2B5EF4-FFF2-40B4-BE49-F238E27FC236}">
              <a16:creationId xmlns:a16="http://schemas.microsoft.com/office/drawing/2014/main" id="{399927A7-CC79-4E98-9C97-3EECD9E94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7212" y="54181466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136072</xdr:colOff>
      <xdr:row>344</xdr:row>
      <xdr:rowOff>9071</xdr:rowOff>
    </xdr:from>
    <xdr:ext cx="108857" cy="344130"/>
    <xdr:pic>
      <xdr:nvPicPr>
        <xdr:cNvPr id="1275" name="Picture 11595">
          <a:extLst>
            <a:ext uri="{FF2B5EF4-FFF2-40B4-BE49-F238E27FC236}">
              <a16:creationId xmlns:a16="http://schemas.microsoft.com/office/drawing/2014/main" id="{8157BE93-E7D1-49D5-8B84-78B1ED805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9812" y="59986091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181428</xdr:colOff>
      <xdr:row>354</xdr:row>
      <xdr:rowOff>154214</xdr:rowOff>
    </xdr:from>
    <xdr:ext cx="108857" cy="344130"/>
    <xdr:pic>
      <xdr:nvPicPr>
        <xdr:cNvPr id="1276" name="Picture 11595">
          <a:extLst>
            <a:ext uri="{FF2B5EF4-FFF2-40B4-BE49-F238E27FC236}">
              <a16:creationId xmlns:a16="http://schemas.microsoft.com/office/drawing/2014/main" id="{811C62BA-9A5B-4567-A945-64907A0B3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568" y="61838114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172357</xdr:colOff>
      <xdr:row>366</xdr:row>
      <xdr:rowOff>18143</xdr:rowOff>
    </xdr:from>
    <xdr:ext cx="108857" cy="344130"/>
    <xdr:pic>
      <xdr:nvPicPr>
        <xdr:cNvPr id="1277" name="Picture 11595">
          <a:extLst>
            <a:ext uri="{FF2B5EF4-FFF2-40B4-BE49-F238E27FC236}">
              <a16:creationId xmlns:a16="http://schemas.microsoft.com/office/drawing/2014/main" id="{1FECA5BB-175C-488F-A8F5-862D247C9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8697" y="63728963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199572</xdr:colOff>
      <xdr:row>366</xdr:row>
      <xdr:rowOff>36285</xdr:rowOff>
    </xdr:from>
    <xdr:ext cx="108857" cy="344130"/>
    <xdr:pic>
      <xdr:nvPicPr>
        <xdr:cNvPr id="1278" name="Picture 11595">
          <a:extLst>
            <a:ext uri="{FF2B5EF4-FFF2-40B4-BE49-F238E27FC236}">
              <a16:creationId xmlns:a16="http://schemas.microsoft.com/office/drawing/2014/main" id="{53822FB4-90A3-447F-A0C6-E82AA6C1A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4612" y="63747105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163286</xdr:colOff>
      <xdr:row>399</xdr:row>
      <xdr:rowOff>126999</xdr:rowOff>
    </xdr:from>
    <xdr:ext cx="108857" cy="344130"/>
    <xdr:pic>
      <xdr:nvPicPr>
        <xdr:cNvPr id="1279" name="Picture 11595">
          <a:extLst>
            <a:ext uri="{FF2B5EF4-FFF2-40B4-BE49-F238E27FC236}">
              <a16:creationId xmlns:a16="http://schemas.microsoft.com/office/drawing/2014/main" id="{75948338-B4B0-469D-9F92-120C986A0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3526" y="69476619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235857</xdr:colOff>
      <xdr:row>411</xdr:row>
      <xdr:rowOff>9072</xdr:rowOff>
    </xdr:from>
    <xdr:ext cx="108857" cy="344130"/>
    <xdr:pic>
      <xdr:nvPicPr>
        <xdr:cNvPr id="1280" name="Picture 11595">
          <a:extLst>
            <a:ext uri="{FF2B5EF4-FFF2-40B4-BE49-F238E27FC236}">
              <a16:creationId xmlns:a16="http://schemas.microsoft.com/office/drawing/2014/main" id="{63D318C0-6313-43BB-B5B3-6C5B7606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4797" y="71385612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244928</xdr:colOff>
      <xdr:row>422</xdr:row>
      <xdr:rowOff>18143</xdr:rowOff>
    </xdr:from>
    <xdr:ext cx="108857" cy="344130"/>
    <xdr:pic>
      <xdr:nvPicPr>
        <xdr:cNvPr id="1281" name="Picture 11595">
          <a:extLst>
            <a:ext uri="{FF2B5EF4-FFF2-40B4-BE49-F238E27FC236}">
              <a16:creationId xmlns:a16="http://schemas.microsoft.com/office/drawing/2014/main" id="{7BFCFECE-4C41-40BC-9653-FFD36F82A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1268" y="73261583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172357</xdr:colOff>
      <xdr:row>432</xdr:row>
      <xdr:rowOff>136071</xdr:rowOff>
    </xdr:from>
    <xdr:ext cx="108857" cy="344130"/>
    <xdr:pic>
      <xdr:nvPicPr>
        <xdr:cNvPr id="1282" name="Picture 11595">
          <a:extLst>
            <a:ext uri="{FF2B5EF4-FFF2-40B4-BE49-F238E27FC236}">
              <a16:creationId xmlns:a16="http://schemas.microsoft.com/office/drawing/2014/main" id="{59D274B8-9754-4BBA-89B7-A802517B7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897" y="75101631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16</xdr:col>
      <xdr:colOff>99786</xdr:colOff>
      <xdr:row>93</xdr:row>
      <xdr:rowOff>90714</xdr:rowOff>
    </xdr:from>
    <xdr:to>
      <xdr:col>16</xdr:col>
      <xdr:colOff>317500</xdr:colOff>
      <xdr:row>96</xdr:row>
      <xdr:rowOff>36285</xdr:rowOff>
    </xdr:to>
    <xdr:sp macro="" textlink="">
      <xdr:nvSpPr>
        <xdr:cNvPr id="1283" name="Equals 2636">
          <a:extLst>
            <a:ext uri="{FF2B5EF4-FFF2-40B4-BE49-F238E27FC236}">
              <a16:creationId xmlns:a16="http://schemas.microsoft.com/office/drawing/2014/main" id="{73D12B06-DC4E-4997-ABB1-49EF9FA937FF}"/>
            </a:ext>
          </a:extLst>
        </xdr:cNvPr>
        <xdr:cNvSpPr/>
      </xdr:nvSpPr>
      <xdr:spPr>
        <a:xfrm rot="5400000">
          <a:off x="8073027" y="17271093"/>
          <a:ext cx="45611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81642</xdr:colOff>
      <xdr:row>309</xdr:row>
      <xdr:rowOff>145143</xdr:rowOff>
    </xdr:from>
    <xdr:to>
      <xdr:col>8</xdr:col>
      <xdr:colOff>299356</xdr:colOff>
      <xdr:row>312</xdr:row>
      <xdr:rowOff>90715</xdr:rowOff>
    </xdr:to>
    <xdr:sp macro="" textlink="">
      <xdr:nvSpPr>
        <xdr:cNvPr id="1284" name="Equals 2636">
          <a:extLst>
            <a:ext uri="{FF2B5EF4-FFF2-40B4-BE49-F238E27FC236}">
              <a16:creationId xmlns:a16="http://schemas.microsoft.com/office/drawing/2014/main" id="{3774DE00-60FD-457C-92F9-CE78D3B5E00E}"/>
            </a:ext>
          </a:extLst>
        </xdr:cNvPr>
        <xdr:cNvSpPr/>
      </xdr:nvSpPr>
      <xdr:spPr>
        <a:xfrm rot="5400000">
          <a:off x="3947703" y="54274902"/>
          <a:ext cx="440872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127000</xdr:colOff>
      <xdr:row>354</xdr:row>
      <xdr:rowOff>117929</xdr:rowOff>
    </xdr:from>
    <xdr:to>
      <xdr:col>4</xdr:col>
      <xdr:colOff>344714</xdr:colOff>
      <xdr:row>357</xdr:row>
      <xdr:rowOff>63500</xdr:rowOff>
    </xdr:to>
    <xdr:sp macro="" textlink="">
      <xdr:nvSpPr>
        <xdr:cNvPr id="1285" name="Equals 2636">
          <a:extLst>
            <a:ext uri="{FF2B5EF4-FFF2-40B4-BE49-F238E27FC236}">
              <a16:creationId xmlns:a16="http://schemas.microsoft.com/office/drawing/2014/main" id="{495AB275-8C06-4765-A9B8-DD3FFC9BA7AE}"/>
            </a:ext>
          </a:extLst>
        </xdr:cNvPr>
        <xdr:cNvSpPr/>
      </xdr:nvSpPr>
      <xdr:spPr>
        <a:xfrm rot="5400000">
          <a:off x="1935661" y="61913408"/>
          <a:ext cx="44087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127001</xdr:colOff>
      <xdr:row>309</xdr:row>
      <xdr:rowOff>27215</xdr:rowOff>
    </xdr:from>
    <xdr:to>
      <xdr:col>20</xdr:col>
      <xdr:colOff>344715</xdr:colOff>
      <xdr:row>311</xdr:row>
      <xdr:rowOff>145143</xdr:rowOff>
    </xdr:to>
    <xdr:sp macro="" textlink="">
      <xdr:nvSpPr>
        <xdr:cNvPr id="1286" name="Equals 2636">
          <a:extLst>
            <a:ext uri="{FF2B5EF4-FFF2-40B4-BE49-F238E27FC236}">
              <a16:creationId xmlns:a16="http://schemas.microsoft.com/office/drawing/2014/main" id="{8C2EBC84-4DA0-4FEB-84A2-E29BB192465B}"/>
            </a:ext>
          </a:extLst>
        </xdr:cNvPr>
        <xdr:cNvSpPr/>
      </xdr:nvSpPr>
      <xdr:spPr>
        <a:xfrm rot="5400000">
          <a:off x="10162904" y="54159332"/>
          <a:ext cx="445588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154214</xdr:colOff>
      <xdr:row>255</xdr:row>
      <xdr:rowOff>99786</xdr:rowOff>
    </xdr:from>
    <xdr:to>
      <xdr:col>8</xdr:col>
      <xdr:colOff>371928</xdr:colOff>
      <xdr:row>258</xdr:row>
      <xdr:rowOff>45357</xdr:rowOff>
    </xdr:to>
    <xdr:sp macro="" textlink="">
      <xdr:nvSpPr>
        <xdr:cNvPr id="1287" name="Equals 2636">
          <a:extLst>
            <a:ext uri="{FF2B5EF4-FFF2-40B4-BE49-F238E27FC236}">
              <a16:creationId xmlns:a16="http://schemas.microsoft.com/office/drawing/2014/main" id="{48C7A09A-3008-4C3B-97FA-BB14BBC9FC8A}"/>
            </a:ext>
          </a:extLst>
        </xdr:cNvPr>
        <xdr:cNvSpPr/>
      </xdr:nvSpPr>
      <xdr:spPr>
        <a:xfrm rot="5400000">
          <a:off x="4012655" y="45001725"/>
          <a:ext cx="45611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136072</xdr:colOff>
      <xdr:row>222</xdr:row>
      <xdr:rowOff>99785</xdr:rowOff>
    </xdr:from>
    <xdr:to>
      <xdr:col>16</xdr:col>
      <xdr:colOff>353786</xdr:colOff>
      <xdr:row>225</xdr:row>
      <xdr:rowOff>45356</xdr:rowOff>
    </xdr:to>
    <xdr:sp macro="" textlink="">
      <xdr:nvSpPr>
        <xdr:cNvPr id="1288" name="Equals 2636">
          <a:extLst>
            <a:ext uri="{FF2B5EF4-FFF2-40B4-BE49-F238E27FC236}">
              <a16:creationId xmlns:a16="http://schemas.microsoft.com/office/drawing/2014/main" id="{ED2F0610-D10A-4276-95C3-A6B0CECB75E8}"/>
            </a:ext>
          </a:extLst>
        </xdr:cNvPr>
        <xdr:cNvSpPr/>
      </xdr:nvSpPr>
      <xdr:spPr>
        <a:xfrm rot="5400000">
          <a:off x="8109313" y="39401024"/>
          <a:ext cx="45611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90714</xdr:colOff>
      <xdr:row>106</xdr:row>
      <xdr:rowOff>127002</xdr:rowOff>
    </xdr:from>
    <xdr:to>
      <xdr:col>4</xdr:col>
      <xdr:colOff>362857</xdr:colOff>
      <xdr:row>109</xdr:row>
      <xdr:rowOff>72573</xdr:rowOff>
    </xdr:to>
    <xdr:sp macro="" textlink="">
      <xdr:nvSpPr>
        <xdr:cNvPr id="1289" name="Equals 2636">
          <a:extLst>
            <a:ext uri="{FF2B5EF4-FFF2-40B4-BE49-F238E27FC236}">
              <a16:creationId xmlns:a16="http://schemas.microsoft.com/office/drawing/2014/main" id="{50877360-E15B-42D7-BF01-8133A3D9DFCF}"/>
            </a:ext>
          </a:extLst>
        </xdr:cNvPr>
        <xdr:cNvSpPr/>
      </xdr:nvSpPr>
      <xdr:spPr>
        <a:xfrm rot="5400000">
          <a:off x="1918970" y="19543306"/>
          <a:ext cx="456111" cy="272143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199571</xdr:colOff>
      <xdr:row>156</xdr:row>
      <xdr:rowOff>127000</xdr:rowOff>
    </xdr:from>
    <xdr:to>
      <xdr:col>8</xdr:col>
      <xdr:colOff>256721</xdr:colOff>
      <xdr:row>159</xdr:row>
      <xdr:rowOff>64408</xdr:rowOff>
    </xdr:to>
    <xdr:sp macro="" textlink="">
      <xdr:nvSpPr>
        <xdr:cNvPr id="1290" name="Rectangle 11590" descr="Light horizontal">
          <a:extLst>
            <a:ext uri="{FF2B5EF4-FFF2-40B4-BE49-F238E27FC236}">
              <a16:creationId xmlns:a16="http://schemas.microsoft.com/office/drawing/2014/main" id="{FDD712B2-8808-456E-AFD2-6FD0A641678A}"/>
            </a:ext>
          </a:extLst>
        </xdr:cNvPr>
        <xdr:cNvSpPr>
          <a:spLocks noChangeArrowheads="1"/>
        </xdr:cNvSpPr>
      </xdr:nvSpPr>
      <xdr:spPr bwMode="auto">
        <a:xfrm>
          <a:off x="4177211" y="28107640"/>
          <a:ext cx="57150" cy="44794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136071</xdr:colOff>
      <xdr:row>178</xdr:row>
      <xdr:rowOff>117928</xdr:rowOff>
    </xdr:from>
    <xdr:to>
      <xdr:col>20</xdr:col>
      <xdr:colOff>193221</xdr:colOff>
      <xdr:row>181</xdr:row>
      <xdr:rowOff>55335</xdr:rowOff>
    </xdr:to>
    <xdr:sp macro="" textlink="">
      <xdr:nvSpPr>
        <xdr:cNvPr id="1291" name="Rectangle 11590" descr="Light horizontal">
          <a:extLst>
            <a:ext uri="{FF2B5EF4-FFF2-40B4-BE49-F238E27FC236}">
              <a16:creationId xmlns:a16="http://schemas.microsoft.com/office/drawing/2014/main" id="{9E361CD1-1AE6-4EB7-A164-67F2939BDA64}"/>
            </a:ext>
          </a:extLst>
        </xdr:cNvPr>
        <xdr:cNvSpPr>
          <a:spLocks noChangeArrowheads="1"/>
        </xdr:cNvSpPr>
      </xdr:nvSpPr>
      <xdr:spPr bwMode="auto">
        <a:xfrm>
          <a:off x="10285911" y="31832368"/>
          <a:ext cx="57150" cy="447947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235857</xdr:colOff>
      <xdr:row>132</xdr:row>
      <xdr:rowOff>136072</xdr:rowOff>
    </xdr:from>
    <xdr:to>
      <xdr:col>4</xdr:col>
      <xdr:colOff>293007</xdr:colOff>
      <xdr:row>135</xdr:row>
      <xdr:rowOff>73479</xdr:rowOff>
    </xdr:to>
    <xdr:sp macro="" textlink="">
      <xdr:nvSpPr>
        <xdr:cNvPr id="1292" name="Rectangle 11590" descr="Light horizontal">
          <a:extLst>
            <a:ext uri="{FF2B5EF4-FFF2-40B4-BE49-F238E27FC236}">
              <a16:creationId xmlns:a16="http://schemas.microsoft.com/office/drawing/2014/main" id="{BC8CEA5D-B9C4-4BB1-ADD6-CCC597A44648}"/>
            </a:ext>
          </a:extLst>
        </xdr:cNvPr>
        <xdr:cNvSpPr>
          <a:spLocks noChangeArrowheads="1"/>
        </xdr:cNvSpPr>
      </xdr:nvSpPr>
      <xdr:spPr bwMode="auto">
        <a:xfrm>
          <a:off x="2156097" y="23986672"/>
          <a:ext cx="57150" cy="447947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235857</xdr:colOff>
      <xdr:row>298</xdr:row>
      <xdr:rowOff>81642</xdr:rowOff>
    </xdr:from>
    <xdr:to>
      <xdr:col>6</xdr:col>
      <xdr:colOff>293007</xdr:colOff>
      <xdr:row>301</xdr:row>
      <xdr:rowOff>19049</xdr:rowOff>
    </xdr:to>
    <xdr:sp macro="" textlink="">
      <xdr:nvSpPr>
        <xdr:cNvPr id="1293" name="Rectangle 11590" descr="Light horizontal">
          <a:extLst>
            <a:ext uri="{FF2B5EF4-FFF2-40B4-BE49-F238E27FC236}">
              <a16:creationId xmlns:a16="http://schemas.microsoft.com/office/drawing/2014/main" id="{9C871FD8-82F3-4BBE-8D23-864D0AE0C895}"/>
            </a:ext>
          </a:extLst>
        </xdr:cNvPr>
        <xdr:cNvSpPr>
          <a:spLocks noChangeArrowheads="1"/>
        </xdr:cNvSpPr>
      </xdr:nvSpPr>
      <xdr:spPr bwMode="auto">
        <a:xfrm>
          <a:off x="3184797" y="52232922"/>
          <a:ext cx="57150" cy="432707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127000</xdr:colOff>
      <xdr:row>376</xdr:row>
      <xdr:rowOff>145143</xdr:rowOff>
    </xdr:from>
    <xdr:to>
      <xdr:col>14</xdr:col>
      <xdr:colOff>184150</xdr:colOff>
      <xdr:row>379</xdr:row>
      <xdr:rowOff>82550</xdr:rowOff>
    </xdr:to>
    <xdr:sp macro="" textlink="">
      <xdr:nvSpPr>
        <xdr:cNvPr id="1294" name="Rectangle 11590" descr="Light horizontal">
          <a:extLst>
            <a:ext uri="{FF2B5EF4-FFF2-40B4-BE49-F238E27FC236}">
              <a16:creationId xmlns:a16="http://schemas.microsoft.com/office/drawing/2014/main" id="{C2347D3D-369A-43BA-9A08-64F56EDC6737}"/>
            </a:ext>
          </a:extLst>
        </xdr:cNvPr>
        <xdr:cNvSpPr>
          <a:spLocks noChangeArrowheads="1"/>
        </xdr:cNvSpPr>
      </xdr:nvSpPr>
      <xdr:spPr bwMode="auto">
        <a:xfrm>
          <a:off x="7190740" y="65562843"/>
          <a:ext cx="57150" cy="432707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81643</xdr:colOff>
      <xdr:row>354</xdr:row>
      <xdr:rowOff>117929</xdr:rowOff>
    </xdr:from>
    <xdr:to>
      <xdr:col>18</xdr:col>
      <xdr:colOff>138793</xdr:colOff>
      <xdr:row>357</xdr:row>
      <xdr:rowOff>55336</xdr:rowOff>
    </xdr:to>
    <xdr:sp macro="" textlink="">
      <xdr:nvSpPr>
        <xdr:cNvPr id="1295" name="Rectangle 11590" descr="Light horizontal">
          <a:extLst>
            <a:ext uri="{FF2B5EF4-FFF2-40B4-BE49-F238E27FC236}">
              <a16:creationId xmlns:a16="http://schemas.microsoft.com/office/drawing/2014/main" id="{030F595F-DE5A-4E3D-9C76-FB92989D2C8D}"/>
            </a:ext>
          </a:extLst>
        </xdr:cNvPr>
        <xdr:cNvSpPr>
          <a:spLocks noChangeArrowheads="1"/>
        </xdr:cNvSpPr>
      </xdr:nvSpPr>
      <xdr:spPr bwMode="auto">
        <a:xfrm>
          <a:off x="9202783" y="61801829"/>
          <a:ext cx="57150" cy="432707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117929</xdr:colOff>
      <xdr:row>92</xdr:row>
      <xdr:rowOff>145144</xdr:rowOff>
    </xdr:from>
    <xdr:ext cx="382764" cy="287082"/>
    <xdr:pic>
      <xdr:nvPicPr>
        <xdr:cNvPr id="1296" name="Picture 1295" descr="Gas pipeline line icon concept. Gas ...">
          <a:extLst>
            <a:ext uri="{FF2B5EF4-FFF2-40B4-BE49-F238E27FC236}">
              <a16:creationId xmlns:a16="http://schemas.microsoft.com/office/drawing/2014/main" id="{9E0CA099-F48A-46C0-9183-A32CE047EC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267769" y="17046304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153</xdr:row>
      <xdr:rowOff>0</xdr:rowOff>
    </xdr:from>
    <xdr:ext cx="382764" cy="287082"/>
    <xdr:pic>
      <xdr:nvPicPr>
        <xdr:cNvPr id="1297" name="Picture 1296" descr="Gas pipeline line icon concept. Gas ...">
          <a:extLst>
            <a:ext uri="{FF2B5EF4-FFF2-40B4-BE49-F238E27FC236}">
              <a16:creationId xmlns:a16="http://schemas.microsoft.com/office/drawing/2014/main" id="{7EA57A65-868E-44AA-878C-CB6C6A28AA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149840" y="27485340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351</xdr:row>
      <xdr:rowOff>0</xdr:rowOff>
    </xdr:from>
    <xdr:ext cx="382764" cy="287082"/>
    <xdr:pic>
      <xdr:nvPicPr>
        <xdr:cNvPr id="1298" name="Picture 1297" descr="Gas pipeline line icon concept. Gas ...">
          <a:extLst>
            <a:ext uri="{FF2B5EF4-FFF2-40B4-BE49-F238E27FC236}">
              <a16:creationId xmlns:a16="http://schemas.microsoft.com/office/drawing/2014/main" id="{09877EA2-3A19-49C8-AFC1-502A351D72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121140" y="61180980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0</xdr:colOff>
      <xdr:row>362</xdr:row>
      <xdr:rowOff>0</xdr:rowOff>
    </xdr:from>
    <xdr:ext cx="382764" cy="287082"/>
    <xdr:pic>
      <xdr:nvPicPr>
        <xdr:cNvPr id="1299" name="Picture 1298" descr="Gas pipeline line icon concept. Gas ...">
          <a:extLst>
            <a:ext uri="{FF2B5EF4-FFF2-40B4-BE49-F238E27FC236}">
              <a16:creationId xmlns:a16="http://schemas.microsoft.com/office/drawing/2014/main" id="{BB180621-0D7F-4BB6-8E65-A911C10A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8092440" y="63047880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384</xdr:row>
      <xdr:rowOff>0</xdr:rowOff>
    </xdr:from>
    <xdr:ext cx="382764" cy="287082"/>
    <xdr:pic>
      <xdr:nvPicPr>
        <xdr:cNvPr id="1300" name="Picture 1299" descr="Gas pipeline line icon concept. Gas ...">
          <a:extLst>
            <a:ext uri="{FF2B5EF4-FFF2-40B4-BE49-F238E27FC236}">
              <a16:creationId xmlns:a16="http://schemas.microsoft.com/office/drawing/2014/main" id="{35442FF2-D348-4822-8D1F-38422034DE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121140" y="66781680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242886</xdr:colOff>
      <xdr:row>137</xdr:row>
      <xdr:rowOff>171459</xdr:rowOff>
    </xdr:from>
    <xdr:to>
      <xdr:col>6</xdr:col>
      <xdr:colOff>563561</xdr:colOff>
      <xdr:row>139</xdr:row>
      <xdr:rowOff>41284</xdr:rowOff>
    </xdr:to>
    <xdr:sp macro="" textlink="">
      <xdr:nvSpPr>
        <xdr:cNvPr id="1303" name="Callout: Right Arrow 1302">
          <a:extLst>
            <a:ext uri="{FF2B5EF4-FFF2-40B4-BE49-F238E27FC236}">
              <a16:creationId xmlns:a16="http://schemas.microsoft.com/office/drawing/2014/main" id="{31A15366-6D5E-4E28-85D7-2BF0684B1533}"/>
            </a:ext>
          </a:extLst>
        </xdr:cNvPr>
        <xdr:cNvSpPr/>
      </xdr:nvSpPr>
      <xdr:spPr>
        <a:xfrm rot="10800000">
          <a:off x="3191826" y="24890739"/>
          <a:ext cx="206375" cy="266065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28573</xdr:colOff>
      <xdr:row>137</xdr:row>
      <xdr:rowOff>171454</xdr:rowOff>
    </xdr:from>
    <xdr:to>
      <xdr:col>7</xdr:col>
      <xdr:colOff>349248</xdr:colOff>
      <xdr:row>139</xdr:row>
      <xdr:rowOff>41279</xdr:rowOff>
    </xdr:to>
    <xdr:sp macro="" textlink="">
      <xdr:nvSpPr>
        <xdr:cNvPr id="1304" name="Callout: Right Arrow 1303">
          <a:extLst>
            <a:ext uri="{FF2B5EF4-FFF2-40B4-BE49-F238E27FC236}">
              <a16:creationId xmlns:a16="http://schemas.microsoft.com/office/drawing/2014/main" id="{13592D59-1994-4D66-A665-874506DF4362}"/>
            </a:ext>
          </a:extLst>
        </xdr:cNvPr>
        <xdr:cNvSpPr/>
      </xdr:nvSpPr>
      <xdr:spPr>
        <a:xfrm>
          <a:off x="3427093" y="24890734"/>
          <a:ext cx="320675" cy="266065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578528</xdr:colOff>
      <xdr:row>324</xdr:row>
      <xdr:rowOff>153316</xdr:rowOff>
    </xdr:from>
    <xdr:to>
      <xdr:col>4</xdr:col>
      <xdr:colOff>309560</xdr:colOff>
      <xdr:row>326</xdr:row>
      <xdr:rowOff>23141</xdr:rowOff>
    </xdr:to>
    <xdr:sp macro="" textlink="">
      <xdr:nvSpPr>
        <xdr:cNvPr id="1305" name="Callout: Right Arrow 1304">
          <a:extLst>
            <a:ext uri="{FF2B5EF4-FFF2-40B4-BE49-F238E27FC236}">
              <a16:creationId xmlns:a16="http://schemas.microsoft.com/office/drawing/2014/main" id="{935B2D62-71B4-4259-9FD5-AB34264794D4}"/>
            </a:ext>
          </a:extLst>
        </xdr:cNvPr>
        <xdr:cNvSpPr/>
      </xdr:nvSpPr>
      <xdr:spPr>
        <a:xfrm rot="10800000">
          <a:off x="1919648" y="56708956"/>
          <a:ext cx="310152" cy="243205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355145</xdr:colOff>
      <xdr:row>324</xdr:row>
      <xdr:rowOff>153312</xdr:rowOff>
    </xdr:from>
    <xdr:to>
      <xdr:col>5</xdr:col>
      <xdr:colOff>222248</xdr:colOff>
      <xdr:row>326</xdr:row>
      <xdr:rowOff>23137</xdr:rowOff>
    </xdr:to>
    <xdr:sp macro="" textlink="">
      <xdr:nvSpPr>
        <xdr:cNvPr id="1306" name="Callout: Right Arrow 1305">
          <a:extLst>
            <a:ext uri="{FF2B5EF4-FFF2-40B4-BE49-F238E27FC236}">
              <a16:creationId xmlns:a16="http://schemas.microsoft.com/office/drawing/2014/main" id="{DBB6C797-1C6E-4BA8-B4B2-346580A0E81B}"/>
            </a:ext>
          </a:extLst>
        </xdr:cNvPr>
        <xdr:cNvSpPr/>
      </xdr:nvSpPr>
      <xdr:spPr>
        <a:xfrm>
          <a:off x="2275385" y="56708952"/>
          <a:ext cx="316683" cy="243205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242886</xdr:colOff>
      <xdr:row>425</xdr:row>
      <xdr:rowOff>171459</xdr:rowOff>
    </xdr:from>
    <xdr:to>
      <xdr:col>6</xdr:col>
      <xdr:colOff>563561</xdr:colOff>
      <xdr:row>427</xdr:row>
      <xdr:rowOff>41284</xdr:rowOff>
    </xdr:to>
    <xdr:sp macro="" textlink="">
      <xdr:nvSpPr>
        <xdr:cNvPr id="1307" name="Callout: Right Arrow 1306">
          <a:extLst>
            <a:ext uri="{FF2B5EF4-FFF2-40B4-BE49-F238E27FC236}">
              <a16:creationId xmlns:a16="http://schemas.microsoft.com/office/drawing/2014/main" id="{BD7B7B57-64E7-4EC0-BFD7-A338036A78F8}"/>
            </a:ext>
          </a:extLst>
        </xdr:cNvPr>
        <xdr:cNvSpPr/>
      </xdr:nvSpPr>
      <xdr:spPr>
        <a:xfrm rot="10800000">
          <a:off x="3191826" y="73925439"/>
          <a:ext cx="206375" cy="243205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0</xdr:colOff>
      <xdr:row>146</xdr:row>
      <xdr:rowOff>136070</xdr:rowOff>
    </xdr:from>
    <xdr:to>
      <xdr:col>14</xdr:col>
      <xdr:colOff>274320</xdr:colOff>
      <xdr:row>148</xdr:row>
      <xdr:rowOff>151672</xdr:rowOff>
    </xdr:to>
    <xdr:grpSp>
      <xdr:nvGrpSpPr>
        <xdr:cNvPr id="1308" name="Group 1307">
          <a:extLst>
            <a:ext uri="{FF2B5EF4-FFF2-40B4-BE49-F238E27FC236}">
              <a16:creationId xmlns:a16="http://schemas.microsoft.com/office/drawing/2014/main" id="{3D387A0F-6D4A-4FF7-967D-5C3D4EDD2D66}"/>
            </a:ext>
          </a:extLst>
        </xdr:cNvPr>
        <xdr:cNvGrpSpPr/>
      </xdr:nvGrpSpPr>
      <xdr:grpSpPr>
        <a:xfrm>
          <a:off x="7184571" y="26851427"/>
          <a:ext cx="274320" cy="369388"/>
          <a:chOff x="6147651" y="793750"/>
          <a:chExt cx="462699" cy="514350"/>
        </a:xfrm>
      </xdr:grpSpPr>
      <xdr:grpSp>
        <xdr:nvGrpSpPr>
          <xdr:cNvPr id="1309" name="Group 1308">
            <a:extLst>
              <a:ext uri="{FF2B5EF4-FFF2-40B4-BE49-F238E27FC236}">
                <a16:creationId xmlns:a16="http://schemas.microsoft.com/office/drawing/2014/main" id="{D0AAA6B4-953E-FE8C-F776-91D5F0DD46B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311" name="Straight Connector 1310">
              <a:extLst>
                <a:ext uri="{FF2B5EF4-FFF2-40B4-BE49-F238E27FC236}">
                  <a16:creationId xmlns:a16="http://schemas.microsoft.com/office/drawing/2014/main" id="{36FEF634-1F66-AB3E-1F24-81D79742A9F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12" name="Straight Connector 1311">
              <a:extLst>
                <a:ext uri="{FF2B5EF4-FFF2-40B4-BE49-F238E27FC236}">
                  <a16:creationId xmlns:a16="http://schemas.microsoft.com/office/drawing/2014/main" id="{BA607762-B2A0-1C44-C2D1-BD80BD15C63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13" name="Straight Connector 1312">
              <a:extLst>
                <a:ext uri="{FF2B5EF4-FFF2-40B4-BE49-F238E27FC236}">
                  <a16:creationId xmlns:a16="http://schemas.microsoft.com/office/drawing/2014/main" id="{07D55661-39A6-DA77-0B20-AA71C064A0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14" name="Straight Connector 1313">
              <a:extLst>
                <a:ext uri="{FF2B5EF4-FFF2-40B4-BE49-F238E27FC236}">
                  <a16:creationId xmlns:a16="http://schemas.microsoft.com/office/drawing/2014/main" id="{A5DD753A-1E15-05CA-CF56-0FB3E17FBE2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15" name="Straight Connector 1314">
              <a:extLst>
                <a:ext uri="{FF2B5EF4-FFF2-40B4-BE49-F238E27FC236}">
                  <a16:creationId xmlns:a16="http://schemas.microsoft.com/office/drawing/2014/main" id="{B4D517DD-FBEA-35D2-FC40-A619F8F452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16" name="Straight Connector 1315">
              <a:extLst>
                <a:ext uri="{FF2B5EF4-FFF2-40B4-BE49-F238E27FC236}">
                  <a16:creationId xmlns:a16="http://schemas.microsoft.com/office/drawing/2014/main" id="{B5F87428-75FC-1790-8064-1B13F934CAC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0E8143FA-B7C5-D472-9703-D032B9A1F5C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202</xdr:row>
      <xdr:rowOff>0</xdr:rowOff>
    </xdr:from>
    <xdr:to>
      <xdr:col>12</xdr:col>
      <xdr:colOff>274320</xdr:colOff>
      <xdr:row>204</xdr:row>
      <xdr:rowOff>6531</xdr:rowOff>
    </xdr:to>
    <xdr:grpSp>
      <xdr:nvGrpSpPr>
        <xdr:cNvPr id="1317" name="Group 1316">
          <a:extLst>
            <a:ext uri="{FF2B5EF4-FFF2-40B4-BE49-F238E27FC236}">
              <a16:creationId xmlns:a16="http://schemas.microsoft.com/office/drawing/2014/main" id="{205A35FA-D913-4B3E-8AB6-DF7E6789DF7B}"/>
            </a:ext>
          </a:extLst>
        </xdr:cNvPr>
        <xdr:cNvGrpSpPr/>
      </xdr:nvGrpSpPr>
      <xdr:grpSpPr>
        <a:xfrm>
          <a:off x="6141357" y="36439929"/>
          <a:ext cx="274320" cy="369388"/>
          <a:chOff x="6147651" y="793750"/>
          <a:chExt cx="462699" cy="514350"/>
        </a:xfrm>
      </xdr:grpSpPr>
      <xdr:grpSp>
        <xdr:nvGrpSpPr>
          <xdr:cNvPr id="1318" name="Group 1317">
            <a:extLst>
              <a:ext uri="{FF2B5EF4-FFF2-40B4-BE49-F238E27FC236}">
                <a16:creationId xmlns:a16="http://schemas.microsoft.com/office/drawing/2014/main" id="{FFF29313-C8A1-C477-0735-61E128B3294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320" name="Straight Connector 1319">
              <a:extLst>
                <a:ext uri="{FF2B5EF4-FFF2-40B4-BE49-F238E27FC236}">
                  <a16:creationId xmlns:a16="http://schemas.microsoft.com/office/drawing/2014/main" id="{757C712E-E825-981D-6EB2-2894B79DB9F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21" name="Straight Connector 1320">
              <a:extLst>
                <a:ext uri="{FF2B5EF4-FFF2-40B4-BE49-F238E27FC236}">
                  <a16:creationId xmlns:a16="http://schemas.microsoft.com/office/drawing/2014/main" id="{84FDA4CC-20D3-D970-278B-6A23287B91C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22" name="Straight Connector 1321">
              <a:extLst>
                <a:ext uri="{FF2B5EF4-FFF2-40B4-BE49-F238E27FC236}">
                  <a16:creationId xmlns:a16="http://schemas.microsoft.com/office/drawing/2014/main" id="{89345FE9-D974-18E5-2FED-3FF1D8DACDD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23" name="Straight Connector 1322">
              <a:extLst>
                <a:ext uri="{FF2B5EF4-FFF2-40B4-BE49-F238E27FC236}">
                  <a16:creationId xmlns:a16="http://schemas.microsoft.com/office/drawing/2014/main" id="{2C9CF80C-6C32-8032-92A8-557D4FBEC5C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24" name="Straight Connector 1323">
              <a:extLst>
                <a:ext uri="{FF2B5EF4-FFF2-40B4-BE49-F238E27FC236}">
                  <a16:creationId xmlns:a16="http://schemas.microsoft.com/office/drawing/2014/main" id="{E4151DA8-2163-D8B7-3348-D4D362A0AB8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25" name="Straight Connector 1324">
              <a:extLst>
                <a:ext uri="{FF2B5EF4-FFF2-40B4-BE49-F238E27FC236}">
                  <a16:creationId xmlns:a16="http://schemas.microsoft.com/office/drawing/2014/main" id="{C1516336-33A5-BDF5-668D-4203713C9C7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19" name="Straight Connector 1318">
            <a:extLst>
              <a:ext uri="{FF2B5EF4-FFF2-40B4-BE49-F238E27FC236}">
                <a16:creationId xmlns:a16="http://schemas.microsoft.com/office/drawing/2014/main" id="{10BE7760-6B62-8F6A-AFAC-AB7BD51917A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202</xdr:row>
      <xdr:rowOff>0</xdr:rowOff>
    </xdr:from>
    <xdr:to>
      <xdr:col>20</xdr:col>
      <xdr:colOff>274320</xdr:colOff>
      <xdr:row>204</xdr:row>
      <xdr:rowOff>6531</xdr:rowOff>
    </xdr:to>
    <xdr:grpSp>
      <xdr:nvGrpSpPr>
        <xdr:cNvPr id="1326" name="Group 1325">
          <a:extLst>
            <a:ext uri="{FF2B5EF4-FFF2-40B4-BE49-F238E27FC236}">
              <a16:creationId xmlns:a16="http://schemas.microsoft.com/office/drawing/2014/main" id="{23FB832A-5512-49DB-945F-2C53EFF5534B}"/>
            </a:ext>
          </a:extLst>
        </xdr:cNvPr>
        <xdr:cNvGrpSpPr/>
      </xdr:nvGrpSpPr>
      <xdr:grpSpPr>
        <a:xfrm>
          <a:off x="10314214" y="36439929"/>
          <a:ext cx="274320" cy="369388"/>
          <a:chOff x="6147651" y="793750"/>
          <a:chExt cx="462699" cy="514350"/>
        </a:xfrm>
      </xdr:grpSpPr>
      <xdr:grpSp>
        <xdr:nvGrpSpPr>
          <xdr:cNvPr id="1327" name="Group 1326">
            <a:extLst>
              <a:ext uri="{FF2B5EF4-FFF2-40B4-BE49-F238E27FC236}">
                <a16:creationId xmlns:a16="http://schemas.microsoft.com/office/drawing/2014/main" id="{F04EDD8D-80C0-3AFD-3E98-4405CB227EE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329" name="Straight Connector 1328">
              <a:extLst>
                <a:ext uri="{FF2B5EF4-FFF2-40B4-BE49-F238E27FC236}">
                  <a16:creationId xmlns:a16="http://schemas.microsoft.com/office/drawing/2014/main" id="{0E6BD344-C49E-6A1D-EB3A-1EEBBF9A601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30" name="Straight Connector 1329">
              <a:extLst>
                <a:ext uri="{FF2B5EF4-FFF2-40B4-BE49-F238E27FC236}">
                  <a16:creationId xmlns:a16="http://schemas.microsoft.com/office/drawing/2014/main" id="{2FF06A57-5D9B-2F41-244A-AA8559A51E8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31" name="Straight Connector 1330">
              <a:extLst>
                <a:ext uri="{FF2B5EF4-FFF2-40B4-BE49-F238E27FC236}">
                  <a16:creationId xmlns:a16="http://schemas.microsoft.com/office/drawing/2014/main" id="{904A6A9B-67B5-04D0-B96D-80544D8A44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32" name="Straight Connector 1331">
              <a:extLst>
                <a:ext uri="{FF2B5EF4-FFF2-40B4-BE49-F238E27FC236}">
                  <a16:creationId xmlns:a16="http://schemas.microsoft.com/office/drawing/2014/main" id="{A8AC6C6D-6FDA-7792-FC9F-94FE7A9034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33" name="Straight Connector 1332">
              <a:extLst>
                <a:ext uri="{FF2B5EF4-FFF2-40B4-BE49-F238E27FC236}">
                  <a16:creationId xmlns:a16="http://schemas.microsoft.com/office/drawing/2014/main" id="{8D30BACF-FFD8-EAFD-29FC-08A8DFBC2B3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34" name="Straight Connector 1333">
              <a:extLst>
                <a:ext uri="{FF2B5EF4-FFF2-40B4-BE49-F238E27FC236}">
                  <a16:creationId xmlns:a16="http://schemas.microsoft.com/office/drawing/2014/main" id="{2CF3BD19-9B4B-F95E-6A58-592B11B3B44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28" name="Straight Connector 1327">
            <a:extLst>
              <a:ext uri="{FF2B5EF4-FFF2-40B4-BE49-F238E27FC236}">
                <a16:creationId xmlns:a16="http://schemas.microsoft.com/office/drawing/2014/main" id="{9AA62329-A2AB-7475-FF44-7F725A36C19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180</xdr:row>
      <xdr:rowOff>0</xdr:rowOff>
    </xdr:from>
    <xdr:to>
      <xdr:col>14</xdr:col>
      <xdr:colOff>274320</xdr:colOff>
      <xdr:row>182</xdr:row>
      <xdr:rowOff>6531</xdr:rowOff>
    </xdr:to>
    <xdr:grpSp>
      <xdr:nvGrpSpPr>
        <xdr:cNvPr id="1335" name="Group 1334">
          <a:extLst>
            <a:ext uri="{FF2B5EF4-FFF2-40B4-BE49-F238E27FC236}">
              <a16:creationId xmlns:a16="http://schemas.microsoft.com/office/drawing/2014/main" id="{F05D96F4-C3DA-4936-9A94-72AB74930913}"/>
            </a:ext>
          </a:extLst>
        </xdr:cNvPr>
        <xdr:cNvGrpSpPr/>
      </xdr:nvGrpSpPr>
      <xdr:grpSpPr>
        <a:xfrm>
          <a:off x="7184571" y="32620857"/>
          <a:ext cx="274320" cy="369388"/>
          <a:chOff x="6147651" y="793750"/>
          <a:chExt cx="462699" cy="514350"/>
        </a:xfrm>
      </xdr:grpSpPr>
      <xdr:grpSp>
        <xdr:nvGrpSpPr>
          <xdr:cNvPr id="1336" name="Group 1335">
            <a:extLst>
              <a:ext uri="{FF2B5EF4-FFF2-40B4-BE49-F238E27FC236}">
                <a16:creationId xmlns:a16="http://schemas.microsoft.com/office/drawing/2014/main" id="{8C305728-578C-78C7-AB1F-21A101B666D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338" name="Straight Connector 1337">
              <a:extLst>
                <a:ext uri="{FF2B5EF4-FFF2-40B4-BE49-F238E27FC236}">
                  <a16:creationId xmlns:a16="http://schemas.microsoft.com/office/drawing/2014/main" id="{D4D731C6-B0DF-4624-B487-F36E480E8ED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39" name="Straight Connector 1338">
              <a:extLst>
                <a:ext uri="{FF2B5EF4-FFF2-40B4-BE49-F238E27FC236}">
                  <a16:creationId xmlns:a16="http://schemas.microsoft.com/office/drawing/2014/main" id="{1E83A47A-B37C-05F0-0631-617C15FE33E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40" name="Straight Connector 1339">
              <a:extLst>
                <a:ext uri="{FF2B5EF4-FFF2-40B4-BE49-F238E27FC236}">
                  <a16:creationId xmlns:a16="http://schemas.microsoft.com/office/drawing/2014/main" id="{640F99E5-AE43-49B2-B9C3-910CFB0001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41" name="Straight Connector 1340">
              <a:extLst>
                <a:ext uri="{FF2B5EF4-FFF2-40B4-BE49-F238E27FC236}">
                  <a16:creationId xmlns:a16="http://schemas.microsoft.com/office/drawing/2014/main" id="{4A91D716-9C96-BA97-D36B-CFE3277F9F5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42" name="Straight Connector 1341">
              <a:extLst>
                <a:ext uri="{FF2B5EF4-FFF2-40B4-BE49-F238E27FC236}">
                  <a16:creationId xmlns:a16="http://schemas.microsoft.com/office/drawing/2014/main" id="{7D4DE6B4-A795-FD2C-D46B-060651FF08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43" name="Straight Connector 1342">
              <a:extLst>
                <a:ext uri="{FF2B5EF4-FFF2-40B4-BE49-F238E27FC236}">
                  <a16:creationId xmlns:a16="http://schemas.microsoft.com/office/drawing/2014/main" id="{841F23FE-9CC7-C2CD-039C-6767B01E7A6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37" name="Straight Connector 1336">
            <a:extLst>
              <a:ext uri="{FF2B5EF4-FFF2-40B4-BE49-F238E27FC236}">
                <a16:creationId xmlns:a16="http://schemas.microsoft.com/office/drawing/2014/main" id="{442A665E-89F1-F6E2-46C9-39D5752052D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224</xdr:row>
      <xdr:rowOff>0</xdr:rowOff>
    </xdr:from>
    <xdr:to>
      <xdr:col>2</xdr:col>
      <xdr:colOff>274320</xdr:colOff>
      <xdr:row>226</xdr:row>
      <xdr:rowOff>6531</xdr:rowOff>
    </xdr:to>
    <xdr:grpSp>
      <xdr:nvGrpSpPr>
        <xdr:cNvPr id="1344" name="Group 1343">
          <a:extLst>
            <a:ext uri="{FF2B5EF4-FFF2-40B4-BE49-F238E27FC236}">
              <a16:creationId xmlns:a16="http://schemas.microsoft.com/office/drawing/2014/main" id="{4DD1C046-1FDC-4689-9BD7-781E192740F9}"/>
            </a:ext>
          </a:extLst>
        </xdr:cNvPr>
        <xdr:cNvGrpSpPr/>
      </xdr:nvGrpSpPr>
      <xdr:grpSpPr>
        <a:xfrm>
          <a:off x="879929" y="40268071"/>
          <a:ext cx="274320" cy="369389"/>
          <a:chOff x="6147651" y="793750"/>
          <a:chExt cx="462699" cy="514350"/>
        </a:xfrm>
      </xdr:grpSpPr>
      <xdr:grpSp>
        <xdr:nvGrpSpPr>
          <xdr:cNvPr id="1345" name="Group 1344">
            <a:extLst>
              <a:ext uri="{FF2B5EF4-FFF2-40B4-BE49-F238E27FC236}">
                <a16:creationId xmlns:a16="http://schemas.microsoft.com/office/drawing/2014/main" id="{60977061-71FF-046A-90F5-A465EBFAE93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347" name="Straight Connector 1346">
              <a:extLst>
                <a:ext uri="{FF2B5EF4-FFF2-40B4-BE49-F238E27FC236}">
                  <a16:creationId xmlns:a16="http://schemas.microsoft.com/office/drawing/2014/main" id="{DAD0C918-CAA3-6548-E0F0-1EAE7C9FF84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48" name="Straight Connector 1347">
              <a:extLst>
                <a:ext uri="{FF2B5EF4-FFF2-40B4-BE49-F238E27FC236}">
                  <a16:creationId xmlns:a16="http://schemas.microsoft.com/office/drawing/2014/main" id="{A96C9380-D27C-9D8D-3E6D-755CDCA7F49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49" name="Straight Connector 1348">
              <a:extLst>
                <a:ext uri="{FF2B5EF4-FFF2-40B4-BE49-F238E27FC236}">
                  <a16:creationId xmlns:a16="http://schemas.microsoft.com/office/drawing/2014/main" id="{1D4076D2-482C-0FC4-E63F-98178DC13C9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50" name="Straight Connector 1349">
              <a:extLst>
                <a:ext uri="{FF2B5EF4-FFF2-40B4-BE49-F238E27FC236}">
                  <a16:creationId xmlns:a16="http://schemas.microsoft.com/office/drawing/2014/main" id="{C37737A3-ED88-F4A3-24A5-BC7672C339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51" name="Straight Connector 1350">
              <a:extLst>
                <a:ext uri="{FF2B5EF4-FFF2-40B4-BE49-F238E27FC236}">
                  <a16:creationId xmlns:a16="http://schemas.microsoft.com/office/drawing/2014/main" id="{3F184D2C-CED4-3609-8277-FCE67601EE1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52" name="Straight Connector 1351">
              <a:extLst>
                <a:ext uri="{FF2B5EF4-FFF2-40B4-BE49-F238E27FC236}">
                  <a16:creationId xmlns:a16="http://schemas.microsoft.com/office/drawing/2014/main" id="{B98E903B-DC7D-9B79-7CDD-04B6AB26B0D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46" name="Straight Connector 1345">
            <a:extLst>
              <a:ext uri="{FF2B5EF4-FFF2-40B4-BE49-F238E27FC236}">
                <a16:creationId xmlns:a16="http://schemas.microsoft.com/office/drawing/2014/main" id="{7D3253E3-64BA-D289-688B-7F472F6EAF2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147</xdr:row>
      <xdr:rowOff>0</xdr:rowOff>
    </xdr:from>
    <xdr:to>
      <xdr:col>10</xdr:col>
      <xdr:colOff>274320</xdr:colOff>
      <xdr:row>149</xdr:row>
      <xdr:rowOff>6531</xdr:rowOff>
    </xdr:to>
    <xdr:grpSp>
      <xdr:nvGrpSpPr>
        <xdr:cNvPr id="1353" name="Group 1352">
          <a:extLst>
            <a:ext uri="{FF2B5EF4-FFF2-40B4-BE49-F238E27FC236}">
              <a16:creationId xmlns:a16="http://schemas.microsoft.com/office/drawing/2014/main" id="{77A447F7-6A1D-47DD-AB77-969B704E9DFE}"/>
            </a:ext>
          </a:extLst>
        </xdr:cNvPr>
        <xdr:cNvGrpSpPr/>
      </xdr:nvGrpSpPr>
      <xdr:grpSpPr>
        <a:xfrm>
          <a:off x="5098143" y="26887714"/>
          <a:ext cx="274320" cy="369388"/>
          <a:chOff x="6147651" y="793750"/>
          <a:chExt cx="462699" cy="514350"/>
        </a:xfrm>
      </xdr:grpSpPr>
      <xdr:grpSp>
        <xdr:nvGrpSpPr>
          <xdr:cNvPr id="1354" name="Group 1353">
            <a:extLst>
              <a:ext uri="{FF2B5EF4-FFF2-40B4-BE49-F238E27FC236}">
                <a16:creationId xmlns:a16="http://schemas.microsoft.com/office/drawing/2014/main" id="{3D730092-82EB-5F0A-42EF-EC9CDB53ABB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356" name="Straight Connector 1355">
              <a:extLst>
                <a:ext uri="{FF2B5EF4-FFF2-40B4-BE49-F238E27FC236}">
                  <a16:creationId xmlns:a16="http://schemas.microsoft.com/office/drawing/2014/main" id="{0B8B2638-214D-EEC5-4F39-5A8AFBF0A74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57" name="Straight Connector 1356">
              <a:extLst>
                <a:ext uri="{FF2B5EF4-FFF2-40B4-BE49-F238E27FC236}">
                  <a16:creationId xmlns:a16="http://schemas.microsoft.com/office/drawing/2014/main" id="{CEA87242-8151-97FF-6777-A939D3B594A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58" name="Straight Connector 1357">
              <a:extLst>
                <a:ext uri="{FF2B5EF4-FFF2-40B4-BE49-F238E27FC236}">
                  <a16:creationId xmlns:a16="http://schemas.microsoft.com/office/drawing/2014/main" id="{247633BC-1C68-9826-9D5C-7DA5DA8BA58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59" name="Straight Connector 1358">
              <a:extLst>
                <a:ext uri="{FF2B5EF4-FFF2-40B4-BE49-F238E27FC236}">
                  <a16:creationId xmlns:a16="http://schemas.microsoft.com/office/drawing/2014/main" id="{183C05FE-55F0-2638-800D-90682D6B05F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0" name="Straight Connector 1359">
              <a:extLst>
                <a:ext uri="{FF2B5EF4-FFF2-40B4-BE49-F238E27FC236}">
                  <a16:creationId xmlns:a16="http://schemas.microsoft.com/office/drawing/2014/main" id="{AEF47F96-3565-85ED-8010-992BA8CDC55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1" name="Straight Connector 1360">
              <a:extLst>
                <a:ext uri="{FF2B5EF4-FFF2-40B4-BE49-F238E27FC236}">
                  <a16:creationId xmlns:a16="http://schemas.microsoft.com/office/drawing/2014/main" id="{C60D088B-2AE7-432B-AB5A-11ACDB22EF2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55" name="Straight Connector 1354">
            <a:extLst>
              <a:ext uri="{FF2B5EF4-FFF2-40B4-BE49-F238E27FC236}">
                <a16:creationId xmlns:a16="http://schemas.microsoft.com/office/drawing/2014/main" id="{2A6C2074-C7B4-738A-F53B-A0262E558EF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30</xdr:row>
      <xdr:rowOff>0</xdr:rowOff>
    </xdr:from>
    <xdr:to>
      <xdr:col>12</xdr:col>
      <xdr:colOff>274320</xdr:colOff>
      <xdr:row>32</xdr:row>
      <xdr:rowOff>6531</xdr:rowOff>
    </xdr:to>
    <xdr:grpSp>
      <xdr:nvGrpSpPr>
        <xdr:cNvPr id="1362" name="Group 1361">
          <a:extLst>
            <a:ext uri="{FF2B5EF4-FFF2-40B4-BE49-F238E27FC236}">
              <a16:creationId xmlns:a16="http://schemas.microsoft.com/office/drawing/2014/main" id="{841BAB13-5DE8-4FAF-BC86-F58966746E98}"/>
            </a:ext>
          </a:extLst>
        </xdr:cNvPr>
        <xdr:cNvGrpSpPr/>
      </xdr:nvGrpSpPr>
      <xdr:grpSpPr>
        <a:xfrm>
          <a:off x="6141357" y="6096000"/>
          <a:ext cx="274320" cy="369388"/>
          <a:chOff x="6147651" y="793750"/>
          <a:chExt cx="462699" cy="514350"/>
        </a:xfrm>
      </xdr:grpSpPr>
      <xdr:grpSp>
        <xdr:nvGrpSpPr>
          <xdr:cNvPr id="1363" name="Group 1362">
            <a:extLst>
              <a:ext uri="{FF2B5EF4-FFF2-40B4-BE49-F238E27FC236}">
                <a16:creationId xmlns:a16="http://schemas.microsoft.com/office/drawing/2014/main" id="{AD6B424B-487D-A592-9F9D-5D5EBBBACB8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365" name="Straight Connector 1364">
              <a:extLst>
                <a:ext uri="{FF2B5EF4-FFF2-40B4-BE49-F238E27FC236}">
                  <a16:creationId xmlns:a16="http://schemas.microsoft.com/office/drawing/2014/main" id="{A281D7AF-FA17-0EFB-53E3-C1A24F1AE2D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6" name="Straight Connector 1365">
              <a:extLst>
                <a:ext uri="{FF2B5EF4-FFF2-40B4-BE49-F238E27FC236}">
                  <a16:creationId xmlns:a16="http://schemas.microsoft.com/office/drawing/2014/main" id="{7D544E9F-7FEC-778A-5B55-D4A39846DBD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7" name="Straight Connector 1366">
              <a:extLst>
                <a:ext uri="{FF2B5EF4-FFF2-40B4-BE49-F238E27FC236}">
                  <a16:creationId xmlns:a16="http://schemas.microsoft.com/office/drawing/2014/main" id="{69B0AB30-789D-EDCD-533E-5AA9A7E8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8" name="Straight Connector 1367">
              <a:extLst>
                <a:ext uri="{FF2B5EF4-FFF2-40B4-BE49-F238E27FC236}">
                  <a16:creationId xmlns:a16="http://schemas.microsoft.com/office/drawing/2014/main" id="{B94E7C4F-C387-6B95-F40E-C97BD2E404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9" name="Straight Connector 1368">
              <a:extLst>
                <a:ext uri="{FF2B5EF4-FFF2-40B4-BE49-F238E27FC236}">
                  <a16:creationId xmlns:a16="http://schemas.microsoft.com/office/drawing/2014/main" id="{5F149646-B7C5-BBFB-BE37-1BDE1BE420B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70" name="Straight Connector 1369">
              <a:extLst>
                <a:ext uri="{FF2B5EF4-FFF2-40B4-BE49-F238E27FC236}">
                  <a16:creationId xmlns:a16="http://schemas.microsoft.com/office/drawing/2014/main" id="{85A06153-3DF4-6120-AE8E-7C5206DBD43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64" name="Straight Connector 1363">
            <a:extLst>
              <a:ext uri="{FF2B5EF4-FFF2-40B4-BE49-F238E27FC236}">
                <a16:creationId xmlns:a16="http://schemas.microsoft.com/office/drawing/2014/main" id="{0D467FD8-AF5A-E407-F7B8-8C11B2DF503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29</xdr:row>
      <xdr:rowOff>163285</xdr:rowOff>
    </xdr:from>
    <xdr:to>
      <xdr:col>20</xdr:col>
      <xdr:colOff>274320</xdr:colOff>
      <xdr:row>32</xdr:row>
      <xdr:rowOff>3627</xdr:rowOff>
    </xdr:to>
    <xdr:grpSp>
      <xdr:nvGrpSpPr>
        <xdr:cNvPr id="1371" name="Group 1370">
          <a:extLst>
            <a:ext uri="{FF2B5EF4-FFF2-40B4-BE49-F238E27FC236}">
              <a16:creationId xmlns:a16="http://schemas.microsoft.com/office/drawing/2014/main" id="{9A8E5CA7-1499-47A6-8E63-C1E701F2957D}"/>
            </a:ext>
          </a:extLst>
        </xdr:cNvPr>
        <xdr:cNvGrpSpPr/>
      </xdr:nvGrpSpPr>
      <xdr:grpSpPr>
        <a:xfrm>
          <a:off x="10314214" y="6086928"/>
          <a:ext cx="274320" cy="375556"/>
          <a:chOff x="6147651" y="793750"/>
          <a:chExt cx="462699" cy="514350"/>
        </a:xfrm>
      </xdr:grpSpPr>
      <xdr:grpSp>
        <xdr:nvGrpSpPr>
          <xdr:cNvPr id="1372" name="Group 1371">
            <a:extLst>
              <a:ext uri="{FF2B5EF4-FFF2-40B4-BE49-F238E27FC236}">
                <a16:creationId xmlns:a16="http://schemas.microsoft.com/office/drawing/2014/main" id="{42BD899F-0ABA-2B22-F16A-F9B3C9C32D9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374" name="Straight Connector 1373">
              <a:extLst>
                <a:ext uri="{FF2B5EF4-FFF2-40B4-BE49-F238E27FC236}">
                  <a16:creationId xmlns:a16="http://schemas.microsoft.com/office/drawing/2014/main" id="{A2849FE2-D045-070B-7136-D7C0478C864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75" name="Straight Connector 1374">
              <a:extLst>
                <a:ext uri="{FF2B5EF4-FFF2-40B4-BE49-F238E27FC236}">
                  <a16:creationId xmlns:a16="http://schemas.microsoft.com/office/drawing/2014/main" id="{3FD1CFCD-6B42-47A8-6BE2-53080C87E7A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76" name="Straight Connector 1375">
              <a:extLst>
                <a:ext uri="{FF2B5EF4-FFF2-40B4-BE49-F238E27FC236}">
                  <a16:creationId xmlns:a16="http://schemas.microsoft.com/office/drawing/2014/main" id="{C198A0F7-E34E-A44F-1027-905F45C125B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77" name="Straight Connector 1376">
              <a:extLst>
                <a:ext uri="{FF2B5EF4-FFF2-40B4-BE49-F238E27FC236}">
                  <a16:creationId xmlns:a16="http://schemas.microsoft.com/office/drawing/2014/main" id="{DE8AE90D-A3D5-8306-C56B-7D38EE3DD92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78" name="Straight Connector 1377">
              <a:extLst>
                <a:ext uri="{FF2B5EF4-FFF2-40B4-BE49-F238E27FC236}">
                  <a16:creationId xmlns:a16="http://schemas.microsoft.com/office/drawing/2014/main" id="{1D17A4DE-7CAF-B31B-2BF2-B02FE5B1DB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79" name="Straight Connector 1378">
              <a:extLst>
                <a:ext uri="{FF2B5EF4-FFF2-40B4-BE49-F238E27FC236}">
                  <a16:creationId xmlns:a16="http://schemas.microsoft.com/office/drawing/2014/main" id="{C34A9D2F-EF05-B7AA-DDBD-1F8D88D856F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4C5174D5-427D-3DFC-6D66-934303B836D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334</xdr:row>
      <xdr:rowOff>0</xdr:rowOff>
    </xdr:from>
    <xdr:to>
      <xdr:col>14</xdr:col>
      <xdr:colOff>274320</xdr:colOff>
      <xdr:row>336</xdr:row>
      <xdr:rowOff>6531</xdr:rowOff>
    </xdr:to>
    <xdr:grpSp>
      <xdr:nvGrpSpPr>
        <xdr:cNvPr id="1380" name="Group 1379">
          <a:extLst>
            <a:ext uri="{FF2B5EF4-FFF2-40B4-BE49-F238E27FC236}">
              <a16:creationId xmlns:a16="http://schemas.microsoft.com/office/drawing/2014/main" id="{44DBD0CD-DB5E-48A3-BE5F-B0DF08489D88}"/>
            </a:ext>
          </a:extLst>
        </xdr:cNvPr>
        <xdr:cNvGrpSpPr/>
      </xdr:nvGrpSpPr>
      <xdr:grpSpPr>
        <a:xfrm>
          <a:off x="7184571" y="59445071"/>
          <a:ext cx="274320" cy="360317"/>
          <a:chOff x="6147651" y="793750"/>
          <a:chExt cx="462699" cy="514350"/>
        </a:xfrm>
      </xdr:grpSpPr>
      <xdr:grpSp>
        <xdr:nvGrpSpPr>
          <xdr:cNvPr id="1381" name="Group 1380">
            <a:extLst>
              <a:ext uri="{FF2B5EF4-FFF2-40B4-BE49-F238E27FC236}">
                <a16:creationId xmlns:a16="http://schemas.microsoft.com/office/drawing/2014/main" id="{7C9116B1-AC4F-F3D4-DB99-0511F172E58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383" name="Straight Connector 1382">
              <a:extLst>
                <a:ext uri="{FF2B5EF4-FFF2-40B4-BE49-F238E27FC236}">
                  <a16:creationId xmlns:a16="http://schemas.microsoft.com/office/drawing/2014/main" id="{290C2226-4C34-9A2B-60B3-D64E7C4A321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4" name="Straight Connector 1383">
              <a:extLst>
                <a:ext uri="{FF2B5EF4-FFF2-40B4-BE49-F238E27FC236}">
                  <a16:creationId xmlns:a16="http://schemas.microsoft.com/office/drawing/2014/main" id="{46355334-B22B-717B-3FF3-D70BC5D1272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5" name="Straight Connector 1384">
              <a:extLst>
                <a:ext uri="{FF2B5EF4-FFF2-40B4-BE49-F238E27FC236}">
                  <a16:creationId xmlns:a16="http://schemas.microsoft.com/office/drawing/2014/main" id="{5048E2B7-C33C-0168-7614-864B148BA68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6" name="Straight Connector 1385">
              <a:extLst>
                <a:ext uri="{FF2B5EF4-FFF2-40B4-BE49-F238E27FC236}">
                  <a16:creationId xmlns:a16="http://schemas.microsoft.com/office/drawing/2014/main" id="{447FF3FD-DA9D-B3CC-965E-3032BFC933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7" name="Straight Connector 1386">
              <a:extLst>
                <a:ext uri="{FF2B5EF4-FFF2-40B4-BE49-F238E27FC236}">
                  <a16:creationId xmlns:a16="http://schemas.microsoft.com/office/drawing/2014/main" id="{8BC6A0E0-2FEA-4859-CDE3-4633A6FAC8C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8" name="Straight Connector 1387">
              <a:extLst>
                <a:ext uri="{FF2B5EF4-FFF2-40B4-BE49-F238E27FC236}">
                  <a16:creationId xmlns:a16="http://schemas.microsoft.com/office/drawing/2014/main" id="{CB238338-293D-CF80-75B0-A139DD154FC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82" name="Straight Connector 1381">
            <a:extLst>
              <a:ext uri="{FF2B5EF4-FFF2-40B4-BE49-F238E27FC236}">
                <a16:creationId xmlns:a16="http://schemas.microsoft.com/office/drawing/2014/main" id="{DA8E5356-0995-8285-7E14-85E71678C2E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334</xdr:row>
      <xdr:rowOff>0</xdr:rowOff>
    </xdr:from>
    <xdr:to>
      <xdr:col>12</xdr:col>
      <xdr:colOff>274320</xdr:colOff>
      <xdr:row>336</xdr:row>
      <xdr:rowOff>6531</xdr:rowOff>
    </xdr:to>
    <xdr:grpSp>
      <xdr:nvGrpSpPr>
        <xdr:cNvPr id="1389" name="Group 1388">
          <a:extLst>
            <a:ext uri="{FF2B5EF4-FFF2-40B4-BE49-F238E27FC236}">
              <a16:creationId xmlns:a16="http://schemas.microsoft.com/office/drawing/2014/main" id="{2C451653-9A1A-4441-9CC8-CDE5833AC46B}"/>
            </a:ext>
          </a:extLst>
        </xdr:cNvPr>
        <xdr:cNvGrpSpPr/>
      </xdr:nvGrpSpPr>
      <xdr:grpSpPr>
        <a:xfrm>
          <a:off x="6141357" y="59445071"/>
          <a:ext cx="274320" cy="360317"/>
          <a:chOff x="6147651" y="793750"/>
          <a:chExt cx="462699" cy="514350"/>
        </a:xfrm>
      </xdr:grpSpPr>
      <xdr:grpSp>
        <xdr:nvGrpSpPr>
          <xdr:cNvPr id="1390" name="Group 1389">
            <a:extLst>
              <a:ext uri="{FF2B5EF4-FFF2-40B4-BE49-F238E27FC236}">
                <a16:creationId xmlns:a16="http://schemas.microsoft.com/office/drawing/2014/main" id="{53347EAB-2AE8-307E-C79B-B58E655B9FD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392" name="Straight Connector 1391">
              <a:extLst>
                <a:ext uri="{FF2B5EF4-FFF2-40B4-BE49-F238E27FC236}">
                  <a16:creationId xmlns:a16="http://schemas.microsoft.com/office/drawing/2014/main" id="{89832B8F-0584-DB9B-8BD7-65B225D1D02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93" name="Straight Connector 1392">
              <a:extLst>
                <a:ext uri="{FF2B5EF4-FFF2-40B4-BE49-F238E27FC236}">
                  <a16:creationId xmlns:a16="http://schemas.microsoft.com/office/drawing/2014/main" id="{DF91EF8A-7FB8-D82C-E0C1-88B2C51171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94" name="Straight Connector 1393">
              <a:extLst>
                <a:ext uri="{FF2B5EF4-FFF2-40B4-BE49-F238E27FC236}">
                  <a16:creationId xmlns:a16="http://schemas.microsoft.com/office/drawing/2014/main" id="{00E320FE-2B32-6E26-C693-C5415551EF2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95" name="Straight Connector 1394">
              <a:extLst>
                <a:ext uri="{FF2B5EF4-FFF2-40B4-BE49-F238E27FC236}">
                  <a16:creationId xmlns:a16="http://schemas.microsoft.com/office/drawing/2014/main" id="{347E65A7-A35B-56C7-CD48-4C166B51DF5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96" name="Straight Connector 1395">
              <a:extLst>
                <a:ext uri="{FF2B5EF4-FFF2-40B4-BE49-F238E27FC236}">
                  <a16:creationId xmlns:a16="http://schemas.microsoft.com/office/drawing/2014/main" id="{E60E5B1B-00EF-D676-B1BA-F0EF984D7CA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97" name="Straight Connector 1396">
              <a:extLst>
                <a:ext uri="{FF2B5EF4-FFF2-40B4-BE49-F238E27FC236}">
                  <a16:creationId xmlns:a16="http://schemas.microsoft.com/office/drawing/2014/main" id="{5DBBBCC3-8904-91AA-4B06-7A76D6294C2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91" name="Straight Connector 1390">
            <a:extLst>
              <a:ext uri="{FF2B5EF4-FFF2-40B4-BE49-F238E27FC236}">
                <a16:creationId xmlns:a16="http://schemas.microsoft.com/office/drawing/2014/main" id="{8E7C8EFF-38F3-97D9-60F9-FDFD139C9CD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334</xdr:row>
      <xdr:rowOff>0</xdr:rowOff>
    </xdr:from>
    <xdr:to>
      <xdr:col>10</xdr:col>
      <xdr:colOff>274320</xdr:colOff>
      <xdr:row>336</xdr:row>
      <xdr:rowOff>6531</xdr:rowOff>
    </xdr:to>
    <xdr:grpSp>
      <xdr:nvGrpSpPr>
        <xdr:cNvPr id="1398" name="Group 1397">
          <a:extLst>
            <a:ext uri="{FF2B5EF4-FFF2-40B4-BE49-F238E27FC236}">
              <a16:creationId xmlns:a16="http://schemas.microsoft.com/office/drawing/2014/main" id="{8DDA57C0-1247-4DA6-A010-06D37C7624D6}"/>
            </a:ext>
          </a:extLst>
        </xdr:cNvPr>
        <xdr:cNvGrpSpPr/>
      </xdr:nvGrpSpPr>
      <xdr:grpSpPr>
        <a:xfrm>
          <a:off x="5098143" y="59445071"/>
          <a:ext cx="274320" cy="360317"/>
          <a:chOff x="6147651" y="793750"/>
          <a:chExt cx="462699" cy="514350"/>
        </a:xfrm>
      </xdr:grpSpPr>
      <xdr:grpSp>
        <xdr:nvGrpSpPr>
          <xdr:cNvPr id="1399" name="Group 1398">
            <a:extLst>
              <a:ext uri="{FF2B5EF4-FFF2-40B4-BE49-F238E27FC236}">
                <a16:creationId xmlns:a16="http://schemas.microsoft.com/office/drawing/2014/main" id="{9F55B693-CA74-03B8-7EFE-E442B88AF4E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401" name="Straight Connector 1400">
              <a:extLst>
                <a:ext uri="{FF2B5EF4-FFF2-40B4-BE49-F238E27FC236}">
                  <a16:creationId xmlns:a16="http://schemas.microsoft.com/office/drawing/2014/main" id="{D426E848-B39F-461C-F9BB-C48C4159BDC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02" name="Straight Connector 1401">
              <a:extLst>
                <a:ext uri="{FF2B5EF4-FFF2-40B4-BE49-F238E27FC236}">
                  <a16:creationId xmlns:a16="http://schemas.microsoft.com/office/drawing/2014/main" id="{524654FC-552A-5AB0-BB99-7020146052C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03" name="Straight Connector 1402">
              <a:extLst>
                <a:ext uri="{FF2B5EF4-FFF2-40B4-BE49-F238E27FC236}">
                  <a16:creationId xmlns:a16="http://schemas.microsoft.com/office/drawing/2014/main" id="{6F69535E-336B-A6C4-935D-0620C77CD21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04" name="Straight Connector 1403">
              <a:extLst>
                <a:ext uri="{FF2B5EF4-FFF2-40B4-BE49-F238E27FC236}">
                  <a16:creationId xmlns:a16="http://schemas.microsoft.com/office/drawing/2014/main" id="{09E46D52-0573-3F40-3DDB-C9B668771E5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05" name="Straight Connector 1404">
              <a:extLst>
                <a:ext uri="{FF2B5EF4-FFF2-40B4-BE49-F238E27FC236}">
                  <a16:creationId xmlns:a16="http://schemas.microsoft.com/office/drawing/2014/main" id="{0E8E07BA-4178-7A31-00FE-F1E4199A78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06" name="Straight Connector 1405">
              <a:extLst>
                <a:ext uri="{FF2B5EF4-FFF2-40B4-BE49-F238E27FC236}">
                  <a16:creationId xmlns:a16="http://schemas.microsoft.com/office/drawing/2014/main" id="{B3F8B058-3D45-627B-8843-1BBFB2D7993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00" name="Straight Connector 1399">
            <a:extLst>
              <a:ext uri="{FF2B5EF4-FFF2-40B4-BE49-F238E27FC236}">
                <a16:creationId xmlns:a16="http://schemas.microsoft.com/office/drawing/2014/main" id="{EEE5D55D-82A0-AE9A-5560-048F4C20000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334</xdr:row>
      <xdr:rowOff>0</xdr:rowOff>
    </xdr:from>
    <xdr:to>
      <xdr:col>6</xdr:col>
      <xdr:colOff>274320</xdr:colOff>
      <xdr:row>336</xdr:row>
      <xdr:rowOff>6531</xdr:rowOff>
    </xdr:to>
    <xdr:grpSp>
      <xdr:nvGrpSpPr>
        <xdr:cNvPr id="1407" name="Group 1406">
          <a:extLst>
            <a:ext uri="{FF2B5EF4-FFF2-40B4-BE49-F238E27FC236}">
              <a16:creationId xmlns:a16="http://schemas.microsoft.com/office/drawing/2014/main" id="{BBF6BD90-C72A-4654-8008-F22B1726047E}"/>
            </a:ext>
          </a:extLst>
        </xdr:cNvPr>
        <xdr:cNvGrpSpPr/>
      </xdr:nvGrpSpPr>
      <xdr:grpSpPr>
        <a:xfrm>
          <a:off x="3011714" y="59445071"/>
          <a:ext cx="274320" cy="360317"/>
          <a:chOff x="6147651" y="793750"/>
          <a:chExt cx="462699" cy="514350"/>
        </a:xfrm>
      </xdr:grpSpPr>
      <xdr:grpSp>
        <xdr:nvGrpSpPr>
          <xdr:cNvPr id="1408" name="Group 1407">
            <a:extLst>
              <a:ext uri="{FF2B5EF4-FFF2-40B4-BE49-F238E27FC236}">
                <a16:creationId xmlns:a16="http://schemas.microsoft.com/office/drawing/2014/main" id="{95CE059A-60AD-814F-A5B1-8FCC0EA7E16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410" name="Straight Connector 1409">
              <a:extLst>
                <a:ext uri="{FF2B5EF4-FFF2-40B4-BE49-F238E27FC236}">
                  <a16:creationId xmlns:a16="http://schemas.microsoft.com/office/drawing/2014/main" id="{BB35FCA0-32D6-B3AD-9E17-0CB10FF551F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11" name="Straight Connector 1410">
              <a:extLst>
                <a:ext uri="{FF2B5EF4-FFF2-40B4-BE49-F238E27FC236}">
                  <a16:creationId xmlns:a16="http://schemas.microsoft.com/office/drawing/2014/main" id="{9744B471-7E75-0ABD-4D0B-78832925B5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12" name="Straight Connector 1411">
              <a:extLst>
                <a:ext uri="{FF2B5EF4-FFF2-40B4-BE49-F238E27FC236}">
                  <a16:creationId xmlns:a16="http://schemas.microsoft.com/office/drawing/2014/main" id="{6D9DA1BD-A4FE-2FE8-EAD9-84159F933C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13" name="Straight Connector 1412">
              <a:extLst>
                <a:ext uri="{FF2B5EF4-FFF2-40B4-BE49-F238E27FC236}">
                  <a16:creationId xmlns:a16="http://schemas.microsoft.com/office/drawing/2014/main" id="{6463E762-0E0E-0AAE-857E-8D301BAAAAC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14" name="Straight Connector 1413">
              <a:extLst>
                <a:ext uri="{FF2B5EF4-FFF2-40B4-BE49-F238E27FC236}">
                  <a16:creationId xmlns:a16="http://schemas.microsoft.com/office/drawing/2014/main" id="{7193CF4D-EBFC-9682-1480-EF52848F16F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15" name="Straight Connector 1414">
              <a:extLst>
                <a:ext uri="{FF2B5EF4-FFF2-40B4-BE49-F238E27FC236}">
                  <a16:creationId xmlns:a16="http://schemas.microsoft.com/office/drawing/2014/main" id="{C8ACDA5E-9CF7-D79E-2E94-DA8A809C427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09" name="Straight Connector 1408">
            <a:extLst>
              <a:ext uri="{FF2B5EF4-FFF2-40B4-BE49-F238E27FC236}">
                <a16:creationId xmlns:a16="http://schemas.microsoft.com/office/drawing/2014/main" id="{7D547FFD-B813-9B8A-09D6-180A75E1158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1451</xdr:colOff>
      <xdr:row>212</xdr:row>
      <xdr:rowOff>154214</xdr:rowOff>
    </xdr:from>
    <xdr:to>
      <xdr:col>4</xdr:col>
      <xdr:colOff>265248</xdr:colOff>
      <xdr:row>214</xdr:row>
      <xdr:rowOff>169816</xdr:rowOff>
    </xdr:to>
    <xdr:grpSp>
      <xdr:nvGrpSpPr>
        <xdr:cNvPr id="1416" name="Group 1415">
          <a:extLst>
            <a:ext uri="{FF2B5EF4-FFF2-40B4-BE49-F238E27FC236}">
              <a16:creationId xmlns:a16="http://schemas.microsoft.com/office/drawing/2014/main" id="{85990F08-1E43-48EC-8741-743E85394617}"/>
            </a:ext>
          </a:extLst>
        </xdr:cNvPr>
        <xdr:cNvGrpSpPr/>
      </xdr:nvGrpSpPr>
      <xdr:grpSpPr>
        <a:xfrm>
          <a:off x="1969951" y="38335857"/>
          <a:ext cx="263797" cy="369388"/>
          <a:chOff x="6147651" y="793750"/>
          <a:chExt cx="462699" cy="514350"/>
        </a:xfrm>
      </xdr:grpSpPr>
      <xdr:grpSp>
        <xdr:nvGrpSpPr>
          <xdr:cNvPr id="1417" name="Group 1416">
            <a:extLst>
              <a:ext uri="{FF2B5EF4-FFF2-40B4-BE49-F238E27FC236}">
                <a16:creationId xmlns:a16="http://schemas.microsoft.com/office/drawing/2014/main" id="{D4F68C94-210E-2390-F33A-0DFB73A3381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419" name="Straight Connector 1418">
              <a:extLst>
                <a:ext uri="{FF2B5EF4-FFF2-40B4-BE49-F238E27FC236}">
                  <a16:creationId xmlns:a16="http://schemas.microsoft.com/office/drawing/2014/main" id="{E9B8CF56-FAFA-D654-BE03-74D9DB89FDB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20" name="Straight Connector 1419">
              <a:extLst>
                <a:ext uri="{FF2B5EF4-FFF2-40B4-BE49-F238E27FC236}">
                  <a16:creationId xmlns:a16="http://schemas.microsoft.com/office/drawing/2014/main" id="{EA6180BA-B71E-0D96-D945-AA11E380F84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21" name="Straight Connector 1420">
              <a:extLst>
                <a:ext uri="{FF2B5EF4-FFF2-40B4-BE49-F238E27FC236}">
                  <a16:creationId xmlns:a16="http://schemas.microsoft.com/office/drawing/2014/main" id="{91E45087-2BC6-C952-BA0D-699E35E67DB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22" name="Straight Connector 1421">
              <a:extLst>
                <a:ext uri="{FF2B5EF4-FFF2-40B4-BE49-F238E27FC236}">
                  <a16:creationId xmlns:a16="http://schemas.microsoft.com/office/drawing/2014/main" id="{EDA43899-2D4C-5932-954A-3946893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23" name="Straight Connector 1422">
              <a:extLst>
                <a:ext uri="{FF2B5EF4-FFF2-40B4-BE49-F238E27FC236}">
                  <a16:creationId xmlns:a16="http://schemas.microsoft.com/office/drawing/2014/main" id="{A58983FE-788A-C074-4269-5705BAD0F3F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24" name="Straight Connector 1423">
              <a:extLst>
                <a:ext uri="{FF2B5EF4-FFF2-40B4-BE49-F238E27FC236}">
                  <a16:creationId xmlns:a16="http://schemas.microsoft.com/office/drawing/2014/main" id="{9EC75399-C364-30CF-080C-7F59A15D12F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18" name="Straight Connector 1417">
            <a:extLst>
              <a:ext uri="{FF2B5EF4-FFF2-40B4-BE49-F238E27FC236}">
                <a16:creationId xmlns:a16="http://schemas.microsoft.com/office/drawing/2014/main" id="{3C7773CB-6C9B-1F5C-DFAF-E0A279B27B8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213</xdr:row>
      <xdr:rowOff>0</xdr:rowOff>
    </xdr:from>
    <xdr:to>
      <xdr:col>10</xdr:col>
      <xdr:colOff>274320</xdr:colOff>
      <xdr:row>215</xdr:row>
      <xdr:rowOff>6531</xdr:rowOff>
    </xdr:to>
    <xdr:grpSp>
      <xdr:nvGrpSpPr>
        <xdr:cNvPr id="1425" name="Group 1424">
          <a:extLst>
            <a:ext uri="{FF2B5EF4-FFF2-40B4-BE49-F238E27FC236}">
              <a16:creationId xmlns:a16="http://schemas.microsoft.com/office/drawing/2014/main" id="{D48CCF99-533D-48DD-B5A4-C396C017F348}"/>
            </a:ext>
          </a:extLst>
        </xdr:cNvPr>
        <xdr:cNvGrpSpPr/>
      </xdr:nvGrpSpPr>
      <xdr:grpSpPr>
        <a:xfrm>
          <a:off x="5098143" y="38354000"/>
          <a:ext cx="274320" cy="369388"/>
          <a:chOff x="6147651" y="793750"/>
          <a:chExt cx="462699" cy="514350"/>
        </a:xfrm>
      </xdr:grpSpPr>
      <xdr:grpSp>
        <xdr:nvGrpSpPr>
          <xdr:cNvPr id="1426" name="Group 1425">
            <a:extLst>
              <a:ext uri="{FF2B5EF4-FFF2-40B4-BE49-F238E27FC236}">
                <a16:creationId xmlns:a16="http://schemas.microsoft.com/office/drawing/2014/main" id="{788FA954-C3AF-D861-432B-0A077C08DCB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428" name="Straight Connector 1427">
              <a:extLst>
                <a:ext uri="{FF2B5EF4-FFF2-40B4-BE49-F238E27FC236}">
                  <a16:creationId xmlns:a16="http://schemas.microsoft.com/office/drawing/2014/main" id="{48BC5AEE-E999-CDA7-401E-B40503E776DD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29" name="Straight Connector 1428">
              <a:extLst>
                <a:ext uri="{FF2B5EF4-FFF2-40B4-BE49-F238E27FC236}">
                  <a16:creationId xmlns:a16="http://schemas.microsoft.com/office/drawing/2014/main" id="{AE8AE048-3E32-EDE0-1275-11D37C42001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30" name="Straight Connector 1429">
              <a:extLst>
                <a:ext uri="{FF2B5EF4-FFF2-40B4-BE49-F238E27FC236}">
                  <a16:creationId xmlns:a16="http://schemas.microsoft.com/office/drawing/2014/main" id="{DDEDE381-2BC0-CEC3-46B5-DC8F9D7AF8D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31" name="Straight Connector 1430">
              <a:extLst>
                <a:ext uri="{FF2B5EF4-FFF2-40B4-BE49-F238E27FC236}">
                  <a16:creationId xmlns:a16="http://schemas.microsoft.com/office/drawing/2014/main" id="{D5DBAFDF-20D7-066C-A2BF-BB28C27830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32" name="Straight Connector 1431">
              <a:extLst>
                <a:ext uri="{FF2B5EF4-FFF2-40B4-BE49-F238E27FC236}">
                  <a16:creationId xmlns:a16="http://schemas.microsoft.com/office/drawing/2014/main" id="{02869DCC-3607-0842-4ABB-19BA0BB0BCD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33" name="Straight Connector 1432">
              <a:extLst>
                <a:ext uri="{FF2B5EF4-FFF2-40B4-BE49-F238E27FC236}">
                  <a16:creationId xmlns:a16="http://schemas.microsoft.com/office/drawing/2014/main" id="{58172FB5-A88C-77A8-0ADA-F5D95024DA7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27" name="Straight Connector 1426">
            <a:extLst>
              <a:ext uri="{FF2B5EF4-FFF2-40B4-BE49-F238E27FC236}">
                <a16:creationId xmlns:a16="http://schemas.microsoft.com/office/drawing/2014/main" id="{2B2A515E-D167-4549-F321-AE6BAE1CDC2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213</xdr:row>
      <xdr:rowOff>0</xdr:rowOff>
    </xdr:from>
    <xdr:to>
      <xdr:col>2</xdr:col>
      <xdr:colOff>274320</xdr:colOff>
      <xdr:row>215</xdr:row>
      <xdr:rowOff>6531</xdr:rowOff>
    </xdr:to>
    <xdr:grpSp>
      <xdr:nvGrpSpPr>
        <xdr:cNvPr id="1434" name="Group 1433">
          <a:extLst>
            <a:ext uri="{FF2B5EF4-FFF2-40B4-BE49-F238E27FC236}">
              <a16:creationId xmlns:a16="http://schemas.microsoft.com/office/drawing/2014/main" id="{B040BB73-0E13-475A-94B0-D2818FE9EAFA}"/>
            </a:ext>
          </a:extLst>
        </xdr:cNvPr>
        <xdr:cNvGrpSpPr/>
      </xdr:nvGrpSpPr>
      <xdr:grpSpPr>
        <a:xfrm>
          <a:off x="879929" y="38354000"/>
          <a:ext cx="274320" cy="369388"/>
          <a:chOff x="6147651" y="793750"/>
          <a:chExt cx="462699" cy="514350"/>
        </a:xfrm>
      </xdr:grpSpPr>
      <xdr:grpSp>
        <xdr:nvGrpSpPr>
          <xdr:cNvPr id="1435" name="Group 1434">
            <a:extLst>
              <a:ext uri="{FF2B5EF4-FFF2-40B4-BE49-F238E27FC236}">
                <a16:creationId xmlns:a16="http://schemas.microsoft.com/office/drawing/2014/main" id="{8F416E37-54E2-77E2-C9D9-AE0D9310F47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437" name="Straight Connector 1436">
              <a:extLst>
                <a:ext uri="{FF2B5EF4-FFF2-40B4-BE49-F238E27FC236}">
                  <a16:creationId xmlns:a16="http://schemas.microsoft.com/office/drawing/2014/main" id="{334102A0-5853-C95D-3051-59FDEE5FA05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38" name="Straight Connector 1437">
              <a:extLst>
                <a:ext uri="{FF2B5EF4-FFF2-40B4-BE49-F238E27FC236}">
                  <a16:creationId xmlns:a16="http://schemas.microsoft.com/office/drawing/2014/main" id="{D8605E35-08E2-A4F8-3959-72287B3070D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39" name="Straight Connector 1438">
              <a:extLst>
                <a:ext uri="{FF2B5EF4-FFF2-40B4-BE49-F238E27FC236}">
                  <a16:creationId xmlns:a16="http://schemas.microsoft.com/office/drawing/2014/main" id="{879C4E36-7C18-489B-D10D-EFAE6A934F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40" name="Straight Connector 1439">
              <a:extLst>
                <a:ext uri="{FF2B5EF4-FFF2-40B4-BE49-F238E27FC236}">
                  <a16:creationId xmlns:a16="http://schemas.microsoft.com/office/drawing/2014/main" id="{C949BAB3-BDB5-5B1D-34EA-F2C3978E717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41" name="Straight Connector 1440">
              <a:extLst>
                <a:ext uri="{FF2B5EF4-FFF2-40B4-BE49-F238E27FC236}">
                  <a16:creationId xmlns:a16="http://schemas.microsoft.com/office/drawing/2014/main" id="{0FBB6F61-57E0-4158-E8A5-720941EC978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42" name="Straight Connector 1441">
              <a:extLst>
                <a:ext uri="{FF2B5EF4-FFF2-40B4-BE49-F238E27FC236}">
                  <a16:creationId xmlns:a16="http://schemas.microsoft.com/office/drawing/2014/main" id="{AAF04800-D9BF-A035-E063-27D61C49F8E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36" name="Straight Connector 1435">
            <a:extLst>
              <a:ext uri="{FF2B5EF4-FFF2-40B4-BE49-F238E27FC236}">
                <a16:creationId xmlns:a16="http://schemas.microsoft.com/office/drawing/2014/main" id="{2F79A3BB-D200-849D-65D8-C4EE9736F0E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191</xdr:row>
      <xdr:rowOff>0</xdr:rowOff>
    </xdr:from>
    <xdr:to>
      <xdr:col>20</xdr:col>
      <xdr:colOff>274320</xdr:colOff>
      <xdr:row>193</xdr:row>
      <xdr:rowOff>6531</xdr:rowOff>
    </xdr:to>
    <xdr:grpSp>
      <xdr:nvGrpSpPr>
        <xdr:cNvPr id="1443" name="Group 1442">
          <a:extLst>
            <a:ext uri="{FF2B5EF4-FFF2-40B4-BE49-F238E27FC236}">
              <a16:creationId xmlns:a16="http://schemas.microsoft.com/office/drawing/2014/main" id="{6325692A-0C71-45A3-9A38-C8E25F65CF82}"/>
            </a:ext>
          </a:extLst>
        </xdr:cNvPr>
        <xdr:cNvGrpSpPr/>
      </xdr:nvGrpSpPr>
      <xdr:grpSpPr>
        <a:xfrm>
          <a:off x="10314214" y="34525857"/>
          <a:ext cx="274320" cy="369388"/>
          <a:chOff x="6147651" y="793750"/>
          <a:chExt cx="462699" cy="514350"/>
        </a:xfrm>
      </xdr:grpSpPr>
      <xdr:grpSp>
        <xdr:nvGrpSpPr>
          <xdr:cNvPr id="1444" name="Group 1443">
            <a:extLst>
              <a:ext uri="{FF2B5EF4-FFF2-40B4-BE49-F238E27FC236}">
                <a16:creationId xmlns:a16="http://schemas.microsoft.com/office/drawing/2014/main" id="{1AC6A9D2-2523-7C19-9BC5-43EE0C45F02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446" name="Straight Connector 1445">
              <a:extLst>
                <a:ext uri="{FF2B5EF4-FFF2-40B4-BE49-F238E27FC236}">
                  <a16:creationId xmlns:a16="http://schemas.microsoft.com/office/drawing/2014/main" id="{DED042B8-6486-F7A8-63EF-E849E1A1317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47" name="Straight Connector 1446">
              <a:extLst>
                <a:ext uri="{FF2B5EF4-FFF2-40B4-BE49-F238E27FC236}">
                  <a16:creationId xmlns:a16="http://schemas.microsoft.com/office/drawing/2014/main" id="{FAE2948B-35E0-6A03-451A-0979C23B80E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48" name="Straight Connector 1447">
              <a:extLst>
                <a:ext uri="{FF2B5EF4-FFF2-40B4-BE49-F238E27FC236}">
                  <a16:creationId xmlns:a16="http://schemas.microsoft.com/office/drawing/2014/main" id="{3592F636-2CF5-D645-D14A-707813C703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49" name="Straight Connector 1448">
              <a:extLst>
                <a:ext uri="{FF2B5EF4-FFF2-40B4-BE49-F238E27FC236}">
                  <a16:creationId xmlns:a16="http://schemas.microsoft.com/office/drawing/2014/main" id="{6E1D7D32-DF43-7C92-A823-341CB0BF82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50" name="Straight Connector 1449">
              <a:extLst>
                <a:ext uri="{FF2B5EF4-FFF2-40B4-BE49-F238E27FC236}">
                  <a16:creationId xmlns:a16="http://schemas.microsoft.com/office/drawing/2014/main" id="{60774F85-DC6E-3CF0-19A9-B1324E159C2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51" name="Straight Connector 1450">
              <a:extLst>
                <a:ext uri="{FF2B5EF4-FFF2-40B4-BE49-F238E27FC236}">
                  <a16:creationId xmlns:a16="http://schemas.microsoft.com/office/drawing/2014/main" id="{1948E8DB-E91B-E70E-ACA0-2A91DCF4905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45" name="Straight Connector 1444">
            <a:extLst>
              <a:ext uri="{FF2B5EF4-FFF2-40B4-BE49-F238E27FC236}">
                <a16:creationId xmlns:a16="http://schemas.microsoft.com/office/drawing/2014/main" id="{AA644C42-2CB9-7D19-F424-68B825A2BCE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389</xdr:row>
      <xdr:rowOff>0</xdr:rowOff>
    </xdr:from>
    <xdr:to>
      <xdr:col>14</xdr:col>
      <xdr:colOff>274320</xdr:colOff>
      <xdr:row>391</xdr:row>
      <xdr:rowOff>6531</xdr:rowOff>
    </xdr:to>
    <xdr:grpSp>
      <xdr:nvGrpSpPr>
        <xdr:cNvPr id="1452" name="Group 1451">
          <a:extLst>
            <a:ext uri="{FF2B5EF4-FFF2-40B4-BE49-F238E27FC236}">
              <a16:creationId xmlns:a16="http://schemas.microsoft.com/office/drawing/2014/main" id="{648AE531-E7D5-4BB3-AED7-0E1ECF73A69D}"/>
            </a:ext>
          </a:extLst>
        </xdr:cNvPr>
        <xdr:cNvGrpSpPr/>
      </xdr:nvGrpSpPr>
      <xdr:grpSpPr>
        <a:xfrm>
          <a:off x="7184571" y="69015429"/>
          <a:ext cx="274320" cy="351245"/>
          <a:chOff x="6147651" y="793750"/>
          <a:chExt cx="462699" cy="514350"/>
        </a:xfrm>
      </xdr:grpSpPr>
      <xdr:grpSp>
        <xdr:nvGrpSpPr>
          <xdr:cNvPr id="1453" name="Group 1452">
            <a:extLst>
              <a:ext uri="{FF2B5EF4-FFF2-40B4-BE49-F238E27FC236}">
                <a16:creationId xmlns:a16="http://schemas.microsoft.com/office/drawing/2014/main" id="{76E167A6-9EE5-6CE2-CAFD-70C4F238A84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455" name="Straight Connector 1454">
              <a:extLst>
                <a:ext uri="{FF2B5EF4-FFF2-40B4-BE49-F238E27FC236}">
                  <a16:creationId xmlns:a16="http://schemas.microsoft.com/office/drawing/2014/main" id="{5F097CD0-CE59-708E-893C-D6F3DF6FD99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56" name="Straight Connector 1455">
              <a:extLst>
                <a:ext uri="{FF2B5EF4-FFF2-40B4-BE49-F238E27FC236}">
                  <a16:creationId xmlns:a16="http://schemas.microsoft.com/office/drawing/2014/main" id="{C28038F5-BE1A-9B02-5DB4-547C926C983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57" name="Straight Connector 1456">
              <a:extLst>
                <a:ext uri="{FF2B5EF4-FFF2-40B4-BE49-F238E27FC236}">
                  <a16:creationId xmlns:a16="http://schemas.microsoft.com/office/drawing/2014/main" id="{75D176B8-3BA2-1BC1-73B8-0FE50956DF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58" name="Straight Connector 1457">
              <a:extLst>
                <a:ext uri="{FF2B5EF4-FFF2-40B4-BE49-F238E27FC236}">
                  <a16:creationId xmlns:a16="http://schemas.microsoft.com/office/drawing/2014/main" id="{AC085AEF-52FB-2136-3990-B1A15E54C7E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59" name="Straight Connector 1458">
              <a:extLst>
                <a:ext uri="{FF2B5EF4-FFF2-40B4-BE49-F238E27FC236}">
                  <a16:creationId xmlns:a16="http://schemas.microsoft.com/office/drawing/2014/main" id="{3D644EF1-3007-DA9B-8F05-E31EF7599C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60" name="Straight Connector 1459">
              <a:extLst>
                <a:ext uri="{FF2B5EF4-FFF2-40B4-BE49-F238E27FC236}">
                  <a16:creationId xmlns:a16="http://schemas.microsoft.com/office/drawing/2014/main" id="{26000A5F-3E7A-1EFE-E362-14094F237CB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54" name="Straight Connector 1453">
            <a:extLst>
              <a:ext uri="{FF2B5EF4-FFF2-40B4-BE49-F238E27FC236}">
                <a16:creationId xmlns:a16="http://schemas.microsoft.com/office/drawing/2014/main" id="{36894E1D-D2AE-7F59-2734-9F4225BDC44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401</xdr:row>
      <xdr:rowOff>0</xdr:rowOff>
    </xdr:from>
    <xdr:to>
      <xdr:col>20</xdr:col>
      <xdr:colOff>274320</xdr:colOff>
      <xdr:row>403</xdr:row>
      <xdr:rowOff>6531</xdr:rowOff>
    </xdr:to>
    <xdr:grpSp>
      <xdr:nvGrpSpPr>
        <xdr:cNvPr id="1461" name="Group 1460">
          <a:extLst>
            <a:ext uri="{FF2B5EF4-FFF2-40B4-BE49-F238E27FC236}">
              <a16:creationId xmlns:a16="http://schemas.microsoft.com/office/drawing/2014/main" id="{92F8AFC9-3679-4C7E-AFB1-B78AAE8121C1}"/>
            </a:ext>
          </a:extLst>
        </xdr:cNvPr>
        <xdr:cNvGrpSpPr/>
      </xdr:nvGrpSpPr>
      <xdr:grpSpPr>
        <a:xfrm>
          <a:off x="10314214" y="71120000"/>
          <a:ext cx="274320" cy="360317"/>
          <a:chOff x="6147651" y="793750"/>
          <a:chExt cx="462699" cy="514350"/>
        </a:xfrm>
      </xdr:grpSpPr>
      <xdr:grpSp>
        <xdr:nvGrpSpPr>
          <xdr:cNvPr id="1462" name="Group 1461">
            <a:extLst>
              <a:ext uri="{FF2B5EF4-FFF2-40B4-BE49-F238E27FC236}">
                <a16:creationId xmlns:a16="http://schemas.microsoft.com/office/drawing/2014/main" id="{443F3A8C-D5BE-EC32-2136-79AB022650D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464" name="Straight Connector 1463">
              <a:extLst>
                <a:ext uri="{FF2B5EF4-FFF2-40B4-BE49-F238E27FC236}">
                  <a16:creationId xmlns:a16="http://schemas.microsoft.com/office/drawing/2014/main" id="{0C32D3CC-8D30-F96B-FBE8-8A3C28C7FB4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65" name="Straight Connector 1464">
              <a:extLst>
                <a:ext uri="{FF2B5EF4-FFF2-40B4-BE49-F238E27FC236}">
                  <a16:creationId xmlns:a16="http://schemas.microsoft.com/office/drawing/2014/main" id="{EA9E84DE-2C3D-51E9-EF03-365C617E982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66" name="Straight Connector 1465">
              <a:extLst>
                <a:ext uri="{FF2B5EF4-FFF2-40B4-BE49-F238E27FC236}">
                  <a16:creationId xmlns:a16="http://schemas.microsoft.com/office/drawing/2014/main" id="{2F795203-D2DA-3D0A-88AB-3FA98926B9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67" name="Straight Connector 1466">
              <a:extLst>
                <a:ext uri="{FF2B5EF4-FFF2-40B4-BE49-F238E27FC236}">
                  <a16:creationId xmlns:a16="http://schemas.microsoft.com/office/drawing/2014/main" id="{2E980880-6791-CB10-9E3D-F6CE2109FB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68" name="Straight Connector 1467">
              <a:extLst>
                <a:ext uri="{FF2B5EF4-FFF2-40B4-BE49-F238E27FC236}">
                  <a16:creationId xmlns:a16="http://schemas.microsoft.com/office/drawing/2014/main" id="{D9FE9FBB-2F69-9113-9C5E-EA5F57A1954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69" name="Straight Connector 1468">
              <a:extLst>
                <a:ext uri="{FF2B5EF4-FFF2-40B4-BE49-F238E27FC236}">
                  <a16:creationId xmlns:a16="http://schemas.microsoft.com/office/drawing/2014/main" id="{3C0D77A5-DD7F-E199-4B28-B5A5B531F07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63" name="Straight Connector 1462">
            <a:extLst>
              <a:ext uri="{FF2B5EF4-FFF2-40B4-BE49-F238E27FC236}">
                <a16:creationId xmlns:a16="http://schemas.microsoft.com/office/drawing/2014/main" id="{9859F960-8806-867F-7918-7289DC047FC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412</xdr:row>
      <xdr:rowOff>0</xdr:rowOff>
    </xdr:from>
    <xdr:to>
      <xdr:col>10</xdr:col>
      <xdr:colOff>274320</xdr:colOff>
      <xdr:row>414</xdr:row>
      <xdr:rowOff>6530</xdr:rowOff>
    </xdr:to>
    <xdr:grpSp>
      <xdr:nvGrpSpPr>
        <xdr:cNvPr id="1470" name="Group 1469">
          <a:extLst>
            <a:ext uri="{FF2B5EF4-FFF2-40B4-BE49-F238E27FC236}">
              <a16:creationId xmlns:a16="http://schemas.microsoft.com/office/drawing/2014/main" id="{7F86DA74-54E0-4762-AED9-988FC5B42F56}"/>
            </a:ext>
          </a:extLst>
        </xdr:cNvPr>
        <xdr:cNvGrpSpPr/>
      </xdr:nvGrpSpPr>
      <xdr:grpSpPr>
        <a:xfrm>
          <a:off x="5098143" y="73034071"/>
          <a:ext cx="274320" cy="360316"/>
          <a:chOff x="6147651" y="793750"/>
          <a:chExt cx="462699" cy="514350"/>
        </a:xfrm>
      </xdr:grpSpPr>
      <xdr:grpSp>
        <xdr:nvGrpSpPr>
          <xdr:cNvPr id="1471" name="Group 1470">
            <a:extLst>
              <a:ext uri="{FF2B5EF4-FFF2-40B4-BE49-F238E27FC236}">
                <a16:creationId xmlns:a16="http://schemas.microsoft.com/office/drawing/2014/main" id="{7EED4A7F-A920-A944-A21F-E6C2555A5A5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473" name="Straight Connector 1472">
              <a:extLst>
                <a:ext uri="{FF2B5EF4-FFF2-40B4-BE49-F238E27FC236}">
                  <a16:creationId xmlns:a16="http://schemas.microsoft.com/office/drawing/2014/main" id="{05350C5C-F2FB-B15E-F920-5624750C62D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74" name="Straight Connector 1473">
              <a:extLst>
                <a:ext uri="{FF2B5EF4-FFF2-40B4-BE49-F238E27FC236}">
                  <a16:creationId xmlns:a16="http://schemas.microsoft.com/office/drawing/2014/main" id="{C83E9F10-F089-A715-7896-965BE29E67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75" name="Straight Connector 1474">
              <a:extLst>
                <a:ext uri="{FF2B5EF4-FFF2-40B4-BE49-F238E27FC236}">
                  <a16:creationId xmlns:a16="http://schemas.microsoft.com/office/drawing/2014/main" id="{98309E32-578A-D684-AE08-E7AA4DBE451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76" name="Straight Connector 1475">
              <a:extLst>
                <a:ext uri="{FF2B5EF4-FFF2-40B4-BE49-F238E27FC236}">
                  <a16:creationId xmlns:a16="http://schemas.microsoft.com/office/drawing/2014/main" id="{F4EC1436-986F-8643-1665-FCE2E16775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77" name="Straight Connector 1476">
              <a:extLst>
                <a:ext uri="{FF2B5EF4-FFF2-40B4-BE49-F238E27FC236}">
                  <a16:creationId xmlns:a16="http://schemas.microsoft.com/office/drawing/2014/main" id="{0ADD6FB6-4CE7-4AC2-3A9D-453749C9006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78" name="Straight Connector 1477">
              <a:extLst>
                <a:ext uri="{FF2B5EF4-FFF2-40B4-BE49-F238E27FC236}">
                  <a16:creationId xmlns:a16="http://schemas.microsoft.com/office/drawing/2014/main" id="{361B04B0-BFC4-9843-7054-D6F04BBC0CC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27619737-31F8-575C-0AF8-A7832E830EB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9072</xdr:colOff>
      <xdr:row>422</xdr:row>
      <xdr:rowOff>154215</xdr:rowOff>
    </xdr:from>
    <xdr:to>
      <xdr:col>8</xdr:col>
      <xdr:colOff>283392</xdr:colOff>
      <xdr:row>424</xdr:row>
      <xdr:rowOff>169816</xdr:rowOff>
    </xdr:to>
    <xdr:grpSp>
      <xdr:nvGrpSpPr>
        <xdr:cNvPr id="1479" name="Group 1478">
          <a:extLst>
            <a:ext uri="{FF2B5EF4-FFF2-40B4-BE49-F238E27FC236}">
              <a16:creationId xmlns:a16="http://schemas.microsoft.com/office/drawing/2014/main" id="{C1CDBD15-CFBA-4422-AE50-C8F6300F5BD4}"/>
            </a:ext>
          </a:extLst>
        </xdr:cNvPr>
        <xdr:cNvGrpSpPr/>
      </xdr:nvGrpSpPr>
      <xdr:grpSpPr>
        <a:xfrm>
          <a:off x="4064001" y="74930001"/>
          <a:ext cx="274320" cy="351244"/>
          <a:chOff x="6147651" y="793750"/>
          <a:chExt cx="462699" cy="514350"/>
        </a:xfrm>
      </xdr:grpSpPr>
      <xdr:grpSp>
        <xdr:nvGrpSpPr>
          <xdr:cNvPr id="1480" name="Group 1479">
            <a:extLst>
              <a:ext uri="{FF2B5EF4-FFF2-40B4-BE49-F238E27FC236}">
                <a16:creationId xmlns:a16="http://schemas.microsoft.com/office/drawing/2014/main" id="{B971BADF-978E-8F99-9BC0-C8D118E3C96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482" name="Straight Connector 1481">
              <a:extLst>
                <a:ext uri="{FF2B5EF4-FFF2-40B4-BE49-F238E27FC236}">
                  <a16:creationId xmlns:a16="http://schemas.microsoft.com/office/drawing/2014/main" id="{8B3360D4-BE65-48BA-48A0-DC1EC05A2D4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83" name="Straight Connector 1482">
              <a:extLst>
                <a:ext uri="{FF2B5EF4-FFF2-40B4-BE49-F238E27FC236}">
                  <a16:creationId xmlns:a16="http://schemas.microsoft.com/office/drawing/2014/main" id="{D1EF8D91-BBF3-37B5-D14E-EBF2431903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84" name="Straight Connector 1483">
              <a:extLst>
                <a:ext uri="{FF2B5EF4-FFF2-40B4-BE49-F238E27FC236}">
                  <a16:creationId xmlns:a16="http://schemas.microsoft.com/office/drawing/2014/main" id="{8A4257DF-0BC5-4B5E-8A34-97A127E501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85" name="Straight Connector 1484">
              <a:extLst>
                <a:ext uri="{FF2B5EF4-FFF2-40B4-BE49-F238E27FC236}">
                  <a16:creationId xmlns:a16="http://schemas.microsoft.com/office/drawing/2014/main" id="{C0663780-537B-09AD-3F27-A69F89965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86" name="Straight Connector 1485">
              <a:extLst>
                <a:ext uri="{FF2B5EF4-FFF2-40B4-BE49-F238E27FC236}">
                  <a16:creationId xmlns:a16="http://schemas.microsoft.com/office/drawing/2014/main" id="{CD977AFD-8F5A-A22F-6F4D-DBD2137A17F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87" name="Straight Connector 1486">
              <a:extLst>
                <a:ext uri="{FF2B5EF4-FFF2-40B4-BE49-F238E27FC236}">
                  <a16:creationId xmlns:a16="http://schemas.microsoft.com/office/drawing/2014/main" id="{1F0E8BA2-BCCB-8BCF-B496-9371C10F02F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81" name="Straight Connector 1480">
            <a:extLst>
              <a:ext uri="{FF2B5EF4-FFF2-40B4-BE49-F238E27FC236}">
                <a16:creationId xmlns:a16="http://schemas.microsoft.com/office/drawing/2014/main" id="{2EDC57E5-74F8-AB01-34B4-9B1E2F616BA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422</xdr:row>
      <xdr:rowOff>136072</xdr:rowOff>
    </xdr:from>
    <xdr:to>
      <xdr:col>20</xdr:col>
      <xdr:colOff>274320</xdr:colOff>
      <xdr:row>424</xdr:row>
      <xdr:rowOff>151673</xdr:rowOff>
    </xdr:to>
    <xdr:grpSp>
      <xdr:nvGrpSpPr>
        <xdr:cNvPr id="1488" name="Group 1487">
          <a:extLst>
            <a:ext uri="{FF2B5EF4-FFF2-40B4-BE49-F238E27FC236}">
              <a16:creationId xmlns:a16="http://schemas.microsoft.com/office/drawing/2014/main" id="{E2250C52-F6BD-4536-8B00-C40E8EF4BB41}"/>
            </a:ext>
          </a:extLst>
        </xdr:cNvPr>
        <xdr:cNvGrpSpPr/>
      </xdr:nvGrpSpPr>
      <xdr:grpSpPr>
        <a:xfrm>
          <a:off x="10314214" y="74911858"/>
          <a:ext cx="274320" cy="351244"/>
          <a:chOff x="6147651" y="793750"/>
          <a:chExt cx="462699" cy="514350"/>
        </a:xfrm>
      </xdr:grpSpPr>
      <xdr:grpSp>
        <xdr:nvGrpSpPr>
          <xdr:cNvPr id="1489" name="Group 1488">
            <a:extLst>
              <a:ext uri="{FF2B5EF4-FFF2-40B4-BE49-F238E27FC236}">
                <a16:creationId xmlns:a16="http://schemas.microsoft.com/office/drawing/2014/main" id="{56016557-BBC0-21AB-E9C8-6F31CC0B039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491" name="Straight Connector 1490">
              <a:extLst>
                <a:ext uri="{FF2B5EF4-FFF2-40B4-BE49-F238E27FC236}">
                  <a16:creationId xmlns:a16="http://schemas.microsoft.com/office/drawing/2014/main" id="{AC0A07C4-36F8-05B3-AC31-DCC061F66C42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92" name="Straight Connector 1491">
              <a:extLst>
                <a:ext uri="{FF2B5EF4-FFF2-40B4-BE49-F238E27FC236}">
                  <a16:creationId xmlns:a16="http://schemas.microsoft.com/office/drawing/2014/main" id="{81F03C40-60A8-1880-E136-321C7F9A3EE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93" name="Straight Connector 1492">
              <a:extLst>
                <a:ext uri="{FF2B5EF4-FFF2-40B4-BE49-F238E27FC236}">
                  <a16:creationId xmlns:a16="http://schemas.microsoft.com/office/drawing/2014/main" id="{58AA3BD8-46A5-AAF5-0C6D-9A50F95660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94" name="Straight Connector 1493">
              <a:extLst>
                <a:ext uri="{FF2B5EF4-FFF2-40B4-BE49-F238E27FC236}">
                  <a16:creationId xmlns:a16="http://schemas.microsoft.com/office/drawing/2014/main" id="{06652C6F-9664-368C-FAFA-B746E5BD3FF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95" name="Straight Connector 1494">
              <a:extLst>
                <a:ext uri="{FF2B5EF4-FFF2-40B4-BE49-F238E27FC236}">
                  <a16:creationId xmlns:a16="http://schemas.microsoft.com/office/drawing/2014/main" id="{3690D1E4-2119-996C-8977-CBADFE0C730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96" name="Straight Connector 1495">
              <a:extLst>
                <a:ext uri="{FF2B5EF4-FFF2-40B4-BE49-F238E27FC236}">
                  <a16:creationId xmlns:a16="http://schemas.microsoft.com/office/drawing/2014/main" id="{AB0B0177-7B9D-E8B0-3825-39663A472B4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90" name="Straight Connector 1489">
            <a:extLst>
              <a:ext uri="{FF2B5EF4-FFF2-40B4-BE49-F238E27FC236}">
                <a16:creationId xmlns:a16="http://schemas.microsoft.com/office/drawing/2014/main" id="{20A55A7D-D05C-433B-2883-AE4ABE0852A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389</xdr:row>
      <xdr:rowOff>0</xdr:rowOff>
    </xdr:from>
    <xdr:to>
      <xdr:col>8</xdr:col>
      <xdr:colOff>274320</xdr:colOff>
      <xdr:row>391</xdr:row>
      <xdr:rowOff>6531</xdr:rowOff>
    </xdr:to>
    <xdr:grpSp>
      <xdr:nvGrpSpPr>
        <xdr:cNvPr id="1497" name="Group 1496">
          <a:extLst>
            <a:ext uri="{FF2B5EF4-FFF2-40B4-BE49-F238E27FC236}">
              <a16:creationId xmlns:a16="http://schemas.microsoft.com/office/drawing/2014/main" id="{6A89CC43-C046-487C-A87A-0E8D4C3AB0F0}"/>
            </a:ext>
          </a:extLst>
        </xdr:cNvPr>
        <xdr:cNvGrpSpPr/>
      </xdr:nvGrpSpPr>
      <xdr:grpSpPr>
        <a:xfrm>
          <a:off x="4054929" y="69015429"/>
          <a:ext cx="274320" cy="351245"/>
          <a:chOff x="6147651" y="793750"/>
          <a:chExt cx="462699" cy="514350"/>
        </a:xfrm>
      </xdr:grpSpPr>
      <xdr:grpSp>
        <xdr:nvGrpSpPr>
          <xdr:cNvPr id="1498" name="Group 1497">
            <a:extLst>
              <a:ext uri="{FF2B5EF4-FFF2-40B4-BE49-F238E27FC236}">
                <a16:creationId xmlns:a16="http://schemas.microsoft.com/office/drawing/2014/main" id="{38FBA44C-93D1-AA83-1B7F-85B7A13C28C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500" name="Straight Connector 1499">
              <a:extLst>
                <a:ext uri="{FF2B5EF4-FFF2-40B4-BE49-F238E27FC236}">
                  <a16:creationId xmlns:a16="http://schemas.microsoft.com/office/drawing/2014/main" id="{310826AE-CC5C-59D8-38A8-8776FADC429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01" name="Straight Connector 1500">
              <a:extLst>
                <a:ext uri="{FF2B5EF4-FFF2-40B4-BE49-F238E27FC236}">
                  <a16:creationId xmlns:a16="http://schemas.microsoft.com/office/drawing/2014/main" id="{F27208C9-65F2-92F6-5DB3-115C74E99C4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02" name="Straight Connector 1501">
              <a:extLst>
                <a:ext uri="{FF2B5EF4-FFF2-40B4-BE49-F238E27FC236}">
                  <a16:creationId xmlns:a16="http://schemas.microsoft.com/office/drawing/2014/main" id="{C64A7949-050E-5873-7ED6-2CE80ED37D2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03" name="Straight Connector 1502">
              <a:extLst>
                <a:ext uri="{FF2B5EF4-FFF2-40B4-BE49-F238E27FC236}">
                  <a16:creationId xmlns:a16="http://schemas.microsoft.com/office/drawing/2014/main" id="{16E9FBA6-64F1-081D-BC84-207FF3A0959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04" name="Straight Connector 1503">
              <a:extLst>
                <a:ext uri="{FF2B5EF4-FFF2-40B4-BE49-F238E27FC236}">
                  <a16:creationId xmlns:a16="http://schemas.microsoft.com/office/drawing/2014/main" id="{D661FAE0-7533-EC6A-E102-6A326D8D4C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05" name="Straight Connector 1504">
              <a:extLst>
                <a:ext uri="{FF2B5EF4-FFF2-40B4-BE49-F238E27FC236}">
                  <a16:creationId xmlns:a16="http://schemas.microsoft.com/office/drawing/2014/main" id="{6490B6E7-E90B-F5A8-F8AF-5475DC0ACE8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99" name="Straight Connector 1498">
            <a:extLst>
              <a:ext uri="{FF2B5EF4-FFF2-40B4-BE49-F238E27FC236}">
                <a16:creationId xmlns:a16="http://schemas.microsoft.com/office/drawing/2014/main" id="{23426E00-D075-1344-7703-246DAF8CF75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274320</xdr:colOff>
      <xdr:row>45</xdr:row>
      <xdr:rowOff>6531</xdr:rowOff>
    </xdr:to>
    <xdr:grpSp>
      <xdr:nvGrpSpPr>
        <xdr:cNvPr id="1506" name="Group 1505">
          <a:extLst>
            <a:ext uri="{FF2B5EF4-FFF2-40B4-BE49-F238E27FC236}">
              <a16:creationId xmlns:a16="http://schemas.microsoft.com/office/drawing/2014/main" id="{9D201A4E-153D-41A1-A813-FCEC9E68D20E}"/>
            </a:ext>
          </a:extLst>
        </xdr:cNvPr>
        <xdr:cNvGrpSpPr/>
      </xdr:nvGrpSpPr>
      <xdr:grpSpPr>
        <a:xfrm>
          <a:off x="7184571" y="8409214"/>
          <a:ext cx="274320" cy="369388"/>
          <a:chOff x="6147651" y="793750"/>
          <a:chExt cx="462699" cy="514350"/>
        </a:xfrm>
      </xdr:grpSpPr>
      <xdr:grpSp>
        <xdr:nvGrpSpPr>
          <xdr:cNvPr id="1507" name="Group 1506">
            <a:extLst>
              <a:ext uri="{FF2B5EF4-FFF2-40B4-BE49-F238E27FC236}">
                <a16:creationId xmlns:a16="http://schemas.microsoft.com/office/drawing/2014/main" id="{0D2F6290-0F36-8061-B836-A096BAE8AD9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509" name="Straight Connector 1508">
              <a:extLst>
                <a:ext uri="{FF2B5EF4-FFF2-40B4-BE49-F238E27FC236}">
                  <a16:creationId xmlns:a16="http://schemas.microsoft.com/office/drawing/2014/main" id="{1D6D583C-F3AB-E493-8CEF-D61594EDD4D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10" name="Straight Connector 1509">
              <a:extLst>
                <a:ext uri="{FF2B5EF4-FFF2-40B4-BE49-F238E27FC236}">
                  <a16:creationId xmlns:a16="http://schemas.microsoft.com/office/drawing/2014/main" id="{617907CC-73D7-ECA2-99A0-2D247E8E50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11" name="Straight Connector 1510">
              <a:extLst>
                <a:ext uri="{FF2B5EF4-FFF2-40B4-BE49-F238E27FC236}">
                  <a16:creationId xmlns:a16="http://schemas.microsoft.com/office/drawing/2014/main" id="{59593139-E285-08DA-97B2-248F9C9E00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12" name="Straight Connector 1511">
              <a:extLst>
                <a:ext uri="{FF2B5EF4-FFF2-40B4-BE49-F238E27FC236}">
                  <a16:creationId xmlns:a16="http://schemas.microsoft.com/office/drawing/2014/main" id="{1930A74C-2DEA-5795-41AF-07AD8A18598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13" name="Straight Connector 1512">
              <a:extLst>
                <a:ext uri="{FF2B5EF4-FFF2-40B4-BE49-F238E27FC236}">
                  <a16:creationId xmlns:a16="http://schemas.microsoft.com/office/drawing/2014/main" id="{BDE5EB22-5D8B-D8DE-0181-8A1D59FD3D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14" name="Straight Connector 1513">
              <a:extLst>
                <a:ext uri="{FF2B5EF4-FFF2-40B4-BE49-F238E27FC236}">
                  <a16:creationId xmlns:a16="http://schemas.microsoft.com/office/drawing/2014/main" id="{304C5A96-5581-5FD0-6F66-84B8BB393A5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508" name="Straight Connector 1507">
            <a:extLst>
              <a:ext uri="{FF2B5EF4-FFF2-40B4-BE49-F238E27FC236}">
                <a16:creationId xmlns:a16="http://schemas.microsoft.com/office/drawing/2014/main" id="{60171B54-EC45-E23F-4475-A0B5180F05F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81</xdr:row>
      <xdr:rowOff>145143</xdr:rowOff>
    </xdr:from>
    <xdr:to>
      <xdr:col>16</xdr:col>
      <xdr:colOff>274320</xdr:colOff>
      <xdr:row>83</xdr:row>
      <xdr:rowOff>160745</xdr:rowOff>
    </xdr:to>
    <xdr:grpSp>
      <xdr:nvGrpSpPr>
        <xdr:cNvPr id="1515" name="Group 1514">
          <a:extLst>
            <a:ext uri="{FF2B5EF4-FFF2-40B4-BE49-F238E27FC236}">
              <a16:creationId xmlns:a16="http://schemas.microsoft.com/office/drawing/2014/main" id="{85DCE13D-4019-493E-AB8C-A7F8C0A9DAFC}"/>
            </a:ext>
          </a:extLst>
        </xdr:cNvPr>
        <xdr:cNvGrpSpPr/>
      </xdr:nvGrpSpPr>
      <xdr:grpSpPr>
        <a:xfrm>
          <a:off x="8227786" y="15312572"/>
          <a:ext cx="274320" cy="369387"/>
          <a:chOff x="6147651" y="793750"/>
          <a:chExt cx="462699" cy="514350"/>
        </a:xfrm>
      </xdr:grpSpPr>
      <xdr:grpSp>
        <xdr:nvGrpSpPr>
          <xdr:cNvPr id="1516" name="Group 1515">
            <a:extLst>
              <a:ext uri="{FF2B5EF4-FFF2-40B4-BE49-F238E27FC236}">
                <a16:creationId xmlns:a16="http://schemas.microsoft.com/office/drawing/2014/main" id="{60BF5B45-66B0-552A-E734-87072AF01F7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518" name="Straight Connector 1517">
              <a:extLst>
                <a:ext uri="{FF2B5EF4-FFF2-40B4-BE49-F238E27FC236}">
                  <a16:creationId xmlns:a16="http://schemas.microsoft.com/office/drawing/2014/main" id="{95CCF2D7-0A16-393D-DB99-CC0949337ED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19" name="Straight Connector 1518">
              <a:extLst>
                <a:ext uri="{FF2B5EF4-FFF2-40B4-BE49-F238E27FC236}">
                  <a16:creationId xmlns:a16="http://schemas.microsoft.com/office/drawing/2014/main" id="{EE8E1B84-B702-0597-8A41-4FC31C1CEDC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0" name="Straight Connector 1519">
              <a:extLst>
                <a:ext uri="{FF2B5EF4-FFF2-40B4-BE49-F238E27FC236}">
                  <a16:creationId xmlns:a16="http://schemas.microsoft.com/office/drawing/2014/main" id="{3FAF479A-55C6-0759-CB53-523B81B242C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1" name="Straight Connector 1520">
              <a:extLst>
                <a:ext uri="{FF2B5EF4-FFF2-40B4-BE49-F238E27FC236}">
                  <a16:creationId xmlns:a16="http://schemas.microsoft.com/office/drawing/2014/main" id="{A7F0EFF1-5CD4-45A9-65D7-F973F841ECB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2" name="Straight Connector 1521">
              <a:extLst>
                <a:ext uri="{FF2B5EF4-FFF2-40B4-BE49-F238E27FC236}">
                  <a16:creationId xmlns:a16="http://schemas.microsoft.com/office/drawing/2014/main" id="{28D830A7-C038-AFE7-C1F4-6B22B181C19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3" name="Straight Connector 1522">
              <a:extLst>
                <a:ext uri="{FF2B5EF4-FFF2-40B4-BE49-F238E27FC236}">
                  <a16:creationId xmlns:a16="http://schemas.microsoft.com/office/drawing/2014/main" id="{E10D0879-95B6-8BCF-EF4A-B0E740E678A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517" name="Straight Connector 1516">
            <a:extLst>
              <a:ext uri="{FF2B5EF4-FFF2-40B4-BE49-F238E27FC236}">
                <a16:creationId xmlns:a16="http://schemas.microsoft.com/office/drawing/2014/main" id="{7DE722AF-2512-DB51-7FB9-57968C15A93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334</xdr:row>
      <xdr:rowOff>0</xdr:rowOff>
    </xdr:from>
    <xdr:to>
      <xdr:col>2</xdr:col>
      <xdr:colOff>274320</xdr:colOff>
      <xdr:row>336</xdr:row>
      <xdr:rowOff>6531</xdr:rowOff>
    </xdr:to>
    <xdr:grpSp>
      <xdr:nvGrpSpPr>
        <xdr:cNvPr id="1524" name="Group 1523">
          <a:extLst>
            <a:ext uri="{FF2B5EF4-FFF2-40B4-BE49-F238E27FC236}">
              <a16:creationId xmlns:a16="http://schemas.microsoft.com/office/drawing/2014/main" id="{25146BBC-1800-4275-A9EB-6D034264C449}"/>
            </a:ext>
          </a:extLst>
        </xdr:cNvPr>
        <xdr:cNvGrpSpPr/>
      </xdr:nvGrpSpPr>
      <xdr:grpSpPr>
        <a:xfrm>
          <a:off x="879929" y="59445071"/>
          <a:ext cx="274320" cy="360317"/>
          <a:chOff x="6147651" y="793750"/>
          <a:chExt cx="462699" cy="514350"/>
        </a:xfrm>
      </xdr:grpSpPr>
      <xdr:grpSp>
        <xdr:nvGrpSpPr>
          <xdr:cNvPr id="1525" name="Group 1524">
            <a:extLst>
              <a:ext uri="{FF2B5EF4-FFF2-40B4-BE49-F238E27FC236}">
                <a16:creationId xmlns:a16="http://schemas.microsoft.com/office/drawing/2014/main" id="{3FEE8FF7-BC7D-E19F-6EF3-01B56050CB6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527" name="Straight Connector 1526">
              <a:extLst>
                <a:ext uri="{FF2B5EF4-FFF2-40B4-BE49-F238E27FC236}">
                  <a16:creationId xmlns:a16="http://schemas.microsoft.com/office/drawing/2014/main" id="{F0B5D51A-E7A4-EAD0-E78A-201ECD986EB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8" name="Straight Connector 1527">
              <a:extLst>
                <a:ext uri="{FF2B5EF4-FFF2-40B4-BE49-F238E27FC236}">
                  <a16:creationId xmlns:a16="http://schemas.microsoft.com/office/drawing/2014/main" id="{D93BE9D5-AF06-D7AB-CEEE-4672BFF340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9" name="Straight Connector 1528">
              <a:extLst>
                <a:ext uri="{FF2B5EF4-FFF2-40B4-BE49-F238E27FC236}">
                  <a16:creationId xmlns:a16="http://schemas.microsoft.com/office/drawing/2014/main" id="{AB01608B-C2D3-1249-29BB-A3B3CF365D1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0" name="Straight Connector 1529">
              <a:extLst>
                <a:ext uri="{FF2B5EF4-FFF2-40B4-BE49-F238E27FC236}">
                  <a16:creationId xmlns:a16="http://schemas.microsoft.com/office/drawing/2014/main" id="{CC3929AD-EB80-DBCF-C3BD-9BAE68FFFEA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1" name="Straight Connector 1530">
              <a:extLst>
                <a:ext uri="{FF2B5EF4-FFF2-40B4-BE49-F238E27FC236}">
                  <a16:creationId xmlns:a16="http://schemas.microsoft.com/office/drawing/2014/main" id="{AF3EDA42-7FC2-615F-F516-389E23616CC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2" name="Straight Connector 1531">
              <a:extLst>
                <a:ext uri="{FF2B5EF4-FFF2-40B4-BE49-F238E27FC236}">
                  <a16:creationId xmlns:a16="http://schemas.microsoft.com/office/drawing/2014/main" id="{BD66C905-19B1-F8DA-F66C-93258DD8234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526" name="Straight Connector 1525">
            <a:extLst>
              <a:ext uri="{FF2B5EF4-FFF2-40B4-BE49-F238E27FC236}">
                <a16:creationId xmlns:a16="http://schemas.microsoft.com/office/drawing/2014/main" id="{1A030E0F-FED7-7C12-219C-568A817DCC6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322</xdr:row>
      <xdr:rowOff>0</xdr:rowOff>
    </xdr:from>
    <xdr:to>
      <xdr:col>16</xdr:col>
      <xdr:colOff>274320</xdr:colOff>
      <xdr:row>324</xdr:row>
      <xdr:rowOff>6530</xdr:rowOff>
    </xdr:to>
    <xdr:grpSp>
      <xdr:nvGrpSpPr>
        <xdr:cNvPr id="1533" name="Group 1532">
          <a:extLst>
            <a:ext uri="{FF2B5EF4-FFF2-40B4-BE49-F238E27FC236}">
              <a16:creationId xmlns:a16="http://schemas.microsoft.com/office/drawing/2014/main" id="{715C5405-AAF5-48F3-935E-3EA453A7E724}"/>
            </a:ext>
          </a:extLst>
        </xdr:cNvPr>
        <xdr:cNvGrpSpPr/>
      </xdr:nvGrpSpPr>
      <xdr:grpSpPr>
        <a:xfrm>
          <a:off x="8227786" y="57340500"/>
          <a:ext cx="274320" cy="351244"/>
          <a:chOff x="6147651" y="793750"/>
          <a:chExt cx="462699" cy="514350"/>
        </a:xfrm>
      </xdr:grpSpPr>
      <xdr:grpSp>
        <xdr:nvGrpSpPr>
          <xdr:cNvPr id="1534" name="Group 1533">
            <a:extLst>
              <a:ext uri="{FF2B5EF4-FFF2-40B4-BE49-F238E27FC236}">
                <a16:creationId xmlns:a16="http://schemas.microsoft.com/office/drawing/2014/main" id="{225EBBD9-1FB3-77C4-7130-7AB3F44E11F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536" name="Straight Connector 1535">
              <a:extLst>
                <a:ext uri="{FF2B5EF4-FFF2-40B4-BE49-F238E27FC236}">
                  <a16:creationId xmlns:a16="http://schemas.microsoft.com/office/drawing/2014/main" id="{665537F8-F1B2-E48C-704C-042FDB5C673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7" name="Straight Connector 1536">
              <a:extLst>
                <a:ext uri="{FF2B5EF4-FFF2-40B4-BE49-F238E27FC236}">
                  <a16:creationId xmlns:a16="http://schemas.microsoft.com/office/drawing/2014/main" id="{3D8AD47E-5E1F-83F0-DC2E-2276245010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8" name="Straight Connector 1537">
              <a:extLst>
                <a:ext uri="{FF2B5EF4-FFF2-40B4-BE49-F238E27FC236}">
                  <a16:creationId xmlns:a16="http://schemas.microsoft.com/office/drawing/2014/main" id="{B01165BE-2035-E508-C031-684C827EC72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9" name="Straight Connector 1538">
              <a:extLst>
                <a:ext uri="{FF2B5EF4-FFF2-40B4-BE49-F238E27FC236}">
                  <a16:creationId xmlns:a16="http://schemas.microsoft.com/office/drawing/2014/main" id="{983FF217-5D79-4849-6723-88CE3486BD0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0" name="Straight Connector 1539">
              <a:extLst>
                <a:ext uri="{FF2B5EF4-FFF2-40B4-BE49-F238E27FC236}">
                  <a16:creationId xmlns:a16="http://schemas.microsoft.com/office/drawing/2014/main" id="{33976742-29F5-FF9C-189C-2F7013FC2DC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1" name="Straight Connector 1540">
              <a:extLst>
                <a:ext uri="{FF2B5EF4-FFF2-40B4-BE49-F238E27FC236}">
                  <a16:creationId xmlns:a16="http://schemas.microsoft.com/office/drawing/2014/main" id="{43409D6B-3B2B-C92F-4366-2E9FEFE90D5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090CA98A-4C8A-CBA9-E294-DF4CF2E4714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235</xdr:row>
      <xdr:rowOff>0</xdr:rowOff>
    </xdr:from>
    <xdr:to>
      <xdr:col>8</xdr:col>
      <xdr:colOff>274320</xdr:colOff>
      <xdr:row>237</xdr:row>
      <xdr:rowOff>6531</xdr:rowOff>
    </xdr:to>
    <xdr:grpSp>
      <xdr:nvGrpSpPr>
        <xdr:cNvPr id="1542" name="Group 1541">
          <a:extLst>
            <a:ext uri="{FF2B5EF4-FFF2-40B4-BE49-F238E27FC236}">
              <a16:creationId xmlns:a16="http://schemas.microsoft.com/office/drawing/2014/main" id="{8598F401-4D18-47AC-99C0-6B2E823CEB7A}"/>
            </a:ext>
          </a:extLst>
        </xdr:cNvPr>
        <xdr:cNvGrpSpPr/>
      </xdr:nvGrpSpPr>
      <xdr:grpSpPr>
        <a:xfrm>
          <a:off x="4054929" y="42182143"/>
          <a:ext cx="274320" cy="369388"/>
          <a:chOff x="6147651" y="793750"/>
          <a:chExt cx="462699" cy="514350"/>
        </a:xfrm>
      </xdr:grpSpPr>
      <xdr:grpSp>
        <xdr:nvGrpSpPr>
          <xdr:cNvPr id="1543" name="Group 1542">
            <a:extLst>
              <a:ext uri="{FF2B5EF4-FFF2-40B4-BE49-F238E27FC236}">
                <a16:creationId xmlns:a16="http://schemas.microsoft.com/office/drawing/2014/main" id="{4F14C205-41B3-BBE4-1223-3E5DAF394CD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545" name="Straight Connector 1544">
              <a:extLst>
                <a:ext uri="{FF2B5EF4-FFF2-40B4-BE49-F238E27FC236}">
                  <a16:creationId xmlns:a16="http://schemas.microsoft.com/office/drawing/2014/main" id="{19E35B4E-21D1-0ECC-D06E-A55F542A0BA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6" name="Straight Connector 1545">
              <a:extLst>
                <a:ext uri="{FF2B5EF4-FFF2-40B4-BE49-F238E27FC236}">
                  <a16:creationId xmlns:a16="http://schemas.microsoft.com/office/drawing/2014/main" id="{D9D30DDE-3F39-A255-7268-7537A8F57EC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7" name="Straight Connector 1546">
              <a:extLst>
                <a:ext uri="{FF2B5EF4-FFF2-40B4-BE49-F238E27FC236}">
                  <a16:creationId xmlns:a16="http://schemas.microsoft.com/office/drawing/2014/main" id="{7A81F72A-9790-EA74-CF8F-E4CC5CE44D1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8" name="Straight Connector 1547">
              <a:extLst>
                <a:ext uri="{FF2B5EF4-FFF2-40B4-BE49-F238E27FC236}">
                  <a16:creationId xmlns:a16="http://schemas.microsoft.com/office/drawing/2014/main" id="{E64544FE-3AE7-CD1A-EDC4-98CE906DD8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9" name="Straight Connector 1548">
              <a:extLst>
                <a:ext uri="{FF2B5EF4-FFF2-40B4-BE49-F238E27FC236}">
                  <a16:creationId xmlns:a16="http://schemas.microsoft.com/office/drawing/2014/main" id="{269C82C8-0B28-9DDE-1859-60EE4E7251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0" name="Straight Connector 1549">
              <a:extLst>
                <a:ext uri="{FF2B5EF4-FFF2-40B4-BE49-F238E27FC236}">
                  <a16:creationId xmlns:a16="http://schemas.microsoft.com/office/drawing/2014/main" id="{15FB8F30-BEA4-5CAF-9BE5-6DC9A4D3CAB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544" name="Straight Connector 1543">
            <a:extLst>
              <a:ext uri="{FF2B5EF4-FFF2-40B4-BE49-F238E27FC236}">
                <a16:creationId xmlns:a16="http://schemas.microsoft.com/office/drawing/2014/main" id="{84D3C599-501C-32B2-77D2-6BEDAA07FF1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322</xdr:row>
      <xdr:rowOff>0</xdr:rowOff>
    </xdr:from>
    <xdr:to>
      <xdr:col>14</xdr:col>
      <xdr:colOff>274320</xdr:colOff>
      <xdr:row>324</xdr:row>
      <xdr:rowOff>6530</xdr:rowOff>
    </xdr:to>
    <xdr:grpSp>
      <xdr:nvGrpSpPr>
        <xdr:cNvPr id="1551" name="Group 1550">
          <a:extLst>
            <a:ext uri="{FF2B5EF4-FFF2-40B4-BE49-F238E27FC236}">
              <a16:creationId xmlns:a16="http://schemas.microsoft.com/office/drawing/2014/main" id="{631021F3-B7B5-4D59-BA64-23F1D270AF71}"/>
            </a:ext>
          </a:extLst>
        </xdr:cNvPr>
        <xdr:cNvGrpSpPr/>
      </xdr:nvGrpSpPr>
      <xdr:grpSpPr>
        <a:xfrm>
          <a:off x="7184571" y="57340500"/>
          <a:ext cx="274320" cy="351244"/>
          <a:chOff x="6147651" y="793750"/>
          <a:chExt cx="462699" cy="514350"/>
        </a:xfrm>
      </xdr:grpSpPr>
      <xdr:grpSp>
        <xdr:nvGrpSpPr>
          <xdr:cNvPr id="1552" name="Group 1551">
            <a:extLst>
              <a:ext uri="{FF2B5EF4-FFF2-40B4-BE49-F238E27FC236}">
                <a16:creationId xmlns:a16="http://schemas.microsoft.com/office/drawing/2014/main" id="{0EDB9F41-9546-AD46-A5D7-B18CD859723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554" name="Straight Connector 1553">
              <a:extLst>
                <a:ext uri="{FF2B5EF4-FFF2-40B4-BE49-F238E27FC236}">
                  <a16:creationId xmlns:a16="http://schemas.microsoft.com/office/drawing/2014/main" id="{F6BA4E47-80DD-9EFC-3773-FFE5D9CBED0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5" name="Straight Connector 1554">
              <a:extLst>
                <a:ext uri="{FF2B5EF4-FFF2-40B4-BE49-F238E27FC236}">
                  <a16:creationId xmlns:a16="http://schemas.microsoft.com/office/drawing/2014/main" id="{D917F486-C02C-AB86-46DB-E2A16C6B8AD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6" name="Straight Connector 1555">
              <a:extLst>
                <a:ext uri="{FF2B5EF4-FFF2-40B4-BE49-F238E27FC236}">
                  <a16:creationId xmlns:a16="http://schemas.microsoft.com/office/drawing/2014/main" id="{3E49BFE2-A5EF-98F3-C7F8-6B0A67FE314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7" name="Straight Connector 1556">
              <a:extLst>
                <a:ext uri="{FF2B5EF4-FFF2-40B4-BE49-F238E27FC236}">
                  <a16:creationId xmlns:a16="http://schemas.microsoft.com/office/drawing/2014/main" id="{B542F5F1-7849-C238-FF74-B42A97FFC99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8" name="Straight Connector 1557">
              <a:extLst>
                <a:ext uri="{FF2B5EF4-FFF2-40B4-BE49-F238E27FC236}">
                  <a16:creationId xmlns:a16="http://schemas.microsoft.com/office/drawing/2014/main" id="{43126AFE-E292-B9CF-CA60-E4B049D335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9" name="Straight Connector 1558">
              <a:extLst>
                <a:ext uri="{FF2B5EF4-FFF2-40B4-BE49-F238E27FC236}">
                  <a16:creationId xmlns:a16="http://schemas.microsoft.com/office/drawing/2014/main" id="{896B4627-8F56-85B9-474D-DC1EEDC851B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553" name="Straight Connector 1552">
            <a:extLst>
              <a:ext uri="{FF2B5EF4-FFF2-40B4-BE49-F238E27FC236}">
                <a16:creationId xmlns:a16="http://schemas.microsoft.com/office/drawing/2014/main" id="{1989416D-6A66-9F07-C27E-5B46AB63E9D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322</xdr:row>
      <xdr:rowOff>0</xdr:rowOff>
    </xdr:from>
    <xdr:to>
      <xdr:col>12</xdr:col>
      <xdr:colOff>274320</xdr:colOff>
      <xdr:row>324</xdr:row>
      <xdr:rowOff>6530</xdr:rowOff>
    </xdr:to>
    <xdr:grpSp>
      <xdr:nvGrpSpPr>
        <xdr:cNvPr id="1560" name="Group 1559">
          <a:extLst>
            <a:ext uri="{FF2B5EF4-FFF2-40B4-BE49-F238E27FC236}">
              <a16:creationId xmlns:a16="http://schemas.microsoft.com/office/drawing/2014/main" id="{0AA93C0D-547A-4D8E-BCE3-A468B5FCB06F}"/>
            </a:ext>
          </a:extLst>
        </xdr:cNvPr>
        <xdr:cNvGrpSpPr/>
      </xdr:nvGrpSpPr>
      <xdr:grpSpPr>
        <a:xfrm>
          <a:off x="6141357" y="57340500"/>
          <a:ext cx="274320" cy="351244"/>
          <a:chOff x="6147651" y="793750"/>
          <a:chExt cx="462699" cy="514350"/>
        </a:xfrm>
      </xdr:grpSpPr>
      <xdr:grpSp>
        <xdr:nvGrpSpPr>
          <xdr:cNvPr id="1561" name="Group 1560">
            <a:extLst>
              <a:ext uri="{FF2B5EF4-FFF2-40B4-BE49-F238E27FC236}">
                <a16:creationId xmlns:a16="http://schemas.microsoft.com/office/drawing/2014/main" id="{44F85393-DFBB-89A9-09FD-E097955497B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563" name="Straight Connector 1562">
              <a:extLst>
                <a:ext uri="{FF2B5EF4-FFF2-40B4-BE49-F238E27FC236}">
                  <a16:creationId xmlns:a16="http://schemas.microsoft.com/office/drawing/2014/main" id="{74044C69-20A7-4E5A-6990-C26D650B028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4" name="Straight Connector 1563">
              <a:extLst>
                <a:ext uri="{FF2B5EF4-FFF2-40B4-BE49-F238E27FC236}">
                  <a16:creationId xmlns:a16="http://schemas.microsoft.com/office/drawing/2014/main" id="{6CCDAE73-1D95-238E-65BB-D50C64BC0E4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5" name="Straight Connector 1564">
              <a:extLst>
                <a:ext uri="{FF2B5EF4-FFF2-40B4-BE49-F238E27FC236}">
                  <a16:creationId xmlns:a16="http://schemas.microsoft.com/office/drawing/2014/main" id="{A8F40100-6667-4C8D-D003-07D48FBBDB2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6" name="Straight Connector 1565">
              <a:extLst>
                <a:ext uri="{FF2B5EF4-FFF2-40B4-BE49-F238E27FC236}">
                  <a16:creationId xmlns:a16="http://schemas.microsoft.com/office/drawing/2014/main" id="{3129080F-0DF5-7402-3D0A-6B100A1B887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7" name="Straight Connector 1566">
              <a:extLst>
                <a:ext uri="{FF2B5EF4-FFF2-40B4-BE49-F238E27FC236}">
                  <a16:creationId xmlns:a16="http://schemas.microsoft.com/office/drawing/2014/main" id="{F10D1104-8D17-5722-01B4-5336CFEB7F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8" name="Straight Connector 1567">
              <a:extLst>
                <a:ext uri="{FF2B5EF4-FFF2-40B4-BE49-F238E27FC236}">
                  <a16:creationId xmlns:a16="http://schemas.microsoft.com/office/drawing/2014/main" id="{7FD08E9F-F92C-D23D-2462-888A8712C4D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562" name="Straight Connector 1561">
            <a:extLst>
              <a:ext uri="{FF2B5EF4-FFF2-40B4-BE49-F238E27FC236}">
                <a16:creationId xmlns:a16="http://schemas.microsoft.com/office/drawing/2014/main" id="{A31965C3-2DAE-06C7-BE9A-0FEB316E379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322</xdr:row>
      <xdr:rowOff>0</xdr:rowOff>
    </xdr:from>
    <xdr:to>
      <xdr:col>18</xdr:col>
      <xdr:colOff>274320</xdr:colOff>
      <xdr:row>324</xdr:row>
      <xdr:rowOff>6530</xdr:rowOff>
    </xdr:to>
    <xdr:grpSp>
      <xdr:nvGrpSpPr>
        <xdr:cNvPr id="1569" name="Group 1568">
          <a:extLst>
            <a:ext uri="{FF2B5EF4-FFF2-40B4-BE49-F238E27FC236}">
              <a16:creationId xmlns:a16="http://schemas.microsoft.com/office/drawing/2014/main" id="{BE68D89F-27EE-4C23-A653-C8DBA262B6EE}"/>
            </a:ext>
          </a:extLst>
        </xdr:cNvPr>
        <xdr:cNvGrpSpPr/>
      </xdr:nvGrpSpPr>
      <xdr:grpSpPr>
        <a:xfrm>
          <a:off x="9271000" y="57340500"/>
          <a:ext cx="274320" cy="351244"/>
          <a:chOff x="6147651" y="793750"/>
          <a:chExt cx="462699" cy="514350"/>
        </a:xfrm>
      </xdr:grpSpPr>
      <xdr:grpSp>
        <xdr:nvGrpSpPr>
          <xdr:cNvPr id="1570" name="Group 1569">
            <a:extLst>
              <a:ext uri="{FF2B5EF4-FFF2-40B4-BE49-F238E27FC236}">
                <a16:creationId xmlns:a16="http://schemas.microsoft.com/office/drawing/2014/main" id="{A1E55087-811A-E168-8522-A9006356D43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572" name="Straight Connector 1571">
              <a:extLst>
                <a:ext uri="{FF2B5EF4-FFF2-40B4-BE49-F238E27FC236}">
                  <a16:creationId xmlns:a16="http://schemas.microsoft.com/office/drawing/2014/main" id="{F8C54650-D5C6-6B7E-3881-7534CCFB55B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3" name="Straight Connector 1572">
              <a:extLst>
                <a:ext uri="{FF2B5EF4-FFF2-40B4-BE49-F238E27FC236}">
                  <a16:creationId xmlns:a16="http://schemas.microsoft.com/office/drawing/2014/main" id="{0D2AF386-ED7C-0411-69D7-DFD24066CAA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4" name="Straight Connector 1573">
              <a:extLst>
                <a:ext uri="{FF2B5EF4-FFF2-40B4-BE49-F238E27FC236}">
                  <a16:creationId xmlns:a16="http://schemas.microsoft.com/office/drawing/2014/main" id="{BE8795BE-FD78-989C-4398-65E3332F968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5" name="Straight Connector 1574">
              <a:extLst>
                <a:ext uri="{FF2B5EF4-FFF2-40B4-BE49-F238E27FC236}">
                  <a16:creationId xmlns:a16="http://schemas.microsoft.com/office/drawing/2014/main" id="{D293933D-195E-5D8D-A389-3FF318627D2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6" name="Straight Connector 1575">
              <a:extLst>
                <a:ext uri="{FF2B5EF4-FFF2-40B4-BE49-F238E27FC236}">
                  <a16:creationId xmlns:a16="http://schemas.microsoft.com/office/drawing/2014/main" id="{5BDA3425-BC43-780B-DB2C-A20452B41E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7" name="Straight Connector 1576">
              <a:extLst>
                <a:ext uri="{FF2B5EF4-FFF2-40B4-BE49-F238E27FC236}">
                  <a16:creationId xmlns:a16="http://schemas.microsoft.com/office/drawing/2014/main" id="{14D8A23A-354D-0557-E451-DD8A45E18C0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571" name="Straight Connector 1570">
            <a:extLst>
              <a:ext uri="{FF2B5EF4-FFF2-40B4-BE49-F238E27FC236}">
                <a16:creationId xmlns:a16="http://schemas.microsoft.com/office/drawing/2014/main" id="{A70B9566-58FE-0D9D-D568-CFA92EB8E2B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322</xdr:row>
      <xdr:rowOff>0</xdr:rowOff>
    </xdr:from>
    <xdr:to>
      <xdr:col>10</xdr:col>
      <xdr:colOff>274320</xdr:colOff>
      <xdr:row>324</xdr:row>
      <xdr:rowOff>6530</xdr:rowOff>
    </xdr:to>
    <xdr:grpSp>
      <xdr:nvGrpSpPr>
        <xdr:cNvPr id="1578" name="Group 1577">
          <a:extLst>
            <a:ext uri="{FF2B5EF4-FFF2-40B4-BE49-F238E27FC236}">
              <a16:creationId xmlns:a16="http://schemas.microsoft.com/office/drawing/2014/main" id="{2D57805B-15DA-4AE8-B224-F0F422DB8AF9}"/>
            </a:ext>
          </a:extLst>
        </xdr:cNvPr>
        <xdr:cNvGrpSpPr/>
      </xdr:nvGrpSpPr>
      <xdr:grpSpPr>
        <a:xfrm>
          <a:off x="5098143" y="57340500"/>
          <a:ext cx="274320" cy="351244"/>
          <a:chOff x="6147651" y="793750"/>
          <a:chExt cx="462699" cy="514350"/>
        </a:xfrm>
      </xdr:grpSpPr>
      <xdr:grpSp>
        <xdr:nvGrpSpPr>
          <xdr:cNvPr id="1579" name="Group 1578">
            <a:extLst>
              <a:ext uri="{FF2B5EF4-FFF2-40B4-BE49-F238E27FC236}">
                <a16:creationId xmlns:a16="http://schemas.microsoft.com/office/drawing/2014/main" id="{8C9FEAEF-032B-600C-A3C0-BDAC7520A78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581" name="Straight Connector 1580">
              <a:extLst>
                <a:ext uri="{FF2B5EF4-FFF2-40B4-BE49-F238E27FC236}">
                  <a16:creationId xmlns:a16="http://schemas.microsoft.com/office/drawing/2014/main" id="{C036FCE0-078F-752E-07BC-521EA020FC32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2" name="Straight Connector 1581">
              <a:extLst>
                <a:ext uri="{FF2B5EF4-FFF2-40B4-BE49-F238E27FC236}">
                  <a16:creationId xmlns:a16="http://schemas.microsoft.com/office/drawing/2014/main" id="{05AE6512-DC21-4BB7-12AB-6A894CA40ED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3" name="Straight Connector 1582">
              <a:extLst>
                <a:ext uri="{FF2B5EF4-FFF2-40B4-BE49-F238E27FC236}">
                  <a16:creationId xmlns:a16="http://schemas.microsoft.com/office/drawing/2014/main" id="{BF0A198D-225F-11B9-4ADD-AF788380FF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4" name="Straight Connector 1583">
              <a:extLst>
                <a:ext uri="{FF2B5EF4-FFF2-40B4-BE49-F238E27FC236}">
                  <a16:creationId xmlns:a16="http://schemas.microsoft.com/office/drawing/2014/main" id="{2858E5FE-7FF3-021D-DFA2-CFAD0EDC65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5" name="Straight Connector 1584">
              <a:extLst>
                <a:ext uri="{FF2B5EF4-FFF2-40B4-BE49-F238E27FC236}">
                  <a16:creationId xmlns:a16="http://schemas.microsoft.com/office/drawing/2014/main" id="{80F6233B-CA6A-ABDE-461E-69184D3EB3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6" name="Straight Connector 1585">
              <a:extLst>
                <a:ext uri="{FF2B5EF4-FFF2-40B4-BE49-F238E27FC236}">
                  <a16:creationId xmlns:a16="http://schemas.microsoft.com/office/drawing/2014/main" id="{9BEF671C-BA08-DB9A-66FE-6768146CA7A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580" name="Straight Connector 1579">
            <a:extLst>
              <a:ext uri="{FF2B5EF4-FFF2-40B4-BE49-F238E27FC236}">
                <a16:creationId xmlns:a16="http://schemas.microsoft.com/office/drawing/2014/main" id="{031F529B-0308-ACE3-4424-59E5D826A2D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322</xdr:row>
      <xdr:rowOff>0</xdr:rowOff>
    </xdr:from>
    <xdr:to>
      <xdr:col>6</xdr:col>
      <xdr:colOff>274320</xdr:colOff>
      <xdr:row>324</xdr:row>
      <xdr:rowOff>6530</xdr:rowOff>
    </xdr:to>
    <xdr:grpSp>
      <xdr:nvGrpSpPr>
        <xdr:cNvPr id="1587" name="Group 1586">
          <a:extLst>
            <a:ext uri="{FF2B5EF4-FFF2-40B4-BE49-F238E27FC236}">
              <a16:creationId xmlns:a16="http://schemas.microsoft.com/office/drawing/2014/main" id="{399657CE-BBD9-47DD-A641-93A5935A4302}"/>
            </a:ext>
          </a:extLst>
        </xdr:cNvPr>
        <xdr:cNvGrpSpPr/>
      </xdr:nvGrpSpPr>
      <xdr:grpSpPr>
        <a:xfrm>
          <a:off x="3011714" y="57340500"/>
          <a:ext cx="274320" cy="351244"/>
          <a:chOff x="6147651" y="793750"/>
          <a:chExt cx="462699" cy="514350"/>
        </a:xfrm>
      </xdr:grpSpPr>
      <xdr:grpSp>
        <xdr:nvGrpSpPr>
          <xdr:cNvPr id="1588" name="Group 1587">
            <a:extLst>
              <a:ext uri="{FF2B5EF4-FFF2-40B4-BE49-F238E27FC236}">
                <a16:creationId xmlns:a16="http://schemas.microsoft.com/office/drawing/2014/main" id="{7E092F38-06B0-6321-2775-A51CF4A873A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590" name="Straight Connector 1589">
              <a:extLst>
                <a:ext uri="{FF2B5EF4-FFF2-40B4-BE49-F238E27FC236}">
                  <a16:creationId xmlns:a16="http://schemas.microsoft.com/office/drawing/2014/main" id="{EE71BF8D-8FD8-9DB5-51CA-27DD2FE962A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1" name="Straight Connector 1590">
              <a:extLst>
                <a:ext uri="{FF2B5EF4-FFF2-40B4-BE49-F238E27FC236}">
                  <a16:creationId xmlns:a16="http://schemas.microsoft.com/office/drawing/2014/main" id="{0AC2ECEA-76BA-C094-F9EE-FABF691F22F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2" name="Straight Connector 1591">
              <a:extLst>
                <a:ext uri="{FF2B5EF4-FFF2-40B4-BE49-F238E27FC236}">
                  <a16:creationId xmlns:a16="http://schemas.microsoft.com/office/drawing/2014/main" id="{C486EF81-F457-5E1E-E90A-612730E7B6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3" name="Straight Connector 1592">
              <a:extLst>
                <a:ext uri="{FF2B5EF4-FFF2-40B4-BE49-F238E27FC236}">
                  <a16:creationId xmlns:a16="http://schemas.microsoft.com/office/drawing/2014/main" id="{16AF710A-3021-4545-548D-540DF60525A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4" name="Straight Connector 1593">
              <a:extLst>
                <a:ext uri="{FF2B5EF4-FFF2-40B4-BE49-F238E27FC236}">
                  <a16:creationId xmlns:a16="http://schemas.microsoft.com/office/drawing/2014/main" id="{CB4F1093-583F-8D53-1037-5780E327349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5" name="Straight Connector 1594">
              <a:extLst>
                <a:ext uri="{FF2B5EF4-FFF2-40B4-BE49-F238E27FC236}">
                  <a16:creationId xmlns:a16="http://schemas.microsoft.com/office/drawing/2014/main" id="{774F50DA-E781-747A-7F78-A6FD8E6F7AF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589" name="Straight Connector 1588">
            <a:extLst>
              <a:ext uri="{FF2B5EF4-FFF2-40B4-BE49-F238E27FC236}">
                <a16:creationId xmlns:a16="http://schemas.microsoft.com/office/drawing/2014/main" id="{03CE2E51-FED5-4127-B585-907D44F23BA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322</xdr:row>
      <xdr:rowOff>0</xdr:rowOff>
    </xdr:from>
    <xdr:to>
      <xdr:col>20</xdr:col>
      <xdr:colOff>274320</xdr:colOff>
      <xdr:row>324</xdr:row>
      <xdr:rowOff>6530</xdr:rowOff>
    </xdr:to>
    <xdr:grpSp>
      <xdr:nvGrpSpPr>
        <xdr:cNvPr id="1596" name="Group 1595">
          <a:extLst>
            <a:ext uri="{FF2B5EF4-FFF2-40B4-BE49-F238E27FC236}">
              <a16:creationId xmlns:a16="http://schemas.microsoft.com/office/drawing/2014/main" id="{EC4E957D-7CAE-4B09-9AE4-4C499C62C447}"/>
            </a:ext>
          </a:extLst>
        </xdr:cNvPr>
        <xdr:cNvGrpSpPr/>
      </xdr:nvGrpSpPr>
      <xdr:grpSpPr>
        <a:xfrm>
          <a:off x="10314214" y="57340500"/>
          <a:ext cx="274320" cy="351244"/>
          <a:chOff x="6147651" y="793750"/>
          <a:chExt cx="462699" cy="514350"/>
        </a:xfrm>
      </xdr:grpSpPr>
      <xdr:grpSp>
        <xdr:nvGrpSpPr>
          <xdr:cNvPr id="1597" name="Group 1596">
            <a:extLst>
              <a:ext uri="{FF2B5EF4-FFF2-40B4-BE49-F238E27FC236}">
                <a16:creationId xmlns:a16="http://schemas.microsoft.com/office/drawing/2014/main" id="{26BB9B42-CAEB-1626-CF2C-E013D383D3C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599" name="Straight Connector 1598">
              <a:extLst>
                <a:ext uri="{FF2B5EF4-FFF2-40B4-BE49-F238E27FC236}">
                  <a16:creationId xmlns:a16="http://schemas.microsoft.com/office/drawing/2014/main" id="{C7088DBF-FBD8-B0A0-6318-96571A69E5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0" name="Straight Connector 1599">
              <a:extLst>
                <a:ext uri="{FF2B5EF4-FFF2-40B4-BE49-F238E27FC236}">
                  <a16:creationId xmlns:a16="http://schemas.microsoft.com/office/drawing/2014/main" id="{9EAB6F01-D51F-D250-DF41-DE03EB56169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1" name="Straight Connector 1600">
              <a:extLst>
                <a:ext uri="{FF2B5EF4-FFF2-40B4-BE49-F238E27FC236}">
                  <a16:creationId xmlns:a16="http://schemas.microsoft.com/office/drawing/2014/main" id="{4185AA8B-5D74-7288-3673-CDEC1AA1BD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2" name="Straight Connector 1601">
              <a:extLst>
                <a:ext uri="{FF2B5EF4-FFF2-40B4-BE49-F238E27FC236}">
                  <a16:creationId xmlns:a16="http://schemas.microsoft.com/office/drawing/2014/main" id="{BAA1A6DD-8EC3-5497-077B-729CB2D1DAE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3" name="Straight Connector 1602">
              <a:extLst>
                <a:ext uri="{FF2B5EF4-FFF2-40B4-BE49-F238E27FC236}">
                  <a16:creationId xmlns:a16="http://schemas.microsoft.com/office/drawing/2014/main" id="{2AB6E388-BA20-62B6-47B0-2955072ADB1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4" name="Straight Connector 1603">
              <a:extLst>
                <a:ext uri="{FF2B5EF4-FFF2-40B4-BE49-F238E27FC236}">
                  <a16:creationId xmlns:a16="http://schemas.microsoft.com/office/drawing/2014/main" id="{8303E39F-D8CE-8D80-979D-4D63CDEDBC5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598" name="Straight Connector 1597">
            <a:extLst>
              <a:ext uri="{FF2B5EF4-FFF2-40B4-BE49-F238E27FC236}">
                <a16:creationId xmlns:a16="http://schemas.microsoft.com/office/drawing/2014/main" id="{CE757F85-4520-93C4-644C-9CDFD3B2B41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334</xdr:row>
      <xdr:rowOff>0</xdr:rowOff>
    </xdr:from>
    <xdr:to>
      <xdr:col>16</xdr:col>
      <xdr:colOff>274320</xdr:colOff>
      <xdr:row>336</xdr:row>
      <xdr:rowOff>6530</xdr:rowOff>
    </xdr:to>
    <xdr:grpSp>
      <xdr:nvGrpSpPr>
        <xdr:cNvPr id="1605" name="Group 1604">
          <a:extLst>
            <a:ext uri="{FF2B5EF4-FFF2-40B4-BE49-F238E27FC236}">
              <a16:creationId xmlns:a16="http://schemas.microsoft.com/office/drawing/2014/main" id="{9128EFAE-A66F-4D8E-ADD5-4893B002B859}"/>
            </a:ext>
          </a:extLst>
        </xdr:cNvPr>
        <xdr:cNvGrpSpPr/>
      </xdr:nvGrpSpPr>
      <xdr:grpSpPr>
        <a:xfrm>
          <a:off x="8227786" y="59445071"/>
          <a:ext cx="274320" cy="360316"/>
          <a:chOff x="6147651" y="793750"/>
          <a:chExt cx="462699" cy="514350"/>
        </a:xfrm>
      </xdr:grpSpPr>
      <xdr:grpSp>
        <xdr:nvGrpSpPr>
          <xdr:cNvPr id="1606" name="Group 1605">
            <a:extLst>
              <a:ext uri="{FF2B5EF4-FFF2-40B4-BE49-F238E27FC236}">
                <a16:creationId xmlns:a16="http://schemas.microsoft.com/office/drawing/2014/main" id="{1BDC0F85-D9A0-B0BF-2C26-D82F65DA9BF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608" name="Straight Connector 1607">
              <a:extLst>
                <a:ext uri="{FF2B5EF4-FFF2-40B4-BE49-F238E27FC236}">
                  <a16:creationId xmlns:a16="http://schemas.microsoft.com/office/drawing/2014/main" id="{2122D508-F7C8-39E1-7D52-74DB53F5CAE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9" name="Straight Connector 1608">
              <a:extLst>
                <a:ext uri="{FF2B5EF4-FFF2-40B4-BE49-F238E27FC236}">
                  <a16:creationId xmlns:a16="http://schemas.microsoft.com/office/drawing/2014/main" id="{6EDF4C25-3431-789E-A676-0A9F8294CC3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10" name="Straight Connector 1609">
              <a:extLst>
                <a:ext uri="{FF2B5EF4-FFF2-40B4-BE49-F238E27FC236}">
                  <a16:creationId xmlns:a16="http://schemas.microsoft.com/office/drawing/2014/main" id="{CE4CA70C-2E56-1674-A50F-4517499051B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11" name="Straight Connector 1610">
              <a:extLst>
                <a:ext uri="{FF2B5EF4-FFF2-40B4-BE49-F238E27FC236}">
                  <a16:creationId xmlns:a16="http://schemas.microsoft.com/office/drawing/2014/main" id="{948FA03D-B226-674D-D402-9C0D20C2A5F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12" name="Straight Connector 1611">
              <a:extLst>
                <a:ext uri="{FF2B5EF4-FFF2-40B4-BE49-F238E27FC236}">
                  <a16:creationId xmlns:a16="http://schemas.microsoft.com/office/drawing/2014/main" id="{4E2BC234-8A2F-6DE6-0D24-C1C65D8E38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13" name="Straight Connector 1612">
              <a:extLst>
                <a:ext uri="{FF2B5EF4-FFF2-40B4-BE49-F238E27FC236}">
                  <a16:creationId xmlns:a16="http://schemas.microsoft.com/office/drawing/2014/main" id="{6EBBEDCE-70B2-4CB5-F841-4C62DF65B59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607" name="Straight Connector 1606">
            <a:extLst>
              <a:ext uri="{FF2B5EF4-FFF2-40B4-BE49-F238E27FC236}">
                <a16:creationId xmlns:a16="http://schemas.microsoft.com/office/drawing/2014/main" id="{17D2EDA4-40D9-4635-11DB-03FA085C576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334</xdr:row>
      <xdr:rowOff>0</xdr:rowOff>
    </xdr:from>
    <xdr:to>
      <xdr:col>4</xdr:col>
      <xdr:colOff>274320</xdr:colOff>
      <xdr:row>336</xdr:row>
      <xdr:rowOff>6530</xdr:rowOff>
    </xdr:to>
    <xdr:grpSp>
      <xdr:nvGrpSpPr>
        <xdr:cNvPr id="1614" name="Group 1613">
          <a:extLst>
            <a:ext uri="{FF2B5EF4-FFF2-40B4-BE49-F238E27FC236}">
              <a16:creationId xmlns:a16="http://schemas.microsoft.com/office/drawing/2014/main" id="{6E90B03C-CFE5-42AD-8864-23EB0AF2099A}"/>
            </a:ext>
          </a:extLst>
        </xdr:cNvPr>
        <xdr:cNvGrpSpPr/>
      </xdr:nvGrpSpPr>
      <xdr:grpSpPr>
        <a:xfrm>
          <a:off x="1968500" y="59445071"/>
          <a:ext cx="274320" cy="360316"/>
          <a:chOff x="6147651" y="793750"/>
          <a:chExt cx="462699" cy="514350"/>
        </a:xfrm>
      </xdr:grpSpPr>
      <xdr:grpSp>
        <xdr:nvGrpSpPr>
          <xdr:cNvPr id="1615" name="Group 1614">
            <a:extLst>
              <a:ext uri="{FF2B5EF4-FFF2-40B4-BE49-F238E27FC236}">
                <a16:creationId xmlns:a16="http://schemas.microsoft.com/office/drawing/2014/main" id="{5FFFA207-59FE-CC52-9A9C-1B6666A4E3A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617" name="Straight Connector 1616">
              <a:extLst>
                <a:ext uri="{FF2B5EF4-FFF2-40B4-BE49-F238E27FC236}">
                  <a16:creationId xmlns:a16="http://schemas.microsoft.com/office/drawing/2014/main" id="{D6ED8CBF-C9F9-9FC9-9A08-6B7FCDFB387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18" name="Straight Connector 1617">
              <a:extLst>
                <a:ext uri="{FF2B5EF4-FFF2-40B4-BE49-F238E27FC236}">
                  <a16:creationId xmlns:a16="http://schemas.microsoft.com/office/drawing/2014/main" id="{13F8BB03-B8BE-4DFF-5CBD-37F2BB036A7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19" name="Straight Connector 1618">
              <a:extLst>
                <a:ext uri="{FF2B5EF4-FFF2-40B4-BE49-F238E27FC236}">
                  <a16:creationId xmlns:a16="http://schemas.microsoft.com/office/drawing/2014/main" id="{3945EBC2-62AB-89BA-2683-BD9748968A8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20" name="Straight Connector 1619">
              <a:extLst>
                <a:ext uri="{FF2B5EF4-FFF2-40B4-BE49-F238E27FC236}">
                  <a16:creationId xmlns:a16="http://schemas.microsoft.com/office/drawing/2014/main" id="{F5D7EBAF-890F-9EB4-A5AA-EF7D540D68C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21" name="Straight Connector 1620">
              <a:extLst>
                <a:ext uri="{FF2B5EF4-FFF2-40B4-BE49-F238E27FC236}">
                  <a16:creationId xmlns:a16="http://schemas.microsoft.com/office/drawing/2014/main" id="{3DDB6E98-6589-C675-C323-4C2881EE391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22" name="Straight Connector 1621">
              <a:extLst>
                <a:ext uri="{FF2B5EF4-FFF2-40B4-BE49-F238E27FC236}">
                  <a16:creationId xmlns:a16="http://schemas.microsoft.com/office/drawing/2014/main" id="{6DE168BA-071D-CFC4-8A3D-2E74D48FC2A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616" name="Straight Connector 1615">
            <a:extLst>
              <a:ext uri="{FF2B5EF4-FFF2-40B4-BE49-F238E27FC236}">
                <a16:creationId xmlns:a16="http://schemas.microsoft.com/office/drawing/2014/main" id="{B1C7AE94-229B-0A96-E661-DE09CE0AC5E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334</xdr:row>
      <xdr:rowOff>0</xdr:rowOff>
    </xdr:from>
    <xdr:to>
      <xdr:col>20</xdr:col>
      <xdr:colOff>274320</xdr:colOff>
      <xdr:row>336</xdr:row>
      <xdr:rowOff>6530</xdr:rowOff>
    </xdr:to>
    <xdr:grpSp>
      <xdr:nvGrpSpPr>
        <xdr:cNvPr id="1623" name="Group 1622">
          <a:extLst>
            <a:ext uri="{FF2B5EF4-FFF2-40B4-BE49-F238E27FC236}">
              <a16:creationId xmlns:a16="http://schemas.microsoft.com/office/drawing/2014/main" id="{AC51D94A-562D-4CE5-A42D-E5D31645C8D0}"/>
            </a:ext>
          </a:extLst>
        </xdr:cNvPr>
        <xdr:cNvGrpSpPr/>
      </xdr:nvGrpSpPr>
      <xdr:grpSpPr>
        <a:xfrm>
          <a:off x="10314214" y="59445071"/>
          <a:ext cx="274320" cy="360316"/>
          <a:chOff x="6147651" y="793750"/>
          <a:chExt cx="462699" cy="514350"/>
        </a:xfrm>
      </xdr:grpSpPr>
      <xdr:grpSp>
        <xdr:nvGrpSpPr>
          <xdr:cNvPr id="1624" name="Group 1623">
            <a:extLst>
              <a:ext uri="{FF2B5EF4-FFF2-40B4-BE49-F238E27FC236}">
                <a16:creationId xmlns:a16="http://schemas.microsoft.com/office/drawing/2014/main" id="{02D99763-1D36-A4A0-37D1-332A16AD5B8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626" name="Straight Connector 1625">
              <a:extLst>
                <a:ext uri="{FF2B5EF4-FFF2-40B4-BE49-F238E27FC236}">
                  <a16:creationId xmlns:a16="http://schemas.microsoft.com/office/drawing/2014/main" id="{8BAFFCA1-B05C-2684-7242-40A09066E96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27" name="Straight Connector 1626">
              <a:extLst>
                <a:ext uri="{FF2B5EF4-FFF2-40B4-BE49-F238E27FC236}">
                  <a16:creationId xmlns:a16="http://schemas.microsoft.com/office/drawing/2014/main" id="{FA17B6E6-B7F5-6C6E-1774-3B75492810F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28" name="Straight Connector 1627">
              <a:extLst>
                <a:ext uri="{FF2B5EF4-FFF2-40B4-BE49-F238E27FC236}">
                  <a16:creationId xmlns:a16="http://schemas.microsoft.com/office/drawing/2014/main" id="{2EBB06F2-BF44-6420-5C5F-3D7A993AE1E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29" name="Straight Connector 1628">
              <a:extLst>
                <a:ext uri="{FF2B5EF4-FFF2-40B4-BE49-F238E27FC236}">
                  <a16:creationId xmlns:a16="http://schemas.microsoft.com/office/drawing/2014/main" id="{23CC71BD-33E6-986D-F947-3378074E937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30" name="Straight Connector 1629">
              <a:extLst>
                <a:ext uri="{FF2B5EF4-FFF2-40B4-BE49-F238E27FC236}">
                  <a16:creationId xmlns:a16="http://schemas.microsoft.com/office/drawing/2014/main" id="{119F8EBC-DDD2-C158-518E-7BBAB906109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31" name="Straight Connector 1630">
              <a:extLst>
                <a:ext uri="{FF2B5EF4-FFF2-40B4-BE49-F238E27FC236}">
                  <a16:creationId xmlns:a16="http://schemas.microsoft.com/office/drawing/2014/main" id="{DCC74EB9-6339-1352-5FFE-8B944C49255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625" name="Straight Connector 1624">
            <a:extLst>
              <a:ext uri="{FF2B5EF4-FFF2-40B4-BE49-F238E27FC236}">
                <a16:creationId xmlns:a16="http://schemas.microsoft.com/office/drawing/2014/main" id="{66EEAB4B-815A-F3D3-4974-1898F292D9D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412</xdr:row>
      <xdr:rowOff>0</xdr:rowOff>
    </xdr:from>
    <xdr:to>
      <xdr:col>4</xdr:col>
      <xdr:colOff>274320</xdr:colOff>
      <xdr:row>414</xdr:row>
      <xdr:rowOff>6530</xdr:rowOff>
    </xdr:to>
    <xdr:grpSp>
      <xdr:nvGrpSpPr>
        <xdr:cNvPr id="1632" name="Group 1631">
          <a:extLst>
            <a:ext uri="{FF2B5EF4-FFF2-40B4-BE49-F238E27FC236}">
              <a16:creationId xmlns:a16="http://schemas.microsoft.com/office/drawing/2014/main" id="{512BA888-8CE2-45CC-B842-BDBF7A75CA00}"/>
            </a:ext>
          </a:extLst>
        </xdr:cNvPr>
        <xdr:cNvGrpSpPr/>
      </xdr:nvGrpSpPr>
      <xdr:grpSpPr>
        <a:xfrm>
          <a:off x="1968500" y="73034071"/>
          <a:ext cx="274320" cy="360316"/>
          <a:chOff x="6147651" y="793750"/>
          <a:chExt cx="462699" cy="514350"/>
        </a:xfrm>
      </xdr:grpSpPr>
      <xdr:grpSp>
        <xdr:nvGrpSpPr>
          <xdr:cNvPr id="1633" name="Group 1632">
            <a:extLst>
              <a:ext uri="{FF2B5EF4-FFF2-40B4-BE49-F238E27FC236}">
                <a16:creationId xmlns:a16="http://schemas.microsoft.com/office/drawing/2014/main" id="{5D36DB5E-561E-0A8B-5440-BA06A7EE974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635" name="Straight Connector 1634">
              <a:extLst>
                <a:ext uri="{FF2B5EF4-FFF2-40B4-BE49-F238E27FC236}">
                  <a16:creationId xmlns:a16="http://schemas.microsoft.com/office/drawing/2014/main" id="{7FDA5937-D1EF-4661-511E-C4D63621645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36" name="Straight Connector 1635">
              <a:extLst>
                <a:ext uri="{FF2B5EF4-FFF2-40B4-BE49-F238E27FC236}">
                  <a16:creationId xmlns:a16="http://schemas.microsoft.com/office/drawing/2014/main" id="{C399D1C8-50C6-0B1B-95FB-4F9947A9334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37" name="Straight Connector 1636">
              <a:extLst>
                <a:ext uri="{FF2B5EF4-FFF2-40B4-BE49-F238E27FC236}">
                  <a16:creationId xmlns:a16="http://schemas.microsoft.com/office/drawing/2014/main" id="{F8F50C23-4E9E-5083-A056-BBF7ED27C1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38" name="Straight Connector 1637">
              <a:extLst>
                <a:ext uri="{FF2B5EF4-FFF2-40B4-BE49-F238E27FC236}">
                  <a16:creationId xmlns:a16="http://schemas.microsoft.com/office/drawing/2014/main" id="{B1E15F9B-26C6-3A30-B44E-DF38287F90E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39" name="Straight Connector 1638">
              <a:extLst>
                <a:ext uri="{FF2B5EF4-FFF2-40B4-BE49-F238E27FC236}">
                  <a16:creationId xmlns:a16="http://schemas.microsoft.com/office/drawing/2014/main" id="{83C70180-F2D9-75AB-02A4-FA3C3257EB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40" name="Straight Connector 1639">
              <a:extLst>
                <a:ext uri="{FF2B5EF4-FFF2-40B4-BE49-F238E27FC236}">
                  <a16:creationId xmlns:a16="http://schemas.microsoft.com/office/drawing/2014/main" id="{D9D33503-20C1-D5C4-A01A-51EC6660672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0556AAE8-33E4-D43F-6E22-9C3266C8C90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224</xdr:row>
      <xdr:rowOff>0</xdr:rowOff>
    </xdr:from>
    <xdr:to>
      <xdr:col>18</xdr:col>
      <xdr:colOff>274320</xdr:colOff>
      <xdr:row>226</xdr:row>
      <xdr:rowOff>6531</xdr:rowOff>
    </xdr:to>
    <xdr:grpSp>
      <xdr:nvGrpSpPr>
        <xdr:cNvPr id="1641" name="Group 1640">
          <a:extLst>
            <a:ext uri="{FF2B5EF4-FFF2-40B4-BE49-F238E27FC236}">
              <a16:creationId xmlns:a16="http://schemas.microsoft.com/office/drawing/2014/main" id="{03493149-90D2-49C5-A2A6-89BBFAD26E8C}"/>
            </a:ext>
          </a:extLst>
        </xdr:cNvPr>
        <xdr:cNvGrpSpPr/>
      </xdr:nvGrpSpPr>
      <xdr:grpSpPr>
        <a:xfrm>
          <a:off x="9271000" y="40268071"/>
          <a:ext cx="274320" cy="369389"/>
          <a:chOff x="6147651" y="793750"/>
          <a:chExt cx="462699" cy="514350"/>
        </a:xfrm>
      </xdr:grpSpPr>
      <xdr:grpSp>
        <xdr:nvGrpSpPr>
          <xdr:cNvPr id="1642" name="Group 1641">
            <a:extLst>
              <a:ext uri="{FF2B5EF4-FFF2-40B4-BE49-F238E27FC236}">
                <a16:creationId xmlns:a16="http://schemas.microsoft.com/office/drawing/2014/main" id="{D6324634-6F19-C1BC-0858-05D389FA3CA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644" name="Straight Connector 1643">
              <a:extLst>
                <a:ext uri="{FF2B5EF4-FFF2-40B4-BE49-F238E27FC236}">
                  <a16:creationId xmlns:a16="http://schemas.microsoft.com/office/drawing/2014/main" id="{BA8FDE6E-3CA6-F818-7D43-A0E2893F7BA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45" name="Straight Connector 1644">
              <a:extLst>
                <a:ext uri="{FF2B5EF4-FFF2-40B4-BE49-F238E27FC236}">
                  <a16:creationId xmlns:a16="http://schemas.microsoft.com/office/drawing/2014/main" id="{A2958469-FB01-98D4-DA18-3BEFE5F6C0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46" name="Straight Connector 1645">
              <a:extLst>
                <a:ext uri="{FF2B5EF4-FFF2-40B4-BE49-F238E27FC236}">
                  <a16:creationId xmlns:a16="http://schemas.microsoft.com/office/drawing/2014/main" id="{767D36A7-0694-94EF-F4B8-BF678976C35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47" name="Straight Connector 1646">
              <a:extLst>
                <a:ext uri="{FF2B5EF4-FFF2-40B4-BE49-F238E27FC236}">
                  <a16:creationId xmlns:a16="http://schemas.microsoft.com/office/drawing/2014/main" id="{07296F7E-12FB-64D4-303A-CE6D4E19BD6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48" name="Straight Connector 1647">
              <a:extLst>
                <a:ext uri="{FF2B5EF4-FFF2-40B4-BE49-F238E27FC236}">
                  <a16:creationId xmlns:a16="http://schemas.microsoft.com/office/drawing/2014/main" id="{C40E8332-E6C4-6D9A-BC20-30A2F86832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49" name="Straight Connector 1648">
              <a:extLst>
                <a:ext uri="{FF2B5EF4-FFF2-40B4-BE49-F238E27FC236}">
                  <a16:creationId xmlns:a16="http://schemas.microsoft.com/office/drawing/2014/main" id="{E47D6695-D481-5AD6-2BAF-D5AF09B5336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643" name="Straight Connector 1642">
            <a:extLst>
              <a:ext uri="{FF2B5EF4-FFF2-40B4-BE49-F238E27FC236}">
                <a16:creationId xmlns:a16="http://schemas.microsoft.com/office/drawing/2014/main" id="{A52DF9F7-52D7-6D02-16E2-E7C511504F9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108</xdr:row>
      <xdr:rowOff>0</xdr:rowOff>
    </xdr:from>
    <xdr:to>
      <xdr:col>18</xdr:col>
      <xdr:colOff>274320</xdr:colOff>
      <xdr:row>110</xdr:row>
      <xdr:rowOff>6531</xdr:rowOff>
    </xdr:to>
    <xdr:grpSp>
      <xdr:nvGrpSpPr>
        <xdr:cNvPr id="1650" name="Group 1649">
          <a:extLst>
            <a:ext uri="{FF2B5EF4-FFF2-40B4-BE49-F238E27FC236}">
              <a16:creationId xmlns:a16="http://schemas.microsoft.com/office/drawing/2014/main" id="{D5646813-F8EB-4CF1-87EA-B1E48F9C86EE}"/>
            </a:ext>
          </a:extLst>
        </xdr:cNvPr>
        <xdr:cNvGrpSpPr/>
      </xdr:nvGrpSpPr>
      <xdr:grpSpPr>
        <a:xfrm>
          <a:off x="9271000" y="19948071"/>
          <a:ext cx="274320" cy="369389"/>
          <a:chOff x="6147651" y="793750"/>
          <a:chExt cx="462699" cy="514350"/>
        </a:xfrm>
      </xdr:grpSpPr>
      <xdr:grpSp>
        <xdr:nvGrpSpPr>
          <xdr:cNvPr id="1651" name="Group 1650">
            <a:extLst>
              <a:ext uri="{FF2B5EF4-FFF2-40B4-BE49-F238E27FC236}">
                <a16:creationId xmlns:a16="http://schemas.microsoft.com/office/drawing/2014/main" id="{91B0E380-BF3F-A852-779F-EF729A0A580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653" name="Straight Connector 1652">
              <a:extLst>
                <a:ext uri="{FF2B5EF4-FFF2-40B4-BE49-F238E27FC236}">
                  <a16:creationId xmlns:a16="http://schemas.microsoft.com/office/drawing/2014/main" id="{8D52CD93-4328-DC20-E0A4-5608396B8C4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4" name="Straight Connector 1653">
              <a:extLst>
                <a:ext uri="{FF2B5EF4-FFF2-40B4-BE49-F238E27FC236}">
                  <a16:creationId xmlns:a16="http://schemas.microsoft.com/office/drawing/2014/main" id="{7548513D-5337-FA5B-B9A3-448DA1D980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5" name="Straight Connector 1654">
              <a:extLst>
                <a:ext uri="{FF2B5EF4-FFF2-40B4-BE49-F238E27FC236}">
                  <a16:creationId xmlns:a16="http://schemas.microsoft.com/office/drawing/2014/main" id="{CF023FDE-46CA-954D-3781-0E5B3CEE08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6" name="Straight Connector 1655">
              <a:extLst>
                <a:ext uri="{FF2B5EF4-FFF2-40B4-BE49-F238E27FC236}">
                  <a16:creationId xmlns:a16="http://schemas.microsoft.com/office/drawing/2014/main" id="{6637B2E7-4729-1BB2-1A99-F8F89AE93C9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7" name="Straight Connector 1656">
              <a:extLst>
                <a:ext uri="{FF2B5EF4-FFF2-40B4-BE49-F238E27FC236}">
                  <a16:creationId xmlns:a16="http://schemas.microsoft.com/office/drawing/2014/main" id="{2FFE2E19-70C1-ECBB-BB1A-4EFF6E5E954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8" name="Straight Connector 1657">
              <a:extLst>
                <a:ext uri="{FF2B5EF4-FFF2-40B4-BE49-F238E27FC236}">
                  <a16:creationId xmlns:a16="http://schemas.microsoft.com/office/drawing/2014/main" id="{070B7BE6-D747-E123-88E7-E79EB829F4B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652" name="Straight Connector 1651">
            <a:extLst>
              <a:ext uri="{FF2B5EF4-FFF2-40B4-BE49-F238E27FC236}">
                <a16:creationId xmlns:a16="http://schemas.microsoft.com/office/drawing/2014/main" id="{5047D0A3-11D1-7257-4A99-53A16BEEEAB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134</xdr:row>
      <xdr:rowOff>0</xdr:rowOff>
    </xdr:from>
    <xdr:to>
      <xdr:col>4</xdr:col>
      <xdr:colOff>274320</xdr:colOff>
      <xdr:row>136</xdr:row>
      <xdr:rowOff>6531</xdr:rowOff>
    </xdr:to>
    <xdr:grpSp>
      <xdr:nvGrpSpPr>
        <xdr:cNvPr id="1659" name="Group 1658">
          <a:extLst>
            <a:ext uri="{FF2B5EF4-FFF2-40B4-BE49-F238E27FC236}">
              <a16:creationId xmlns:a16="http://schemas.microsoft.com/office/drawing/2014/main" id="{F957FAFB-DCDB-4030-8FC5-B15AE96B00C5}"/>
            </a:ext>
          </a:extLst>
        </xdr:cNvPr>
        <xdr:cNvGrpSpPr/>
      </xdr:nvGrpSpPr>
      <xdr:grpSpPr>
        <a:xfrm>
          <a:off x="1968500" y="24574500"/>
          <a:ext cx="274320" cy="369388"/>
          <a:chOff x="6147651" y="793750"/>
          <a:chExt cx="462699" cy="514350"/>
        </a:xfrm>
      </xdr:grpSpPr>
      <xdr:grpSp>
        <xdr:nvGrpSpPr>
          <xdr:cNvPr id="1660" name="Group 1659">
            <a:extLst>
              <a:ext uri="{FF2B5EF4-FFF2-40B4-BE49-F238E27FC236}">
                <a16:creationId xmlns:a16="http://schemas.microsoft.com/office/drawing/2014/main" id="{0D96A4AF-F060-760C-0BCA-AA23D57F0DE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662" name="Straight Connector 1661">
              <a:extLst>
                <a:ext uri="{FF2B5EF4-FFF2-40B4-BE49-F238E27FC236}">
                  <a16:creationId xmlns:a16="http://schemas.microsoft.com/office/drawing/2014/main" id="{84B8D511-4B05-3A16-A3B8-776DC9AA022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3" name="Straight Connector 1662">
              <a:extLst>
                <a:ext uri="{FF2B5EF4-FFF2-40B4-BE49-F238E27FC236}">
                  <a16:creationId xmlns:a16="http://schemas.microsoft.com/office/drawing/2014/main" id="{5DA8AC1C-FB01-C1BE-A49D-EBF213A174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4" name="Straight Connector 1663">
              <a:extLst>
                <a:ext uri="{FF2B5EF4-FFF2-40B4-BE49-F238E27FC236}">
                  <a16:creationId xmlns:a16="http://schemas.microsoft.com/office/drawing/2014/main" id="{DED21A76-E1AE-43D4-E752-A9EFAB2DA31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5" name="Straight Connector 1664">
              <a:extLst>
                <a:ext uri="{FF2B5EF4-FFF2-40B4-BE49-F238E27FC236}">
                  <a16:creationId xmlns:a16="http://schemas.microsoft.com/office/drawing/2014/main" id="{B0E22D61-CBE5-D91F-792E-98FA8C34D2D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6" name="Straight Connector 1665">
              <a:extLst>
                <a:ext uri="{FF2B5EF4-FFF2-40B4-BE49-F238E27FC236}">
                  <a16:creationId xmlns:a16="http://schemas.microsoft.com/office/drawing/2014/main" id="{2F2E4B78-55C6-0704-5DAC-078AEC9924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7" name="Straight Connector 1666">
              <a:extLst>
                <a:ext uri="{FF2B5EF4-FFF2-40B4-BE49-F238E27FC236}">
                  <a16:creationId xmlns:a16="http://schemas.microsoft.com/office/drawing/2014/main" id="{297460B3-7DA7-B691-5039-C8765CC35E7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661" name="Straight Connector 1660">
            <a:extLst>
              <a:ext uri="{FF2B5EF4-FFF2-40B4-BE49-F238E27FC236}">
                <a16:creationId xmlns:a16="http://schemas.microsoft.com/office/drawing/2014/main" id="{19683AC2-BCAB-F6FA-95B0-A0B39738E03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134</xdr:row>
      <xdr:rowOff>0</xdr:rowOff>
    </xdr:from>
    <xdr:to>
      <xdr:col>2</xdr:col>
      <xdr:colOff>274320</xdr:colOff>
      <xdr:row>136</xdr:row>
      <xdr:rowOff>6531</xdr:rowOff>
    </xdr:to>
    <xdr:grpSp>
      <xdr:nvGrpSpPr>
        <xdr:cNvPr id="1668" name="Group 1667">
          <a:extLst>
            <a:ext uri="{FF2B5EF4-FFF2-40B4-BE49-F238E27FC236}">
              <a16:creationId xmlns:a16="http://schemas.microsoft.com/office/drawing/2014/main" id="{21C91CB1-F941-40BB-838F-17E4DE436512}"/>
            </a:ext>
          </a:extLst>
        </xdr:cNvPr>
        <xdr:cNvGrpSpPr/>
      </xdr:nvGrpSpPr>
      <xdr:grpSpPr>
        <a:xfrm>
          <a:off x="879929" y="24574500"/>
          <a:ext cx="274320" cy="369388"/>
          <a:chOff x="6147651" y="793750"/>
          <a:chExt cx="462699" cy="514350"/>
        </a:xfrm>
      </xdr:grpSpPr>
      <xdr:grpSp>
        <xdr:nvGrpSpPr>
          <xdr:cNvPr id="1669" name="Group 1668">
            <a:extLst>
              <a:ext uri="{FF2B5EF4-FFF2-40B4-BE49-F238E27FC236}">
                <a16:creationId xmlns:a16="http://schemas.microsoft.com/office/drawing/2014/main" id="{DDF0C3D9-B08B-04AB-074E-D34CF908593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671" name="Straight Connector 1670">
              <a:extLst>
                <a:ext uri="{FF2B5EF4-FFF2-40B4-BE49-F238E27FC236}">
                  <a16:creationId xmlns:a16="http://schemas.microsoft.com/office/drawing/2014/main" id="{EBD258CC-F401-BC38-F2E2-3F4980BB2A9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2" name="Straight Connector 1671">
              <a:extLst>
                <a:ext uri="{FF2B5EF4-FFF2-40B4-BE49-F238E27FC236}">
                  <a16:creationId xmlns:a16="http://schemas.microsoft.com/office/drawing/2014/main" id="{9F157B93-CC6A-BE47-24EC-94F49E23E28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3" name="Straight Connector 1672">
              <a:extLst>
                <a:ext uri="{FF2B5EF4-FFF2-40B4-BE49-F238E27FC236}">
                  <a16:creationId xmlns:a16="http://schemas.microsoft.com/office/drawing/2014/main" id="{AF61A040-6160-ACB5-576A-2341DE1EE99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4" name="Straight Connector 1673">
              <a:extLst>
                <a:ext uri="{FF2B5EF4-FFF2-40B4-BE49-F238E27FC236}">
                  <a16:creationId xmlns:a16="http://schemas.microsoft.com/office/drawing/2014/main" id="{E86EF2E5-EE0C-3722-1F05-D258F40791B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5" name="Straight Connector 1674">
              <a:extLst>
                <a:ext uri="{FF2B5EF4-FFF2-40B4-BE49-F238E27FC236}">
                  <a16:creationId xmlns:a16="http://schemas.microsoft.com/office/drawing/2014/main" id="{BBE7FEA1-0E65-0F64-47C8-FD3E55241F6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6" name="Straight Connector 1675">
              <a:extLst>
                <a:ext uri="{FF2B5EF4-FFF2-40B4-BE49-F238E27FC236}">
                  <a16:creationId xmlns:a16="http://schemas.microsoft.com/office/drawing/2014/main" id="{95711527-A79C-52F7-24C1-4F9DFE2DA7F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670" name="Straight Connector 1669">
            <a:extLst>
              <a:ext uri="{FF2B5EF4-FFF2-40B4-BE49-F238E27FC236}">
                <a16:creationId xmlns:a16="http://schemas.microsoft.com/office/drawing/2014/main" id="{2C4A3605-ABB3-A1F8-27C4-E3A0F3AD08E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235</xdr:row>
      <xdr:rowOff>0</xdr:rowOff>
    </xdr:from>
    <xdr:to>
      <xdr:col>2</xdr:col>
      <xdr:colOff>274320</xdr:colOff>
      <xdr:row>237</xdr:row>
      <xdr:rowOff>6531</xdr:rowOff>
    </xdr:to>
    <xdr:grpSp>
      <xdr:nvGrpSpPr>
        <xdr:cNvPr id="1677" name="Group 1676">
          <a:extLst>
            <a:ext uri="{FF2B5EF4-FFF2-40B4-BE49-F238E27FC236}">
              <a16:creationId xmlns:a16="http://schemas.microsoft.com/office/drawing/2014/main" id="{4AEBA37B-2AE2-4193-883A-FBD7C216D6E9}"/>
            </a:ext>
          </a:extLst>
        </xdr:cNvPr>
        <xdr:cNvGrpSpPr/>
      </xdr:nvGrpSpPr>
      <xdr:grpSpPr>
        <a:xfrm>
          <a:off x="879929" y="42182143"/>
          <a:ext cx="274320" cy="369388"/>
          <a:chOff x="6147651" y="793750"/>
          <a:chExt cx="462699" cy="514350"/>
        </a:xfrm>
      </xdr:grpSpPr>
      <xdr:grpSp>
        <xdr:nvGrpSpPr>
          <xdr:cNvPr id="1678" name="Group 1677">
            <a:extLst>
              <a:ext uri="{FF2B5EF4-FFF2-40B4-BE49-F238E27FC236}">
                <a16:creationId xmlns:a16="http://schemas.microsoft.com/office/drawing/2014/main" id="{A84066E6-F834-7279-7835-CD340F539F1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680" name="Straight Connector 1679">
              <a:extLst>
                <a:ext uri="{FF2B5EF4-FFF2-40B4-BE49-F238E27FC236}">
                  <a16:creationId xmlns:a16="http://schemas.microsoft.com/office/drawing/2014/main" id="{DDE67454-0617-2FA6-9E76-421EE4368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1" name="Straight Connector 1680">
              <a:extLst>
                <a:ext uri="{FF2B5EF4-FFF2-40B4-BE49-F238E27FC236}">
                  <a16:creationId xmlns:a16="http://schemas.microsoft.com/office/drawing/2014/main" id="{48CD08A1-B08D-091E-5B4A-ACD2D625D13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2" name="Straight Connector 1681">
              <a:extLst>
                <a:ext uri="{FF2B5EF4-FFF2-40B4-BE49-F238E27FC236}">
                  <a16:creationId xmlns:a16="http://schemas.microsoft.com/office/drawing/2014/main" id="{2D1D79C4-EDE3-CA58-429E-D8F4047B989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3" name="Straight Connector 1682">
              <a:extLst>
                <a:ext uri="{FF2B5EF4-FFF2-40B4-BE49-F238E27FC236}">
                  <a16:creationId xmlns:a16="http://schemas.microsoft.com/office/drawing/2014/main" id="{0413B18C-D32A-A17B-5A9E-9AEDC7D3397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4" name="Straight Connector 1683">
              <a:extLst>
                <a:ext uri="{FF2B5EF4-FFF2-40B4-BE49-F238E27FC236}">
                  <a16:creationId xmlns:a16="http://schemas.microsoft.com/office/drawing/2014/main" id="{444D0919-49BC-601A-8A77-45107719F7D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5" name="Straight Connector 1684">
              <a:extLst>
                <a:ext uri="{FF2B5EF4-FFF2-40B4-BE49-F238E27FC236}">
                  <a16:creationId xmlns:a16="http://schemas.microsoft.com/office/drawing/2014/main" id="{C49F0D50-C422-DE45-2A9E-0EDBD3D3768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679" name="Straight Connector 1678">
            <a:extLst>
              <a:ext uri="{FF2B5EF4-FFF2-40B4-BE49-F238E27FC236}">
                <a16:creationId xmlns:a16="http://schemas.microsoft.com/office/drawing/2014/main" id="{B020C0E6-DA73-6539-6804-3868A4CC088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169</xdr:row>
      <xdr:rowOff>0</xdr:rowOff>
    </xdr:from>
    <xdr:to>
      <xdr:col>14</xdr:col>
      <xdr:colOff>274320</xdr:colOff>
      <xdr:row>171</xdr:row>
      <xdr:rowOff>6531</xdr:rowOff>
    </xdr:to>
    <xdr:grpSp>
      <xdr:nvGrpSpPr>
        <xdr:cNvPr id="1686" name="Group 1685">
          <a:extLst>
            <a:ext uri="{FF2B5EF4-FFF2-40B4-BE49-F238E27FC236}">
              <a16:creationId xmlns:a16="http://schemas.microsoft.com/office/drawing/2014/main" id="{AB0C72B2-B592-48D4-892A-19A1ED17DB32}"/>
            </a:ext>
          </a:extLst>
        </xdr:cNvPr>
        <xdr:cNvGrpSpPr/>
      </xdr:nvGrpSpPr>
      <xdr:grpSpPr>
        <a:xfrm>
          <a:off x="7184571" y="30706786"/>
          <a:ext cx="274320" cy="369388"/>
          <a:chOff x="6147651" y="793750"/>
          <a:chExt cx="462699" cy="514350"/>
        </a:xfrm>
      </xdr:grpSpPr>
      <xdr:grpSp>
        <xdr:nvGrpSpPr>
          <xdr:cNvPr id="1687" name="Group 1686">
            <a:extLst>
              <a:ext uri="{FF2B5EF4-FFF2-40B4-BE49-F238E27FC236}">
                <a16:creationId xmlns:a16="http://schemas.microsoft.com/office/drawing/2014/main" id="{59B4CEEB-EFE0-F921-69B6-AEEA05FFBA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689" name="Straight Connector 1688">
              <a:extLst>
                <a:ext uri="{FF2B5EF4-FFF2-40B4-BE49-F238E27FC236}">
                  <a16:creationId xmlns:a16="http://schemas.microsoft.com/office/drawing/2014/main" id="{C0621C8C-19DC-ED4D-D959-02E670F8816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0" name="Straight Connector 1689">
              <a:extLst>
                <a:ext uri="{FF2B5EF4-FFF2-40B4-BE49-F238E27FC236}">
                  <a16:creationId xmlns:a16="http://schemas.microsoft.com/office/drawing/2014/main" id="{214CE895-D416-28E6-49F6-C6FF400872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1" name="Straight Connector 1690">
              <a:extLst>
                <a:ext uri="{FF2B5EF4-FFF2-40B4-BE49-F238E27FC236}">
                  <a16:creationId xmlns:a16="http://schemas.microsoft.com/office/drawing/2014/main" id="{0937D7F6-0ED0-0324-E56D-92DAC81D541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2" name="Straight Connector 1691">
              <a:extLst>
                <a:ext uri="{FF2B5EF4-FFF2-40B4-BE49-F238E27FC236}">
                  <a16:creationId xmlns:a16="http://schemas.microsoft.com/office/drawing/2014/main" id="{7A489E14-AD2C-DF53-24CE-B2B3E55B14C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3" name="Straight Connector 1692">
              <a:extLst>
                <a:ext uri="{FF2B5EF4-FFF2-40B4-BE49-F238E27FC236}">
                  <a16:creationId xmlns:a16="http://schemas.microsoft.com/office/drawing/2014/main" id="{8D979DA9-2FAC-1242-8531-D433DFA8F85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4" name="Straight Connector 1693">
              <a:extLst>
                <a:ext uri="{FF2B5EF4-FFF2-40B4-BE49-F238E27FC236}">
                  <a16:creationId xmlns:a16="http://schemas.microsoft.com/office/drawing/2014/main" id="{B84B1D1C-D85B-2C1A-1BC2-8BB3B1F428A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688" name="Straight Connector 1687">
            <a:extLst>
              <a:ext uri="{FF2B5EF4-FFF2-40B4-BE49-F238E27FC236}">
                <a16:creationId xmlns:a16="http://schemas.microsoft.com/office/drawing/2014/main" id="{57A704D2-7049-3877-EBB3-69AAFCC8CC0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300</xdr:row>
      <xdr:rowOff>0</xdr:rowOff>
    </xdr:from>
    <xdr:to>
      <xdr:col>20</xdr:col>
      <xdr:colOff>274320</xdr:colOff>
      <xdr:row>302</xdr:row>
      <xdr:rowOff>6531</xdr:rowOff>
    </xdr:to>
    <xdr:grpSp>
      <xdr:nvGrpSpPr>
        <xdr:cNvPr id="1695" name="Group 1694">
          <a:extLst>
            <a:ext uri="{FF2B5EF4-FFF2-40B4-BE49-F238E27FC236}">
              <a16:creationId xmlns:a16="http://schemas.microsoft.com/office/drawing/2014/main" id="{392D1951-D90A-40D4-B8F5-29C0A936C3F5}"/>
            </a:ext>
          </a:extLst>
        </xdr:cNvPr>
        <xdr:cNvGrpSpPr/>
      </xdr:nvGrpSpPr>
      <xdr:grpSpPr>
        <a:xfrm>
          <a:off x="10314214" y="53512357"/>
          <a:ext cx="274320" cy="360317"/>
          <a:chOff x="6147651" y="793750"/>
          <a:chExt cx="462699" cy="514350"/>
        </a:xfrm>
      </xdr:grpSpPr>
      <xdr:grpSp>
        <xdr:nvGrpSpPr>
          <xdr:cNvPr id="1696" name="Group 1695">
            <a:extLst>
              <a:ext uri="{FF2B5EF4-FFF2-40B4-BE49-F238E27FC236}">
                <a16:creationId xmlns:a16="http://schemas.microsoft.com/office/drawing/2014/main" id="{AB6F9852-A0DF-3E4A-B020-183AC4F699F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698" name="Straight Connector 1697">
              <a:extLst>
                <a:ext uri="{FF2B5EF4-FFF2-40B4-BE49-F238E27FC236}">
                  <a16:creationId xmlns:a16="http://schemas.microsoft.com/office/drawing/2014/main" id="{6AAD752E-C22F-976C-FE8E-66E7F461E33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9" name="Straight Connector 1698">
              <a:extLst>
                <a:ext uri="{FF2B5EF4-FFF2-40B4-BE49-F238E27FC236}">
                  <a16:creationId xmlns:a16="http://schemas.microsoft.com/office/drawing/2014/main" id="{F4762130-B0CD-21E1-775A-1B96F8959A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0" name="Straight Connector 1699">
              <a:extLst>
                <a:ext uri="{FF2B5EF4-FFF2-40B4-BE49-F238E27FC236}">
                  <a16:creationId xmlns:a16="http://schemas.microsoft.com/office/drawing/2014/main" id="{E04A6263-4AEB-E205-D00C-6FF4F50E0C2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1" name="Straight Connector 1700">
              <a:extLst>
                <a:ext uri="{FF2B5EF4-FFF2-40B4-BE49-F238E27FC236}">
                  <a16:creationId xmlns:a16="http://schemas.microsoft.com/office/drawing/2014/main" id="{87C5B075-F329-87CB-B843-5774B5C49B7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2" name="Straight Connector 1701">
              <a:extLst>
                <a:ext uri="{FF2B5EF4-FFF2-40B4-BE49-F238E27FC236}">
                  <a16:creationId xmlns:a16="http://schemas.microsoft.com/office/drawing/2014/main" id="{130377EB-97E6-FB84-6A84-E1D205380D9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3" name="Straight Connector 1702">
              <a:extLst>
                <a:ext uri="{FF2B5EF4-FFF2-40B4-BE49-F238E27FC236}">
                  <a16:creationId xmlns:a16="http://schemas.microsoft.com/office/drawing/2014/main" id="{6FF4439B-85FC-F92A-ED56-48BB4C0B802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4DD7D70A-E1A8-876E-FF44-9C092C2C229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401</xdr:row>
      <xdr:rowOff>0</xdr:rowOff>
    </xdr:from>
    <xdr:to>
      <xdr:col>18</xdr:col>
      <xdr:colOff>274320</xdr:colOff>
      <xdr:row>403</xdr:row>
      <xdr:rowOff>6531</xdr:rowOff>
    </xdr:to>
    <xdr:grpSp>
      <xdr:nvGrpSpPr>
        <xdr:cNvPr id="1704" name="Group 1703">
          <a:extLst>
            <a:ext uri="{FF2B5EF4-FFF2-40B4-BE49-F238E27FC236}">
              <a16:creationId xmlns:a16="http://schemas.microsoft.com/office/drawing/2014/main" id="{DEFEF99A-93EB-4FAF-B74E-1D19A6505DA9}"/>
            </a:ext>
          </a:extLst>
        </xdr:cNvPr>
        <xdr:cNvGrpSpPr/>
      </xdr:nvGrpSpPr>
      <xdr:grpSpPr>
        <a:xfrm>
          <a:off x="9271000" y="71120000"/>
          <a:ext cx="274320" cy="360317"/>
          <a:chOff x="6147651" y="793750"/>
          <a:chExt cx="462699" cy="514350"/>
        </a:xfrm>
      </xdr:grpSpPr>
      <xdr:grpSp>
        <xdr:nvGrpSpPr>
          <xdr:cNvPr id="1705" name="Group 1704">
            <a:extLst>
              <a:ext uri="{FF2B5EF4-FFF2-40B4-BE49-F238E27FC236}">
                <a16:creationId xmlns:a16="http://schemas.microsoft.com/office/drawing/2014/main" id="{D8819B03-F6F2-9240-6EB6-F0D157BF38E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707" name="Straight Connector 1706">
              <a:extLst>
                <a:ext uri="{FF2B5EF4-FFF2-40B4-BE49-F238E27FC236}">
                  <a16:creationId xmlns:a16="http://schemas.microsoft.com/office/drawing/2014/main" id="{1A89B743-11D5-4655-D6A2-4A2691AB6B3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8" name="Straight Connector 1707">
              <a:extLst>
                <a:ext uri="{FF2B5EF4-FFF2-40B4-BE49-F238E27FC236}">
                  <a16:creationId xmlns:a16="http://schemas.microsoft.com/office/drawing/2014/main" id="{ACB59852-3EB0-48D0-B597-B5B6F486C1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9" name="Straight Connector 1708">
              <a:extLst>
                <a:ext uri="{FF2B5EF4-FFF2-40B4-BE49-F238E27FC236}">
                  <a16:creationId xmlns:a16="http://schemas.microsoft.com/office/drawing/2014/main" id="{8CC365E9-95DB-6A32-5D8B-5391BD1222D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0" name="Straight Connector 1709">
              <a:extLst>
                <a:ext uri="{FF2B5EF4-FFF2-40B4-BE49-F238E27FC236}">
                  <a16:creationId xmlns:a16="http://schemas.microsoft.com/office/drawing/2014/main" id="{B406978B-BC44-30C5-5B1E-B7292BBF1EB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1" name="Straight Connector 1710">
              <a:extLst>
                <a:ext uri="{FF2B5EF4-FFF2-40B4-BE49-F238E27FC236}">
                  <a16:creationId xmlns:a16="http://schemas.microsoft.com/office/drawing/2014/main" id="{557ABDAC-A66C-07C1-20A8-EBB3BA277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2" name="Straight Connector 1711">
              <a:extLst>
                <a:ext uri="{FF2B5EF4-FFF2-40B4-BE49-F238E27FC236}">
                  <a16:creationId xmlns:a16="http://schemas.microsoft.com/office/drawing/2014/main" id="{4D6271C0-B768-7393-8F6A-6F8577F2955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706" name="Straight Connector 1705">
            <a:extLst>
              <a:ext uri="{FF2B5EF4-FFF2-40B4-BE49-F238E27FC236}">
                <a16:creationId xmlns:a16="http://schemas.microsoft.com/office/drawing/2014/main" id="{C1A1634C-069B-2A13-8062-8EDEAC6F8C3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334</xdr:row>
      <xdr:rowOff>0</xdr:rowOff>
    </xdr:from>
    <xdr:to>
      <xdr:col>18</xdr:col>
      <xdr:colOff>274320</xdr:colOff>
      <xdr:row>336</xdr:row>
      <xdr:rowOff>6530</xdr:rowOff>
    </xdr:to>
    <xdr:grpSp>
      <xdr:nvGrpSpPr>
        <xdr:cNvPr id="1713" name="Group 1712">
          <a:extLst>
            <a:ext uri="{FF2B5EF4-FFF2-40B4-BE49-F238E27FC236}">
              <a16:creationId xmlns:a16="http://schemas.microsoft.com/office/drawing/2014/main" id="{E0DD9DCE-FB85-4E2F-84D1-7BD5616DC426}"/>
            </a:ext>
          </a:extLst>
        </xdr:cNvPr>
        <xdr:cNvGrpSpPr/>
      </xdr:nvGrpSpPr>
      <xdr:grpSpPr>
        <a:xfrm>
          <a:off x="9271000" y="59445071"/>
          <a:ext cx="274320" cy="360316"/>
          <a:chOff x="6147651" y="793750"/>
          <a:chExt cx="462699" cy="514350"/>
        </a:xfrm>
      </xdr:grpSpPr>
      <xdr:grpSp>
        <xdr:nvGrpSpPr>
          <xdr:cNvPr id="1714" name="Group 1713">
            <a:extLst>
              <a:ext uri="{FF2B5EF4-FFF2-40B4-BE49-F238E27FC236}">
                <a16:creationId xmlns:a16="http://schemas.microsoft.com/office/drawing/2014/main" id="{DBC49362-BC3D-D740-7A83-E6F9C13DD5F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716" name="Straight Connector 1715">
              <a:extLst>
                <a:ext uri="{FF2B5EF4-FFF2-40B4-BE49-F238E27FC236}">
                  <a16:creationId xmlns:a16="http://schemas.microsoft.com/office/drawing/2014/main" id="{84DB926A-3A1B-A998-587B-A1F4A26F18C2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7" name="Straight Connector 1716">
              <a:extLst>
                <a:ext uri="{FF2B5EF4-FFF2-40B4-BE49-F238E27FC236}">
                  <a16:creationId xmlns:a16="http://schemas.microsoft.com/office/drawing/2014/main" id="{CAB80986-C48A-25FD-6BF1-B531BFBFE61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8" name="Straight Connector 1717">
              <a:extLst>
                <a:ext uri="{FF2B5EF4-FFF2-40B4-BE49-F238E27FC236}">
                  <a16:creationId xmlns:a16="http://schemas.microsoft.com/office/drawing/2014/main" id="{C1492563-401F-9C00-057F-D15CF32FAF4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9" name="Straight Connector 1718">
              <a:extLst>
                <a:ext uri="{FF2B5EF4-FFF2-40B4-BE49-F238E27FC236}">
                  <a16:creationId xmlns:a16="http://schemas.microsoft.com/office/drawing/2014/main" id="{30712710-C503-6925-755D-C91155473F9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0" name="Straight Connector 1719">
              <a:extLst>
                <a:ext uri="{FF2B5EF4-FFF2-40B4-BE49-F238E27FC236}">
                  <a16:creationId xmlns:a16="http://schemas.microsoft.com/office/drawing/2014/main" id="{B6DA24A4-C6A7-CD0B-D0C5-4D6055FD41A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1" name="Straight Connector 1720">
              <a:extLst>
                <a:ext uri="{FF2B5EF4-FFF2-40B4-BE49-F238E27FC236}">
                  <a16:creationId xmlns:a16="http://schemas.microsoft.com/office/drawing/2014/main" id="{A04583B0-90E7-8B2F-F60A-F7D46D41663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715" name="Straight Connector 1714">
            <a:extLst>
              <a:ext uri="{FF2B5EF4-FFF2-40B4-BE49-F238E27FC236}">
                <a16:creationId xmlns:a16="http://schemas.microsoft.com/office/drawing/2014/main" id="{19405E78-D340-423E-7904-664C1BD6D32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224</xdr:row>
      <xdr:rowOff>0</xdr:rowOff>
    </xdr:from>
    <xdr:to>
      <xdr:col>16</xdr:col>
      <xdr:colOff>274320</xdr:colOff>
      <xdr:row>226</xdr:row>
      <xdr:rowOff>6531</xdr:rowOff>
    </xdr:to>
    <xdr:grpSp>
      <xdr:nvGrpSpPr>
        <xdr:cNvPr id="1722" name="Group 1721">
          <a:extLst>
            <a:ext uri="{FF2B5EF4-FFF2-40B4-BE49-F238E27FC236}">
              <a16:creationId xmlns:a16="http://schemas.microsoft.com/office/drawing/2014/main" id="{D47EBE92-9BBC-4FBE-9D87-29A19BCF4DC9}"/>
            </a:ext>
          </a:extLst>
        </xdr:cNvPr>
        <xdr:cNvGrpSpPr/>
      </xdr:nvGrpSpPr>
      <xdr:grpSpPr>
        <a:xfrm>
          <a:off x="8227786" y="40268071"/>
          <a:ext cx="274320" cy="369389"/>
          <a:chOff x="6147651" y="793750"/>
          <a:chExt cx="462699" cy="514350"/>
        </a:xfrm>
      </xdr:grpSpPr>
      <xdr:grpSp>
        <xdr:nvGrpSpPr>
          <xdr:cNvPr id="1723" name="Group 1722">
            <a:extLst>
              <a:ext uri="{FF2B5EF4-FFF2-40B4-BE49-F238E27FC236}">
                <a16:creationId xmlns:a16="http://schemas.microsoft.com/office/drawing/2014/main" id="{A4702B62-6C9C-C146-87B5-65F3B6B0517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725" name="Straight Connector 1724">
              <a:extLst>
                <a:ext uri="{FF2B5EF4-FFF2-40B4-BE49-F238E27FC236}">
                  <a16:creationId xmlns:a16="http://schemas.microsoft.com/office/drawing/2014/main" id="{DADB2231-BCF5-1304-4ED6-A3E6464A072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6" name="Straight Connector 1725">
              <a:extLst>
                <a:ext uri="{FF2B5EF4-FFF2-40B4-BE49-F238E27FC236}">
                  <a16:creationId xmlns:a16="http://schemas.microsoft.com/office/drawing/2014/main" id="{3FEF9DBB-B59A-556F-CEE2-9994A89828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7" name="Straight Connector 1726">
              <a:extLst>
                <a:ext uri="{FF2B5EF4-FFF2-40B4-BE49-F238E27FC236}">
                  <a16:creationId xmlns:a16="http://schemas.microsoft.com/office/drawing/2014/main" id="{7CA0DCBD-5714-A46E-3D23-56D6D33A1D1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8" name="Straight Connector 1727">
              <a:extLst>
                <a:ext uri="{FF2B5EF4-FFF2-40B4-BE49-F238E27FC236}">
                  <a16:creationId xmlns:a16="http://schemas.microsoft.com/office/drawing/2014/main" id="{E94B7EE8-E48F-F0DA-871D-F11B9C5275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9" name="Straight Connector 1728">
              <a:extLst>
                <a:ext uri="{FF2B5EF4-FFF2-40B4-BE49-F238E27FC236}">
                  <a16:creationId xmlns:a16="http://schemas.microsoft.com/office/drawing/2014/main" id="{EFDCE462-A524-2FB8-EF2B-208CC2FE23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0" name="Straight Connector 1729">
              <a:extLst>
                <a:ext uri="{FF2B5EF4-FFF2-40B4-BE49-F238E27FC236}">
                  <a16:creationId xmlns:a16="http://schemas.microsoft.com/office/drawing/2014/main" id="{228AA100-C1F8-C637-D34F-29C1BBA51E0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724" name="Straight Connector 1723">
            <a:extLst>
              <a:ext uri="{FF2B5EF4-FFF2-40B4-BE49-F238E27FC236}">
                <a16:creationId xmlns:a16="http://schemas.microsoft.com/office/drawing/2014/main" id="{BAB154CA-DA37-4097-801A-F75D6C30BEE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389</xdr:row>
      <xdr:rowOff>0</xdr:rowOff>
    </xdr:from>
    <xdr:to>
      <xdr:col>16</xdr:col>
      <xdr:colOff>274320</xdr:colOff>
      <xdr:row>391</xdr:row>
      <xdr:rowOff>6531</xdr:rowOff>
    </xdr:to>
    <xdr:grpSp>
      <xdr:nvGrpSpPr>
        <xdr:cNvPr id="1731" name="Group 1730">
          <a:extLst>
            <a:ext uri="{FF2B5EF4-FFF2-40B4-BE49-F238E27FC236}">
              <a16:creationId xmlns:a16="http://schemas.microsoft.com/office/drawing/2014/main" id="{EE6E8511-1A43-4963-A34B-BA3FD663FB34}"/>
            </a:ext>
          </a:extLst>
        </xdr:cNvPr>
        <xdr:cNvGrpSpPr/>
      </xdr:nvGrpSpPr>
      <xdr:grpSpPr>
        <a:xfrm>
          <a:off x="8227786" y="69015429"/>
          <a:ext cx="274320" cy="351245"/>
          <a:chOff x="6147651" y="793750"/>
          <a:chExt cx="462699" cy="514350"/>
        </a:xfrm>
      </xdr:grpSpPr>
      <xdr:grpSp>
        <xdr:nvGrpSpPr>
          <xdr:cNvPr id="1732" name="Group 1731">
            <a:extLst>
              <a:ext uri="{FF2B5EF4-FFF2-40B4-BE49-F238E27FC236}">
                <a16:creationId xmlns:a16="http://schemas.microsoft.com/office/drawing/2014/main" id="{F737DA7A-00EF-A8D4-EC61-9E8D802CA1D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734" name="Straight Connector 1733">
              <a:extLst>
                <a:ext uri="{FF2B5EF4-FFF2-40B4-BE49-F238E27FC236}">
                  <a16:creationId xmlns:a16="http://schemas.microsoft.com/office/drawing/2014/main" id="{E3D18EA0-AFC0-9BAC-34E6-C038A7B43F6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5" name="Straight Connector 1734">
              <a:extLst>
                <a:ext uri="{FF2B5EF4-FFF2-40B4-BE49-F238E27FC236}">
                  <a16:creationId xmlns:a16="http://schemas.microsoft.com/office/drawing/2014/main" id="{EE678673-F285-677A-A509-1D0FA5EFA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6" name="Straight Connector 1735">
              <a:extLst>
                <a:ext uri="{FF2B5EF4-FFF2-40B4-BE49-F238E27FC236}">
                  <a16:creationId xmlns:a16="http://schemas.microsoft.com/office/drawing/2014/main" id="{72378A36-7865-41D3-BAE0-A9DBA8AD6B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7" name="Straight Connector 1736">
              <a:extLst>
                <a:ext uri="{FF2B5EF4-FFF2-40B4-BE49-F238E27FC236}">
                  <a16:creationId xmlns:a16="http://schemas.microsoft.com/office/drawing/2014/main" id="{4AFCD027-BC59-717C-57BA-183F0BA25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8" name="Straight Connector 1737">
              <a:extLst>
                <a:ext uri="{FF2B5EF4-FFF2-40B4-BE49-F238E27FC236}">
                  <a16:creationId xmlns:a16="http://schemas.microsoft.com/office/drawing/2014/main" id="{B69B1120-C6C5-3620-ED42-0D8894A1950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9" name="Straight Connector 1738">
              <a:extLst>
                <a:ext uri="{FF2B5EF4-FFF2-40B4-BE49-F238E27FC236}">
                  <a16:creationId xmlns:a16="http://schemas.microsoft.com/office/drawing/2014/main" id="{48D2BFEE-9F0B-2B18-7D30-9841ADBDDAB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733" name="Straight Connector 1732">
            <a:extLst>
              <a:ext uri="{FF2B5EF4-FFF2-40B4-BE49-F238E27FC236}">
                <a16:creationId xmlns:a16="http://schemas.microsoft.com/office/drawing/2014/main" id="{D53961CE-5A80-47CD-2CBB-231111FC8FB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121</xdr:row>
      <xdr:rowOff>0</xdr:rowOff>
    </xdr:from>
    <xdr:to>
      <xdr:col>10</xdr:col>
      <xdr:colOff>274320</xdr:colOff>
      <xdr:row>123</xdr:row>
      <xdr:rowOff>6531</xdr:rowOff>
    </xdr:to>
    <xdr:grpSp>
      <xdr:nvGrpSpPr>
        <xdr:cNvPr id="1740" name="Group 1739">
          <a:extLst>
            <a:ext uri="{FF2B5EF4-FFF2-40B4-BE49-F238E27FC236}">
              <a16:creationId xmlns:a16="http://schemas.microsoft.com/office/drawing/2014/main" id="{8A494063-17DC-4D68-94F2-E5AF2F7784CF}"/>
            </a:ext>
          </a:extLst>
        </xdr:cNvPr>
        <xdr:cNvGrpSpPr/>
      </xdr:nvGrpSpPr>
      <xdr:grpSpPr>
        <a:xfrm>
          <a:off x="5098143" y="22261286"/>
          <a:ext cx="274320" cy="369388"/>
          <a:chOff x="6147651" y="793750"/>
          <a:chExt cx="462699" cy="514350"/>
        </a:xfrm>
      </xdr:grpSpPr>
      <xdr:grpSp>
        <xdr:nvGrpSpPr>
          <xdr:cNvPr id="1741" name="Group 1740">
            <a:extLst>
              <a:ext uri="{FF2B5EF4-FFF2-40B4-BE49-F238E27FC236}">
                <a16:creationId xmlns:a16="http://schemas.microsoft.com/office/drawing/2014/main" id="{F53BE79A-279C-41B1-AA6B-0D69FDCB26C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743" name="Straight Connector 1742">
              <a:extLst>
                <a:ext uri="{FF2B5EF4-FFF2-40B4-BE49-F238E27FC236}">
                  <a16:creationId xmlns:a16="http://schemas.microsoft.com/office/drawing/2014/main" id="{F49A2391-278D-6C43-ABD7-1B1BCF7399D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44" name="Straight Connector 1743">
              <a:extLst>
                <a:ext uri="{FF2B5EF4-FFF2-40B4-BE49-F238E27FC236}">
                  <a16:creationId xmlns:a16="http://schemas.microsoft.com/office/drawing/2014/main" id="{53AF4DEE-62AF-3157-93F4-7B3ADD41D5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45" name="Straight Connector 1744">
              <a:extLst>
                <a:ext uri="{FF2B5EF4-FFF2-40B4-BE49-F238E27FC236}">
                  <a16:creationId xmlns:a16="http://schemas.microsoft.com/office/drawing/2014/main" id="{D39ABCBA-DA1E-1017-9F85-31A54092DC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46" name="Straight Connector 1745">
              <a:extLst>
                <a:ext uri="{FF2B5EF4-FFF2-40B4-BE49-F238E27FC236}">
                  <a16:creationId xmlns:a16="http://schemas.microsoft.com/office/drawing/2014/main" id="{A8040827-82C1-5D3A-43C0-64D6118DE4C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47" name="Straight Connector 1746">
              <a:extLst>
                <a:ext uri="{FF2B5EF4-FFF2-40B4-BE49-F238E27FC236}">
                  <a16:creationId xmlns:a16="http://schemas.microsoft.com/office/drawing/2014/main" id="{0F8EAFCE-7333-0D86-CC1D-0154A4D67F4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48" name="Straight Connector 1747">
              <a:extLst>
                <a:ext uri="{FF2B5EF4-FFF2-40B4-BE49-F238E27FC236}">
                  <a16:creationId xmlns:a16="http://schemas.microsoft.com/office/drawing/2014/main" id="{AC9D3303-2A86-7244-F9B4-6615056B3F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742" name="Straight Connector 1741">
            <a:extLst>
              <a:ext uri="{FF2B5EF4-FFF2-40B4-BE49-F238E27FC236}">
                <a16:creationId xmlns:a16="http://schemas.microsoft.com/office/drawing/2014/main" id="{8E0AEF79-2F23-A6F3-EFFD-A46E2CFB2BF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311</xdr:row>
      <xdr:rowOff>0</xdr:rowOff>
    </xdr:from>
    <xdr:to>
      <xdr:col>20</xdr:col>
      <xdr:colOff>274320</xdr:colOff>
      <xdr:row>313</xdr:row>
      <xdr:rowOff>6531</xdr:rowOff>
    </xdr:to>
    <xdr:grpSp>
      <xdr:nvGrpSpPr>
        <xdr:cNvPr id="1749" name="Group 1748">
          <a:extLst>
            <a:ext uri="{FF2B5EF4-FFF2-40B4-BE49-F238E27FC236}">
              <a16:creationId xmlns:a16="http://schemas.microsoft.com/office/drawing/2014/main" id="{9D495818-DCE7-438B-88ED-2B961C080A3F}"/>
            </a:ext>
          </a:extLst>
        </xdr:cNvPr>
        <xdr:cNvGrpSpPr/>
      </xdr:nvGrpSpPr>
      <xdr:grpSpPr>
        <a:xfrm>
          <a:off x="10314214" y="55426429"/>
          <a:ext cx="274320" cy="360316"/>
          <a:chOff x="6147651" y="793750"/>
          <a:chExt cx="462699" cy="514350"/>
        </a:xfrm>
      </xdr:grpSpPr>
      <xdr:grpSp>
        <xdr:nvGrpSpPr>
          <xdr:cNvPr id="1750" name="Group 1749">
            <a:extLst>
              <a:ext uri="{FF2B5EF4-FFF2-40B4-BE49-F238E27FC236}">
                <a16:creationId xmlns:a16="http://schemas.microsoft.com/office/drawing/2014/main" id="{7C888F9C-7F93-DCB6-EAFA-639C4E4EA07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752" name="Straight Connector 1751">
              <a:extLst>
                <a:ext uri="{FF2B5EF4-FFF2-40B4-BE49-F238E27FC236}">
                  <a16:creationId xmlns:a16="http://schemas.microsoft.com/office/drawing/2014/main" id="{EA83FBC3-43F8-3D25-A352-6A99189A5A5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53" name="Straight Connector 1752">
              <a:extLst>
                <a:ext uri="{FF2B5EF4-FFF2-40B4-BE49-F238E27FC236}">
                  <a16:creationId xmlns:a16="http://schemas.microsoft.com/office/drawing/2014/main" id="{89C81543-0DC7-FC95-B7B0-8C3431D375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54" name="Straight Connector 1753">
              <a:extLst>
                <a:ext uri="{FF2B5EF4-FFF2-40B4-BE49-F238E27FC236}">
                  <a16:creationId xmlns:a16="http://schemas.microsoft.com/office/drawing/2014/main" id="{21F42105-F56F-7D74-634B-DC72DD644AB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55" name="Straight Connector 1754">
              <a:extLst>
                <a:ext uri="{FF2B5EF4-FFF2-40B4-BE49-F238E27FC236}">
                  <a16:creationId xmlns:a16="http://schemas.microsoft.com/office/drawing/2014/main" id="{AEC2FA21-3739-0DC3-C232-A5D437D0F2C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56" name="Straight Connector 1755">
              <a:extLst>
                <a:ext uri="{FF2B5EF4-FFF2-40B4-BE49-F238E27FC236}">
                  <a16:creationId xmlns:a16="http://schemas.microsoft.com/office/drawing/2014/main" id="{45EE4EAB-2097-BFBC-0D07-843C9C1CE3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57" name="Straight Connector 1756">
              <a:extLst>
                <a:ext uri="{FF2B5EF4-FFF2-40B4-BE49-F238E27FC236}">
                  <a16:creationId xmlns:a16="http://schemas.microsoft.com/office/drawing/2014/main" id="{B4E910AC-1F7D-B3A9-D24C-8E87E0EA797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751" name="Straight Connector 1750">
            <a:extLst>
              <a:ext uri="{FF2B5EF4-FFF2-40B4-BE49-F238E27FC236}">
                <a16:creationId xmlns:a16="http://schemas.microsoft.com/office/drawing/2014/main" id="{F7833268-410D-BD20-522B-7540F7E4233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311</xdr:row>
      <xdr:rowOff>0</xdr:rowOff>
    </xdr:from>
    <xdr:to>
      <xdr:col>18</xdr:col>
      <xdr:colOff>274320</xdr:colOff>
      <xdr:row>313</xdr:row>
      <xdr:rowOff>6531</xdr:rowOff>
    </xdr:to>
    <xdr:grpSp>
      <xdr:nvGrpSpPr>
        <xdr:cNvPr id="1758" name="Group 1757">
          <a:extLst>
            <a:ext uri="{FF2B5EF4-FFF2-40B4-BE49-F238E27FC236}">
              <a16:creationId xmlns:a16="http://schemas.microsoft.com/office/drawing/2014/main" id="{A5CA3BC7-3B7D-4132-B42A-84C9784788FE}"/>
            </a:ext>
          </a:extLst>
        </xdr:cNvPr>
        <xdr:cNvGrpSpPr/>
      </xdr:nvGrpSpPr>
      <xdr:grpSpPr>
        <a:xfrm>
          <a:off x="9271000" y="55426429"/>
          <a:ext cx="274320" cy="360316"/>
          <a:chOff x="6147651" y="793750"/>
          <a:chExt cx="462699" cy="514350"/>
        </a:xfrm>
      </xdr:grpSpPr>
      <xdr:grpSp>
        <xdr:nvGrpSpPr>
          <xdr:cNvPr id="1759" name="Group 1758">
            <a:extLst>
              <a:ext uri="{FF2B5EF4-FFF2-40B4-BE49-F238E27FC236}">
                <a16:creationId xmlns:a16="http://schemas.microsoft.com/office/drawing/2014/main" id="{0E3EED7D-9614-3053-2427-49A9AD7B33C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761" name="Straight Connector 1760">
              <a:extLst>
                <a:ext uri="{FF2B5EF4-FFF2-40B4-BE49-F238E27FC236}">
                  <a16:creationId xmlns:a16="http://schemas.microsoft.com/office/drawing/2014/main" id="{722304EB-CECB-6D67-EC72-5AE811724B8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62" name="Straight Connector 1761">
              <a:extLst>
                <a:ext uri="{FF2B5EF4-FFF2-40B4-BE49-F238E27FC236}">
                  <a16:creationId xmlns:a16="http://schemas.microsoft.com/office/drawing/2014/main" id="{76CA929F-B9C6-5034-5727-2C5AB69400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63" name="Straight Connector 1762">
              <a:extLst>
                <a:ext uri="{FF2B5EF4-FFF2-40B4-BE49-F238E27FC236}">
                  <a16:creationId xmlns:a16="http://schemas.microsoft.com/office/drawing/2014/main" id="{69730573-7E1B-84DE-EEC4-6DF66247BB2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64" name="Straight Connector 1763">
              <a:extLst>
                <a:ext uri="{FF2B5EF4-FFF2-40B4-BE49-F238E27FC236}">
                  <a16:creationId xmlns:a16="http://schemas.microsoft.com/office/drawing/2014/main" id="{274A7CFE-2269-3503-C969-B0FDFE4FEAF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65" name="Straight Connector 1764">
              <a:extLst>
                <a:ext uri="{FF2B5EF4-FFF2-40B4-BE49-F238E27FC236}">
                  <a16:creationId xmlns:a16="http://schemas.microsoft.com/office/drawing/2014/main" id="{048C71D6-5835-154D-894C-3910AE43AE6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66" name="Straight Connector 1765">
              <a:extLst>
                <a:ext uri="{FF2B5EF4-FFF2-40B4-BE49-F238E27FC236}">
                  <a16:creationId xmlns:a16="http://schemas.microsoft.com/office/drawing/2014/main" id="{997450D7-3389-6829-49D6-D43BFBC08C5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113293E7-E548-D2BE-6F82-5E7DC7CB0DD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202</xdr:row>
      <xdr:rowOff>0</xdr:rowOff>
    </xdr:from>
    <xdr:to>
      <xdr:col>14</xdr:col>
      <xdr:colOff>274320</xdr:colOff>
      <xdr:row>204</xdr:row>
      <xdr:rowOff>6531</xdr:rowOff>
    </xdr:to>
    <xdr:grpSp>
      <xdr:nvGrpSpPr>
        <xdr:cNvPr id="1767" name="Group 1766">
          <a:extLst>
            <a:ext uri="{FF2B5EF4-FFF2-40B4-BE49-F238E27FC236}">
              <a16:creationId xmlns:a16="http://schemas.microsoft.com/office/drawing/2014/main" id="{8AF6DA01-A8F2-483E-88B2-0AFCB9DBE2F6}"/>
            </a:ext>
          </a:extLst>
        </xdr:cNvPr>
        <xdr:cNvGrpSpPr/>
      </xdr:nvGrpSpPr>
      <xdr:grpSpPr>
        <a:xfrm>
          <a:off x="7184571" y="36439929"/>
          <a:ext cx="274320" cy="369388"/>
          <a:chOff x="6147651" y="793750"/>
          <a:chExt cx="462699" cy="514350"/>
        </a:xfrm>
      </xdr:grpSpPr>
      <xdr:grpSp>
        <xdr:nvGrpSpPr>
          <xdr:cNvPr id="1768" name="Group 1767">
            <a:extLst>
              <a:ext uri="{FF2B5EF4-FFF2-40B4-BE49-F238E27FC236}">
                <a16:creationId xmlns:a16="http://schemas.microsoft.com/office/drawing/2014/main" id="{E465FBA5-2099-2958-1DB4-E66FEFFB55E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770" name="Straight Connector 1769">
              <a:extLst>
                <a:ext uri="{FF2B5EF4-FFF2-40B4-BE49-F238E27FC236}">
                  <a16:creationId xmlns:a16="http://schemas.microsoft.com/office/drawing/2014/main" id="{5D21AE7D-56F8-7EE4-05C5-274E2AE531D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71" name="Straight Connector 1770">
              <a:extLst>
                <a:ext uri="{FF2B5EF4-FFF2-40B4-BE49-F238E27FC236}">
                  <a16:creationId xmlns:a16="http://schemas.microsoft.com/office/drawing/2014/main" id="{CFC8D340-3256-2714-A59F-B6849E8019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72" name="Straight Connector 1771">
              <a:extLst>
                <a:ext uri="{FF2B5EF4-FFF2-40B4-BE49-F238E27FC236}">
                  <a16:creationId xmlns:a16="http://schemas.microsoft.com/office/drawing/2014/main" id="{C5F2BE20-FC26-F5BF-9FAD-8A43F71C2A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73" name="Straight Connector 1772">
              <a:extLst>
                <a:ext uri="{FF2B5EF4-FFF2-40B4-BE49-F238E27FC236}">
                  <a16:creationId xmlns:a16="http://schemas.microsoft.com/office/drawing/2014/main" id="{76D488CA-06D4-46E2-CA4A-EBB3B9A4233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74" name="Straight Connector 1773">
              <a:extLst>
                <a:ext uri="{FF2B5EF4-FFF2-40B4-BE49-F238E27FC236}">
                  <a16:creationId xmlns:a16="http://schemas.microsoft.com/office/drawing/2014/main" id="{526D3698-90CD-1697-97C6-5680D7E1A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75" name="Straight Connector 1774">
              <a:extLst>
                <a:ext uri="{FF2B5EF4-FFF2-40B4-BE49-F238E27FC236}">
                  <a16:creationId xmlns:a16="http://schemas.microsoft.com/office/drawing/2014/main" id="{339B5B22-FD78-45B0-FE69-FBA1B8CF8FF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769" name="Straight Connector 1768">
            <a:extLst>
              <a:ext uri="{FF2B5EF4-FFF2-40B4-BE49-F238E27FC236}">
                <a16:creationId xmlns:a16="http://schemas.microsoft.com/office/drawing/2014/main" id="{C74FBA88-522C-59FB-C2EF-DAA669F11BC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121</xdr:row>
      <xdr:rowOff>0</xdr:rowOff>
    </xdr:from>
    <xdr:to>
      <xdr:col>12</xdr:col>
      <xdr:colOff>274320</xdr:colOff>
      <xdr:row>123</xdr:row>
      <xdr:rowOff>6531</xdr:rowOff>
    </xdr:to>
    <xdr:grpSp>
      <xdr:nvGrpSpPr>
        <xdr:cNvPr id="1776" name="Group 1775">
          <a:extLst>
            <a:ext uri="{FF2B5EF4-FFF2-40B4-BE49-F238E27FC236}">
              <a16:creationId xmlns:a16="http://schemas.microsoft.com/office/drawing/2014/main" id="{758B57D9-ACA1-473F-83C5-512BCF1F56C0}"/>
            </a:ext>
          </a:extLst>
        </xdr:cNvPr>
        <xdr:cNvGrpSpPr/>
      </xdr:nvGrpSpPr>
      <xdr:grpSpPr>
        <a:xfrm>
          <a:off x="6141357" y="22261286"/>
          <a:ext cx="274320" cy="369388"/>
          <a:chOff x="6147651" y="793750"/>
          <a:chExt cx="462699" cy="514350"/>
        </a:xfrm>
      </xdr:grpSpPr>
      <xdr:grpSp>
        <xdr:nvGrpSpPr>
          <xdr:cNvPr id="1777" name="Group 1776">
            <a:extLst>
              <a:ext uri="{FF2B5EF4-FFF2-40B4-BE49-F238E27FC236}">
                <a16:creationId xmlns:a16="http://schemas.microsoft.com/office/drawing/2014/main" id="{6E8840E4-84F7-493C-9E7E-989B76DEEC4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779" name="Straight Connector 1778">
              <a:extLst>
                <a:ext uri="{FF2B5EF4-FFF2-40B4-BE49-F238E27FC236}">
                  <a16:creationId xmlns:a16="http://schemas.microsoft.com/office/drawing/2014/main" id="{E08D9E1B-FA83-3CD3-FDCF-2511DB75C3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80" name="Straight Connector 1779">
              <a:extLst>
                <a:ext uri="{FF2B5EF4-FFF2-40B4-BE49-F238E27FC236}">
                  <a16:creationId xmlns:a16="http://schemas.microsoft.com/office/drawing/2014/main" id="{71DD7E45-67A2-348E-B90A-D313153A596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81" name="Straight Connector 1780">
              <a:extLst>
                <a:ext uri="{FF2B5EF4-FFF2-40B4-BE49-F238E27FC236}">
                  <a16:creationId xmlns:a16="http://schemas.microsoft.com/office/drawing/2014/main" id="{523D6B52-7613-77E6-251A-6A1DFF9F6A1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82" name="Straight Connector 1781">
              <a:extLst>
                <a:ext uri="{FF2B5EF4-FFF2-40B4-BE49-F238E27FC236}">
                  <a16:creationId xmlns:a16="http://schemas.microsoft.com/office/drawing/2014/main" id="{9462FF51-86D8-BAE1-5E1E-B9BCEB70B7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83" name="Straight Connector 1782">
              <a:extLst>
                <a:ext uri="{FF2B5EF4-FFF2-40B4-BE49-F238E27FC236}">
                  <a16:creationId xmlns:a16="http://schemas.microsoft.com/office/drawing/2014/main" id="{BF8233F1-14B8-3868-7890-75F9BD0A59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84" name="Straight Connector 1783">
              <a:extLst>
                <a:ext uri="{FF2B5EF4-FFF2-40B4-BE49-F238E27FC236}">
                  <a16:creationId xmlns:a16="http://schemas.microsoft.com/office/drawing/2014/main" id="{732EFF8E-7BA4-7773-A4A0-A3B93638BD5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778" name="Straight Connector 1777">
            <a:extLst>
              <a:ext uri="{FF2B5EF4-FFF2-40B4-BE49-F238E27FC236}">
                <a16:creationId xmlns:a16="http://schemas.microsoft.com/office/drawing/2014/main" id="{2B1AA095-CEEE-76ED-2BFB-C8DD89B1D35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274320</xdr:colOff>
      <xdr:row>110</xdr:row>
      <xdr:rowOff>6531</xdr:rowOff>
    </xdr:to>
    <xdr:grpSp>
      <xdr:nvGrpSpPr>
        <xdr:cNvPr id="1785" name="Group 1784">
          <a:extLst>
            <a:ext uri="{FF2B5EF4-FFF2-40B4-BE49-F238E27FC236}">
              <a16:creationId xmlns:a16="http://schemas.microsoft.com/office/drawing/2014/main" id="{2FB2D8DD-9865-4655-BDAF-3CB38394D105}"/>
            </a:ext>
          </a:extLst>
        </xdr:cNvPr>
        <xdr:cNvGrpSpPr/>
      </xdr:nvGrpSpPr>
      <xdr:grpSpPr>
        <a:xfrm>
          <a:off x="3011714" y="19948071"/>
          <a:ext cx="274320" cy="369389"/>
          <a:chOff x="6147651" y="793750"/>
          <a:chExt cx="462699" cy="514350"/>
        </a:xfrm>
      </xdr:grpSpPr>
      <xdr:grpSp>
        <xdr:nvGrpSpPr>
          <xdr:cNvPr id="1786" name="Group 1785">
            <a:extLst>
              <a:ext uri="{FF2B5EF4-FFF2-40B4-BE49-F238E27FC236}">
                <a16:creationId xmlns:a16="http://schemas.microsoft.com/office/drawing/2014/main" id="{36FDB1F8-BE37-86C6-CB85-AB85FC70A50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788" name="Straight Connector 1787">
              <a:extLst>
                <a:ext uri="{FF2B5EF4-FFF2-40B4-BE49-F238E27FC236}">
                  <a16:creationId xmlns:a16="http://schemas.microsoft.com/office/drawing/2014/main" id="{6843C67E-4930-309B-057B-7C3F6795DC7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89" name="Straight Connector 1788">
              <a:extLst>
                <a:ext uri="{FF2B5EF4-FFF2-40B4-BE49-F238E27FC236}">
                  <a16:creationId xmlns:a16="http://schemas.microsoft.com/office/drawing/2014/main" id="{CAA2F007-8F5B-A7D9-DED0-E82791F6B66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90" name="Straight Connector 1789">
              <a:extLst>
                <a:ext uri="{FF2B5EF4-FFF2-40B4-BE49-F238E27FC236}">
                  <a16:creationId xmlns:a16="http://schemas.microsoft.com/office/drawing/2014/main" id="{58B89887-5314-2BE9-9CD5-24661F7DA6A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91" name="Straight Connector 1790">
              <a:extLst>
                <a:ext uri="{FF2B5EF4-FFF2-40B4-BE49-F238E27FC236}">
                  <a16:creationId xmlns:a16="http://schemas.microsoft.com/office/drawing/2014/main" id="{31B62496-9446-47A3-7C80-FABAAD4AAD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92" name="Straight Connector 1791">
              <a:extLst>
                <a:ext uri="{FF2B5EF4-FFF2-40B4-BE49-F238E27FC236}">
                  <a16:creationId xmlns:a16="http://schemas.microsoft.com/office/drawing/2014/main" id="{538CA1C8-9148-1443-DA11-1EC728B245A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93" name="Straight Connector 1792">
              <a:extLst>
                <a:ext uri="{FF2B5EF4-FFF2-40B4-BE49-F238E27FC236}">
                  <a16:creationId xmlns:a16="http://schemas.microsoft.com/office/drawing/2014/main" id="{08D46A03-7576-84FD-E029-8EB0223F783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787" name="Straight Connector 1786">
            <a:extLst>
              <a:ext uri="{FF2B5EF4-FFF2-40B4-BE49-F238E27FC236}">
                <a16:creationId xmlns:a16="http://schemas.microsoft.com/office/drawing/2014/main" id="{63E85EEA-67F6-85C5-E011-CF883602CEA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180</xdr:row>
      <xdr:rowOff>0</xdr:rowOff>
    </xdr:from>
    <xdr:to>
      <xdr:col>16</xdr:col>
      <xdr:colOff>274320</xdr:colOff>
      <xdr:row>182</xdr:row>
      <xdr:rowOff>6531</xdr:rowOff>
    </xdr:to>
    <xdr:grpSp>
      <xdr:nvGrpSpPr>
        <xdr:cNvPr id="1794" name="Group 1793">
          <a:extLst>
            <a:ext uri="{FF2B5EF4-FFF2-40B4-BE49-F238E27FC236}">
              <a16:creationId xmlns:a16="http://schemas.microsoft.com/office/drawing/2014/main" id="{FC151A2B-A0E3-47D4-AC03-4D151411CF26}"/>
            </a:ext>
          </a:extLst>
        </xdr:cNvPr>
        <xdr:cNvGrpSpPr/>
      </xdr:nvGrpSpPr>
      <xdr:grpSpPr>
        <a:xfrm>
          <a:off x="8227786" y="32620857"/>
          <a:ext cx="274320" cy="369388"/>
          <a:chOff x="6147651" y="793750"/>
          <a:chExt cx="462699" cy="514350"/>
        </a:xfrm>
      </xdr:grpSpPr>
      <xdr:grpSp>
        <xdr:nvGrpSpPr>
          <xdr:cNvPr id="1795" name="Group 1794">
            <a:extLst>
              <a:ext uri="{FF2B5EF4-FFF2-40B4-BE49-F238E27FC236}">
                <a16:creationId xmlns:a16="http://schemas.microsoft.com/office/drawing/2014/main" id="{764D1997-9047-7741-BEED-5A06AA0E587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797" name="Straight Connector 1796">
              <a:extLst>
                <a:ext uri="{FF2B5EF4-FFF2-40B4-BE49-F238E27FC236}">
                  <a16:creationId xmlns:a16="http://schemas.microsoft.com/office/drawing/2014/main" id="{82D5D7F1-E491-C231-A408-37F388DEA30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98" name="Straight Connector 1797">
              <a:extLst>
                <a:ext uri="{FF2B5EF4-FFF2-40B4-BE49-F238E27FC236}">
                  <a16:creationId xmlns:a16="http://schemas.microsoft.com/office/drawing/2014/main" id="{9322128F-994E-B6C2-0685-A1CBE8A3A64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99" name="Straight Connector 1798">
              <a:extLst>
                <a:ext uri="{FF2B5EF4-FFF2-40B4-BE49-F238E27FC236}">
                  <a16:creationId xmlns:a16="http://schemas.microsoft.com/office/drawing/2014/main" id="{66C85FD2-2105-A80C-3E13-6BA0A05624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00" name="Straight Connector 1799">
              <a:extLst>
                <a:ext uri="{FF2B5EF4-FFF2-40B4-BE49-F238E27FC236}">
                  <a16:creationId xmlns:a16="http://schemas.microsoft.com/office/drawing/2014/main" id="{5E7BE457-0348-D2F6-AF7A-BB82A5295A6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01" name="Straight Connector 1800">
              <a:extLst>
                <a:ext uri="{FF2B5EF4-FFF2-40B4-BE49-F238E27FC236}">
                  <a16:creationId xmlns:a16="http://schemas.microsoft.com/office/drawing/2014/main" id="{C9CBD530-CC0B-ACCE-0A06-C3FDFFCC7D1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02" name="Straight Connector 1801">
              <a:extLst>
                <a:ext uri="{FF2B5EF4-FFF2-40B4-BE49-F238E27FC236}">
                  <a16:creationId xmlns:a16="http://schemas.microsoft.com/office/drawing/2014/main" id="{8D1DE834-0ABB-D53D-8771-9F9A13111F9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796" name="Straight Connector 1795">
            <a:extLst>
              <a:ext uri="{FF2B5EF4-FFF2-40B4-BE49-F238E27FC236}">
                <a16:creationId xmlns:a16="http://schemas.microsoft.com/office/drawing/2014/main" id="{CAE5DB1C-4571-6D9E-8D4C-86396F6A1A1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246</xdr:row>
      <xdr:rowOff>0</xdr:rowOff>
    </xdr:from>
    <xdr:to>
      <xdr:col>4</xdr:col>
      <xdr:colOff>274320</xdr:colOff>
      <xdr:row>248</xdr:row>
      <xdr:rowOff>6531</xdr:rowOff>
    </xdr:to>
    <xdr:grpSp>
      <xdr:nvGrpSpPr>
        <xdr:cNvPr id="1803" name="Group 1802">
          <a:extLst>
            <a:ext uri="{FF2B5EF4-FFF2-40B4-BE49-F238E27FC236}">
              <a16:creationId xmlns:a16="http://schemas.microsoft.com/office/drawing/2014/main" id="{31E14CAD-BD0C-4FE5-A7BB-9C25688E6F85}"/>
            </a:ext>
          </a:extLst>
        </xdr:cNvPr>
        <xdr:cNvGrpSpPr/>
      </xdr:nvGrpSpPr>
      <xdr:grpSpPr>
        <a:xfrm>
          <a:off x="1968500" y="44096214"/>
          <a:ext cx="274320" cy="369388"/>
          <a:chOff x="6147651" y="793750"/>
          <a:chExt cx="462699" cy="514350"/>
        </a:xfrm>
      </xdr:grpSpPr>
      <xdr:grpSp>
        <xdr:nvGrpSpPr>
          <xdr:cNvPr id="1804" name="Group 1803">
            <a:extLst>
              <a:ext uri="{FF2B5EF4-FFF2-40B4-BE49-F238E27FC236}">
                <a16:creationId xmlns:a16="http://schemas.microsoft.com/office/drawing/2014/main" id="{223C1CD8-A31B-7456-E3A5-685AE24873F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806" name="Straight Connector 1805">
              <a:extLst>
                <a:ext uri="{FF2B5EF4-FFF2-40B4-BE49-F238E27FC236}">
                  <a16:creationId xmlns:a16="http://schemas.microsoft.com/office/drawing/2014/main" id="{6CB69FDB-E496-BD8E-D974-4AABBDF3817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07" name="Straight Connector 1806">
              <a:extLst>
                <a:ext uri="{FF2B5EF4-FFF2-40B4-BE49-F238E27FC236}">
                  <a16:creationId xmlns:a16="http://schemas.microsoft.com/office/drawing/2014/main" id="{7B16BCDA-58F9-22C4-CEC7-EE65D29B28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08" name="Straight Connector 1807">
              <a:extLst>
                <a:ext uri="{FF2B5EF4-FFF2-40B4-BE49-F238E27FC236}">
                  <a16:creationId xmlns:a16="http://schemas.microsoft.com/office/drawing/2014/main" id="{990CBB06-B7AF-47D6-9D0C-9DA9238B172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09" name="Straight Connector 1808">
              <a:extLst>
                <a:ext uri="{FF2B5EF4-FFF2-40B4-BE49-F238E27FC236}">
                  <a16:creationId xmlns:a16="http://schemas.microsoft.com/office/drawing/2014/main" id="{326D0BEA-4320-A3BF-45C3-85716ABA9B6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10" name="Straight Connector 1809">
              <a:extLst>
                <a:ext uri="{FF2B5EF4-FFF2-40B4-BE49-F238E27FC236}">
                  <a16:creationId xmlns:a16="http://schemas.microsoft.com/office/drawing/2014/main" id="{6CCD6137-FE14-A198-4037-A493C9541BB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11" name="Straight Connector 1810">
              <a:extLst>
                <a:ext uri="{FF2B5EF4-FFF2-40B4-BE49-F238E27FC236}">
                  <a16:creationId xmlns:a16="http://schemas.microsoft.com/office/drawing/2014/main" id="{7C11EF7B-DDBD-293D-0A70-E2714BDCD91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805" name="Straight Connector 1804">
            <a:extLst>
              <a:ext uri="{FF2B5EF4-FFF2-40B4-BE49-F238E27FC236}">
                <a16:creationId xmlns:a16="http://schemas.microsoft.com/office/drawing/2014/main" id="{052E6579-9C0D-BFD3-7860-221772F213F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257</xdr:row>
      <xdr:rowOff>0</xdr:rowOff>
    </xdr:from>
    <xdr:to>
      <xdr:col>12</xdr:col>
      <xdr:colOff>274320</xdr:colOff>
      <xdr:row>259</xdr:row>
      <xdr:rowOff>6531</xdr:rowOff>
    </xdr:to>
    <xdr:grpSp>
      <xdr:nvGrpSpPr>
        <xdr:cNvPr id="1812" name="Group 1811">
          <a:extLst>
            <a:ext uri="{FF2B5EF4-FFF2-40B4-BE49-F238E27FC236}">
              <a16:creationId xmlns:a16="http://schemas.microsoft.com/office/drawing/2014/main" id="{3556CA54-E0E5-4521-867F-681E8A6F2BA2}"/>
            </a:ext>
          </a:extLst>
        </xdr:cNvPr>
        <xdr:cNvGrpSpPr/>
      </xdr:nvGrpSpPr>
      <xdr:grpSpPr>
        <a:xfrm>
          <a:off x="6141357" y="46001214"/>
          <a:ext cx="274320" cy="369388"/>
          <a:chOff x="6147651" y="793750"/>
          <a:chExt cx="462699" cy="514350"/>
        </a:xfrm>
      </xdr:grpSpPr>
      <xdr:grpSp>
        <xdr:nvGrpSpPr>
          <xdr:cNvPr id="1813" name="Group 1812">
            <a:extLst>
              <a:ext uri="{FF2B5EF4-FFF2-40B4-BE49-F238E27FC236}">
                <a16:creationId xmlns:a16="http://schemas.microsoft.com/office/drawing/2014/main" id="{1C4E1135-D9AE-7EB9-2952-68013220B51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815" name="Straight Connector 1814">
              <a:extLst>
                <a:ext uri="{FF2B5EF4-FFF2-40B4-BE49-F238E27FC236}">
                  <a16:creationId xmlns:a16="http://schemas.microsoft.com/office/drawing/2014/main" id="{AF2136DE-421C-80C1-2E5D-FF5B595C84D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16" name="Straight Connector 1815">
              <a:extLst>
                <a:ext uri="{FF2B5EF4-FFF2-40B4-BE49-F238E27FC236}">
                  <a16:creationId xmlns:a16="http://schemas.microsoft.com/office/drawing/2014/main" id="{1DD08151-A81A-D822-776C-9D39A4347E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17" name="Straight Connector 1816">
              <a:extLst>
                <a:ext uri="{FF2B5EF4-FFF2-40B4-BE49-F238E27FC236}">
                  <a16:creationId xmlns:a16="http://schemas.microsoft.com/office/drawing/2014/main" id="{388C3B26-8968-2ED7-9901-23E520D93C0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18" name="Straight Connector 1817">
              <a:extLst>
                <a:ext uri="{FF2B5EF4-FFF2-40B4-BE49-F238E27FC236}">
                  <a16:creationId xmlns:a16="http://schemas.microsoft.com/office/drawing/2014/main" id="{55A0C84B-7DE7-18EE-CFCB-36DF05FA2AD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19" name="Straight Connector 1818">
              <a:extLst>
                <a:ext uri="{FF2B5EF4-FFF2-40B4-BE49-F238E27FC236}">
                  <a16:creationId xmlns:a16="http://schemas.microsoft.com/office/drawing/2014/main" id="{8973AEA0-02F8-B94A-6CA2-0C525BD80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20" name="Straight Connector 1819">
              <a:extLst>
                <a:ext uri="{FF2B5EF4-FFF2-40B4-BE49-F238E27FC236}">
                  <a16:creationId xmlns:a16="http://schemas.microsoft.com/office/drawing/2014/main" id="{AA108472-B94A-73DF-19AC-CC0DEE6DE79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814" name="Straight Connector 1813">
            <a:extLst>
              <a:ext uri="{FF2B5EF4-FFF2-40B4-BE49-F238E27FC236}">
                <a16:creationId xmlns:a16="http://schemas.microsoft.com/office/drawing/2014/main" id="{FB984B32-D3C2-FA68-9595-ED51D100849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224</xdr:row>
      <xdr:rowOff>0</xdr:rowOff>
    </xdr:from>
    <xdr:to>
      <xdr:col>12</xdr:col>
      <xdr:colOff>274320</xdr:colOff>
      <xdr:row>226</xdr:row>
      <xdr:rowOff>6531</xdr:rowOff>
    </xdr:to>
    <xdr:grpSp>
      <xdr:nvGrpSpPr>
        <xdr:cNvPr id="1821" name="Group 1820">
          <a:extLst>
            <a:ext uri="{FF2B5EF4-FFF2-40B4-BE49-F238E27FC236}">
              <a16:creationId xmlns:a16="http://schemas.microsoft.com/office/drawing/2014/main" id="{5A124E07-536D-4786-BCAB-C991E4D25BD7}"/>
            </a:ext>
          </a:extLst>
        </xdr:cNvPr>
        <xdr:cNvGrpSpPr/>
      </xdr:nvGrpSpPr>
      <xdr:grpSpPr>
        <a:xfrm>
          <a:off x="6141357" y="40268071"/>
          <a:ext cx="274320" cy="369389"/>
          <a:chOff x="6147651" y="793750"/>
          <a:chExt cx="462699" cy="514350"/>
        </a:xfrm>
      </xdr:grpSpPr>
      <xdr:grpSp>
        <xdr:nvGrpSpPr>
          <xdr:cNvPr id="1822" name="Group 1821">
            <a:extLst>
              <a:ext uri="{FF2B5EF4-FFF2-40B4-BE49-F238E27FC236}">
                <a16:creationId xmlns:a16="http://schemas.microsoft.com/office/drawing/2014/main" id="{764E5618-FDDE-D3C7-7E11-2879E15318F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824" name="Straight Connector 1823">
              <a:extLst>
                <a:ext uri="{FF2B5EF4-FFF2-40B4-BE49-F238E27FC236}">
                  <a16:creationId xmlns:a16="http://schemas.microsoft.com/office/drawing/2014/main" id="{315AD283-FC65-A167-0C2F-A52109632C1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25" name="Straight Connector 1824">
              <a:extLst>
                <a:ext uri="{FF2B5EF4-FFF2-40B4-BE49-F238E27FC236}">
                  <a16:creationId xmlns:a16="http://schemas.microsoft.com/office/drawing/2014/main" id="{4A14F566-56B8-7DCC-318A-F046FC57B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26" name="Straight Connector 1825">
              <a:extLst>
                <a:ext uri="{FF2B5EF4-FFF2-40B4-BE49-F238E27FC236}">
                  <a16:creationId xmlns:a16="http://schemas.microsoft.com/office/drawing/2014/main" id="{A6A64C2A-529E-43E4-311C-9372D979442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27" name="Straight Connector 1826">
              <a:extLst>
                <a:ext uri="{FF2B5EF4-FFF2-40B4-BE49-F238E27FC236}">
                  <a16:creationId xmlns:a16="http://schemas.microsoft.com/office/drawing/2014/main" id="{3302F7AE-B039-4CBE-4843-9AD00E87061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28" name="Straight Connector 1827">
              <a:extLst>
                <a:ext uri="{FF2B5EF4-FFF2-40B4-BE49-F238E27FC236}">
                  <a16:creationId xmlns:a16="http://schemas.microsoft.com/office/drawing/2014/main" id="{9A06BBA4-9CC5-C6D3-C50C-77F329EF54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29" name="Straight Connector 1828">
              <a:extLst>
                <a:ext uri="{FF2B5EF4-FFF2-40B4-BE49-F238E27FC236}">
                  <a16:creationId xmlns:a16="http://schemas.microsoft.com/office/drawing/2014/main" id="{4104404D-491B-64D5-C958-D155F7C0311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823" name="Straight Connector 1822">
            <a:extLst>
              <a:ext uri="{FF2B5EF4-FFF2-40B4-BE49-F238E27FC236}">
                <a16:creationId xmlns:a16="http://schemas.microsoft.com/office/drawing/2014/main" id="{303692D8-360E-3D44-2905-D7C03A187F3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311</xdr:row>
      <xdr:rowOff>0</xdr:rowOff>
    </xdr:from>
    <xdr:to>
      <xdr:col>8</xdr:col>
      <xdr:colOff>274320</xdr:colOff>
      <xdr:row>313</xdr:row>
      <xdr:rowOff>6531</xdr:rowOff>
    </xdr:to>
    <xdr:grpSp>
      <xdr:nvGrpSpPr>
        <xdr:cNvPr id="1830" name="Group 1829">
          <a:extLst>
            <a:ext uri="{FF2B5EF4-FFF2-40B4-BE49-F238E27FC236}">
              <a16:creationId xmlns:a16="http://schemas.microsoft.com/office/drawing/2014/main" id="{CE2F7F80-5F80-41DF-95BF-EC0D8616686A}"/>
            </a:ext>
          </a:extLst>
        </xdr:cNvPr>
        <xdr:cNvGrpSpPr/>
      </xdr:nvGrpSpPr>
      <xdr:grpSpPr>
        <a:xfrm>
          <a:off x="4054929" y="55426429"/>
          <a:ext cx="274320" cy="360316"/>
          <a:chOff x="6147651" y="793750"/>
          <a:chExt cx="462699" cy="514350"/>
        </a:xfrm>
      </xdr:grpSpPr>
      <xdr:grpSp>
        <xdr:nvGrpSpPr>
          <xdr:cNvPr id="1831" name="Group 1830">
            <a:extLst>
              <a:ext uri="{FF2B5EF4-FFF2-40B4-BE49-F238E27FC236}">
                <a16:creationId xmlns:a16="http://schemas.microsoft.com/office/drawing/2014/main" id="{8512C655-A2E4-9939-1D93-C01C5CE97DC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833" name="Straight Connector 1832">
              <a:extLst>
                <a:ext uri="{FF2B5EF4-FFF2-40B4-BE49-F238E27FC236}">
                  <a16:creationId xmlns:a16="http://schemas.microsoft.com/office/drawing/2014/main" id="{33C770C0-4D28-055D-A952-D94E9F069B9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34" name="Straight Connector 1833">
              <a:extLst>
                <a:ext uri="{FF2B5EF4-FFF2-40B4-BE49-F238E27FC236}">
                  <a16:creationId xmlns:a16="http://schemas.microsoft.com/office/drawing/2014/main" id="{9A27DC0E-5149-DEB3-6B79-5977A26392C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35" name="Straight Connector 1834">
              <a:extLst>
                <a:ext uri="{FF2B5EF4-FFF2-40B4-BE49-F238E27FC236}">
                  <a16:creationId xmlns:a16="http://schemas.microsoft.com/office/drawing/2014/main" id="{4836B1EB-B070-664E-58FE-7ECD1D6BA8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36" name="Straight Connector 1835">
              <a:extLst>
                <a:ext uri="{FF2B5EF4-FFF2-40B4-BE49-F238E27FC236}">
                  <a16:creationId xmlns:a16="http://schemas.microsoft.com/office/drawing/2014/main" id="{E4FA3181-4383-070A-4898-B7255EC27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37" name="Straight Connector 1836">
              <a:extLst>
                <a:ext uri="{FF2B5EF4-FFF2-40B4-BE49-F238E27FC236}">
                  <a16:creationId xmlns:a16="http://schemas.microsoft.com/office/drawing/2014/main" id="{D84F677F-0999-D7E5-F799-A319BB9ADFB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38" name="Straight Connector 1837">
              <a:extLst>
                <a:ext uri="{FF2B5EF4-FFF2-40B4-BE49-F238E27FC236}">
                  <a16:creationId xmlns:a16="http://schemas.microsoft.com/office/drawing/2014/main" id="{3B34BD6A-A863-858E-C726-04D58776E48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832" name="Straight Connector 1831">
            <a:extLst>
              <a:ext uri="{FF2B5EF4-FFF2-40B4-BE49-F238E27FC236}">
                <a16:creationId xmlns:a16="http://schemas.microsoft.com/office/drawing/2014/main" id="{E31B49C9-5E83-E3C0-51C0-CE60FFE81F7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434</xdr:row>
      <xdr:rowOff>0</xdr:rowOff>
    </xdr:from>
    <xdr:to>
      <xdr:col>4</xdr:col>
      <xdr:colOff>274320</xdr:colOff>
      <xdr:row>436</xdr:row>
      <xdr:rowOff>0</xdr:rowOff>
    </xdr:to>
    <xdr:grpSp>
      <xdr:nvGrpSpPr>
        <xdr:cNvPr id="1839" name="Group 1838">
          <a:extLst>
            <a:ext uri="{FF2B5EF4-FFF2-40B4-BE49-F238E27FC236}">
              <a16:creationId xmlns:a16="http://schemas.microsoft.com/office/drawing/2014/main" id="{6C92D639-B704-4240-9F67-7F58342CD84F}"/>
            </a:ext>
          </a:extLst>
        </xdr:cNvPr>
        <xdr:cNvGrpSpPr/>
      </xdr:nvGrpSpPr>
      <xdr:grpSpPr>
        <a:xfrm>
          <a:off x="1968500" y="76871286"/>
          <a:ext cx="274320" cy="344714"/>
          <a:chOff x="6147651" y="793750"/>
          <a:chExt cx="462699" cy="514350"/>
        </a:xfrm>
      </xdr:grpSpPr>
      <xdr:grpSp>
        <xdr:nvGrpSpPr>
          <xdr:cNvPr id="1840" name="Group 1839">
            <a:extLst>
              <a:ext uri="{FF2B5EF4-FFF2-40B4-BE49-F238E27FC236}">
                <a16:creationId xmlns:a16="http://schemas.microsoft.com/office/drawing/2014/main" id="{52D67E7F-CF39-FE61-9E63-1348BFCCB66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842" name="Straight Connector 1841">
              <a:extLst>
                <a:ext uri="{FF2B5EF4-FFF2-40B4-BE49-F238E27FC236}">
                  <a16:creationId xmlns:a16="http://schemas.microsoft.com/office/drawing/2014/main" id="{B48DCA1A-A972-3A56-23FF-701A1CB3365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43" name="Straight Connector 1842">
              <a:extLst>
                <a:ext uri="{FF2B5EF4-FFF2-40B4-BE49-F238E27FC236}">
                  <a16:creationId xmlns:a16="http://schemas.microsoft.com/office/drawing/2014/main" id="{F481E64D-80D9-1436-8B24-2969E90E04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44" name="Straight Connector 1843">
              <a:extLst>
                <a:ext uri="{FF2B5EF4-FFF2-40B4-BE49-F238E27FC236}">
                  <a16:creationId xmlns:a16="http://schemas.microsoft.com/office/drawing/2014/main" id="{C141147B-5BA2-8B51-5DC3-D0004CCA418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45" name="Straight Connector 1844">
              <a:extLst>
                <a:ext uri="{FF2B5EF4-FFF2-40B4-BE49-F238E27FC236}">
                  <a16:creationId xmlns:a16="http://schemas.microsoft.com/office/drawing/2014/main" id="{466228AD-3C63-88A8-04BB-CCDE1518406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46" name="Straight Connector 1845">
              <a:extLst>
                <a:ext uri="{FF2B5EF4-FFF2-40B4-BE49-F238E27FC236}">
                  <a16:creationId xmlns:a16="http://schemas.microsoft.com/office/drawing/2014/main" id="{CD2BDB23-0A15-4DCE-F068-85FEF2ED7A4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47" name="Straight Connector 1846">
              <a:extLst>
                <a:ext uri="{FF2B5EF4-FFF2-40B4-BE49-F238E27FC236}">
                  <a16:creationId xmlns:a16="http://schemas.microsoft.com/office/drawing/2014/main" id="{D630A1FE-A669-3FA2-3A30-3E9FF595176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841" name="Straight Connector 1840">
            <a:extLst>
              <a:ext uri="{FF2B5EF4-FFF2-40B4-BE49-F238E27FC236}">
                <a16:creationId xmlns:a16="http://schemas.microsoft.com/office/drawing/2014/main" id="{D11CDE7E-D8D3-8BB5-0014-4F03FE9426E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246</xdr:row>
      <xdr:rowOff>0</xdr:rowOff>
    </xdr:from>
    <xdr:to>
      <xdr:col>18</xdr:col>
      <xdr:colOff>274320</xdr:colOff>
      <xdr:row>248</xdr:row>
      <xdr:rowOff>6531</xdr:rowOff>
    </xdr:to>
    <xdr:grpSp>
      <xdr:nvGrpSpPr>
        <xdr:cNvPr id="1848" name="Group 1847">
          <a:extLst>
            <a:ext uri="{FF2B5EF4-FFF2-40B4-BE49-F238E27FC236}">
              <a16:creationId xmlns:a16="http://schemas.microsoft.com/office/drawing/2014/main" id="{5B3F6BFD-7556-4768-9256-0FE54B1AE2C7}"/>
            </a:ext>
          </a:extLst>
        </xdr:cNvPr>
        <xdr:cNvGrpSpPr/>
      </xdr:nvGrpSpPr>
      <xdr:grpSpPr>
        <a:xfrm>
          <a:off x="9271000" y="44096214"/>
          <a:ext cx="274320" cy="369388"/>
          <a:chOff x="6147651" y="793750"/>
          <a:chExt cx="462699" cy="514350"/>
        </a:xfrm>
      </xdr:grpSpPr>
      <xdr:grpSp>
        <xdr:nvGrpSpPr>
          <xdr:cNvPr id="1849" name="Group 1848">
            <a:extLst>
              <a:ext uri="{FF2B5EF4-FFF2-40B4-BE49-F238E27FC236}">
                <a16:creationId xmlns:a16="http://schemas.microsoft.com/office/drawing/2014/main" id="{C3394A13-A455-1783-CC49-9CC5DC8EEA5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851" name="Straight Connector 1850">
              <a:extLst>
                <a:ext uri="{FF2B5EF4-FFF2-40B4-BE49-F238E27FC236}">
                  <a16:creationId xmlns:a16="http://schemas.microsoft.com/office/drawing/2014/main" id="{1019A3E9-3965-974F-CA9B-50C54ADD6AC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52" name="Straight Connector 1851">
              <a:extLst>
                <a:ext uri="{FF2B5EF4-FFF2-40B4-BE49-F238E27FC236}">
                  <a16:creationId xmlns:a16="http://schemas.microsoft.com/office/drawing/2014/main" id="{FA518F09-34C9-EEC9-4834-90939353B8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53" name="Straight Connector 1852">
              <a:extLst>
                <a:ext uri="{FF2B5EF4-FFF2-40B4-BE49-F238E27FC236}">
                  <a16:creationId xmlns:a16="http://schemas.microsoft.com/office/drawing/2014/main" id="{996573DD-B809-B45E-AF4F-1A2872605E8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54" name="Straight Connector 1853">
              <a:extLst>
                <a:ext uri="{FF2B5EF4-FFF2-40B4-BE49-F238E27FC236}">
                  <a16:creationId xmlns:a16="http://schemas.microsoft.com/office/drawing/2014/main" id="{EE456396-A0AC-8EDE-9675-70F02144D3A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55" name="Straight Connector 1854">
              <a:extLst>
                <a:ext uri="{FF2B5EF4-FFF2-40B4-BE49-F238E27FC236}">
                  <a16:creationId xmlns:a16="http://schemas.microsoft.com/office/drawing/2014/main" id="{75D2438B-91AC-4E37-3A84-1B185A8C72A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56" name="Straight Connector 1855">
              <a:extLst>
                <a:ext uri="{FF2B5EF4-FFF2-40B4-BE49-F238E27FC236}">
                  <a16:creationId xmlns:a16="http://schemas.microsoft.com/office/drawing/2014/main" id="{B54BFB4D-1315-661F-35B3-FC5739BE84E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850" name="Straight Connector 1849">
            <a:extLst>
              <a:ext uri="{FF2B5EF4-FFF2-40B4-BE49-F238E27FC236}">
                <a16:creationId xmlns:a16="http://schemas.microsoft.com/office/drawing/2014/main" id="{68534390-17FF-3418-B6D9-B40EA5127B0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235</xdr:row>
      <xdr:rowOff>0</xdr:rowOff>
    </xdr:from>
    <xdr:to>
      <xdr:col>20</xdr:col>
      <xdr:colOff>274320</xdr:colOff>
      <xdr:row>237</xdr:row>
      <xdr:rowOff>6531</xdr:rowOff>
    </xdr:to>
    <xdr:grpSp>
      <xdr:nvGrpSpPr>
        <xdr:cNvPr id="1857" name="Group 1856">
          <a:extLst>
            <a:ext uri="{FF2B5EF4-FFF2-40B4-BE49-F238E27FC236}">
              <a16:creationId xmlns:a16="http://schemas.microsoft.com/office/drawing/2014/main" id="{33F2AEFD-DEFF-4B65-B3B1-679FB11936C7}"/>
            </a:ext>
          </a:extLst>
        </xdr:cNvPr>
        <xdr:cNvGrpSpPr/>
      </xdr:nvGrpSpPr>
      <xdr:grpSpPr>
        <a:xfrm>
          <a:off x="10314214" y="42182143"/>
          <a:ext cx="274320" cy="369388"/>
          <a:chOff x="6147651" y="793750"/>
          <a:chExt cx="462699" cy="514350"/>
        </a:xfrm>
      </xdr:grpSpPr>
      <xdr:grpSp>
        <xdr:nvGrpSpPr>
          <xdr:cNvPr id="1858" name="Group 1857">
            <a:extLst>
              <a:ext uri="{FF2B5EF4-FFF2-40B4-BE49-F238E27FC236}">
                <a16:creationId xmlns:a16="http://schemas.microsoft.com/office/drawing/2014/main" id="{941DAAAF-C7EB-6AE4-CD67-39CFA0F1829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860" name="Straight Connector 1859">
              <a:extLst>
                <a:ext uri="{FF2B5EF4-FFF2-40B4-BE49-F238E27FC236}">
                  <a16:creationId xmlns:a16="http://schemas.microsoft.com/office/drawing/2014/main" id="{49C1C84A-F5E7-4481-6EE1-F6AC7072994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61" name="Straight Connector 1860">
              <a:extLst>
                <a:ext uri="{FF2B5EF4-FFF2-40B4-BE49-F238E27FC236}">
                  <a16:creationId xmlns:a16="http://schemas.microsoft.com/office/drawing/2014/main" id="{2E8C8CB5-AB3F-4655-D5A1-24D7DC3834A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62" name="Straight Connector 1861">
              <a:extLst>
                <a:ext uri="{FF2B5EF4-FFF2-40B4-BE49-F238E27FC236}">
                  <a16:creationId xmlns:a16="http://schemas.microsoft.com/office/drawing/2014/main" id="{0BC7FEA5-6491-00A0-C152-E3BE19E597F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63" name="Straight Connector 1862">
              <a:extLst>
                <a:ext uri="{FF2B5EF4-FFF2-40B4-BE49-F238E27FC236}">
                  <a16:creationId xmlns:a16="http://schemas.microsoft.com/office/drawing/2014/main" id="{25010696-81F6-21D4-2E41-F92B3D6698F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64" name="Straight Connector 1863">
              <a:extLst>
                <a:ext uri="{FF2B5EF4-FFF2-40B4-BE49-F238E27FC236}">
                  <a16:creationId xmlns:a16="http://schemas.microsoft.com/office/drawing/2014/main" id="{108AA7D5-5854-45CB-EA1D-B15FC3CC38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65" name="Straight Connector 1864">
              <a:extLst>
                <a:ext uri="{FF2B5EF4-FFF2-40B4-BE49-F238E27FC236}">
                  <a16:creationId xmlns:a16="http://schemas.microsoft.com/office/drawing/2014/main" id="{559A6ED3-F266-D86B-CDD7-E9797D33032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FDB2FE7E-588C-5E86-D2D1-DD323388E21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246</xdr:row>
      <xdr:rowOff>0</xdr:rowOff>
    </xdr:from>
    <xdr:to>
      <xdr:col>16</xdr:col>
      <xdr:colOff>274320</xdr:colOff>
      <xdr:row>248</xdr:row>
      <xdr:rowOff>6531</xdr:rowOff>
    </xdr:to>
    <xdr:grpSp>
      <xdr:nvGrpSpPr>
        <xdr:cNvPr id="1866" name="Group 1865">
          <a:extLst>
            <a:ext uri="{FF2B5EF4-FFF2-40B4-BE49-F238E27FC236}">
              <a16:creationId xmlns:a16="http://schemas.microsoft.com/office/drawing/2014/main" id="{32309B6C-CCEF-4EB2-9C80-CEFC39AF2105}"/>
            </a:ext>
          </a:extLst>
        </xdr:cNvPr>
        <xdr:cNvGrpSpPr/>
      </xdr:nvGrpSpPr>
      <xdr:grpSpPr>
        <a:xfrm>
          <a:off x="8227786" y="44096214"/>
          <a:ext cx="274320" cy="369388"/>
          <a:chOff x="6147651" y="793750"/>
          <a:chExt cx="462699" cy="514350"/>
        </a:xfrm>
      </xdr:grpSpPr>
      <xdr:grpSp>
        <xdr:nvGrpSpPr>
          <xdr:cNvPr id="1867" name="Group 1866">
            <a:extLst>
              <a:ext uri="{FF2B5EF4-FFF2-40B4-BE49-F238E27FC236}">
                <a16:creationId xmlns:a16="http://schemas.microsoft.com/office/drawing/2014/main" id="{DA384FE1-6EEA-8BE1-62C4-6FCE1167DFE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869" name="Straight Connector 1868">
              <a:extLst>
                <a:ext uri="{FF2B5EF4-FFF2-40B4-BE49-F238E27FC236}">
                  <a16:creationId xmlns:a16="http://schemas.microsoft.com/office/drawing/2014/main" id="{A8594E63-93E9-4815-D97A-8D7BF0F0868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70" name="Straight Connector 1869">
              <a:extLst>
                <a:ext uri="{FF2B5EF4-FFF2-40B4-BE49-F238E27FC236}">
                  <a16:creationId xmlns:a16="http://schemas.microsoft.com/office/drawing/2014/main" id="{213B8D4E-F5ED-FFD1-0D79-9925419180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71" name="Straight Connector 1870">
              <a:extLst>
                <a:ext uri="{FF2B5EF4-FFF2-40B4-BE49-F238E27FC236}">
                  <a16:creationId xmlns:a16="http://schemas.microsoft.com/office/drawing/2014/main" id="{4D54A225-6231-9697-C943-29E79365B73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72" name="Straight Connector 1871">
              <a:extLst>
                <a:ext uri="{FF2B5EF4-FFF2-40B4-BE49-F238E27FC236}">
                  <a16:creationId xmlns:a16="http://schemas.microsoft.com/office/drawing/2014/main" id="{6C023AA4-C803-9B61-DE0F-1A6799FA5DD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73" name="Straight Connector 1872">
              <a:extLst>
                <a:ext uri="{FF2B5EF4-FFF2-40B4-BE49-F238E27FC236}">
                  <a16:creationId xmlns:a16="http://schemas.microsoft.com/office/drawing/2014/main" id="{474807EF-10B6-8715-06DB-129B29381CD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74" name="Straight Connector 1873">
              <a:extLst>
                <a:ext uri="{FF2B5EF4-FFF2-40B4-BE49-F238E27FC236}">
                  <a16:creationId xmlns:a16="http://schemas.microsoft.com/office/drawing/2014/main" id="{BF71BD55-97DB-5FC6-8CD9-6A8ECF165B5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868" name="Straight Connector 1867">
            <a:extLst>
              <a:ext uri="{FF2B5EF4-FFF2-40B4-BE49-F238E27FC236}">
                <a16:creationId xmlns:a16="http://schemas.microsoft.com/office/drawing/2014/main" id="{5D566CCD-F29A-996D-50CB-8B25F50A07B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274320</xdr:colOff>
      <xdr:row>259</xdr:row>
      <xdr:rowOff>6531</xdr:rowOff>
    </xdr:to>
    <xdr:grpSp>
      <xdr:nvGrpSpPr>
        <xdr:cNvPr id="1875" name="Group 1874">
          <a:extLst>
            <a:ext uri="{FF2B5EF4-FFF2-40B4-BE49-F238E27FC236}">
              <a16:creationId xmlns:a16="http://schemas.microsoft.com/office/drawing/2014/main" id="{2277CC3E-4D2D-4865-A1CC-DED2CCC4B68B}"/>
            </a:ext>
          </a:extLst>
        </xdr:cNvPr>
        <xdr:cNvGrpSpPr/>
      </xdr:nvGrpSpPr>
      <xdr:grpSpPr>
        <a:xfrm>
          <a:off x="879929" y="46001214"/>
          <a:ext cx="274320" cy="369388"/>
          <a:chOff x="6147651" y="793750"/>
          <a:chExt cx="462699" cy="514350"/>
        </a:xfrm>
      </xdr:grpSpPr>
      <xdr:grpSp>
        <xdr:nvGrpSpPr>
          <xdr:cNvPr id="1876" name="Group 1875">
            <a:extLst>
              <a:ext uri="{FF2B5EF4-FFF2-40B4-BE49-F238E27FC236}">
                <a16:creationId xmlns:a16="http://schemas.microsoft.com/office/drawing/2014/main" id="{1D8D7B31-6844-77DD-43EB-2D84E2AD3AB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878" name="Straight Connector 1877">
              <a:extLst>
                <a:ext uri="{FF2B5EF4-FFF2-40B4-BE49-F238E27FC236}">
                  <a16:creationId xmlns:a16="http://schemas.microsoft.com/office/drawing/2014/main" id="{44D11599-5AB5-A6A7-79E9-3DB38F6CEFC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79" name="Straight Connector 1878">
              <a:extLst>
                <a:ext uri="{FF2B5EF4-FFF2-40B4-BE49-F238E27FC236}">
                  <a16:creationId xmlns:a16="http://schemas.microsoft.com/office/drawing/2014/main" id="{EBAC7622-32B3-7E3D-A2D6-7B1A65499A9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80" name="Straight Connector 1879">
              <a:extLst>
                <a:ext uri="{FF2B5EF4-FFF2-40B4-BE49-F238E27FC236}">
                  <a16:creationId xmlns:a16="http://schemas.microsoft.com/office/drawing/2014/main" id="{612F5CD9-9925-37B6-184E-9EE471D81B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81" name="Straight Connector 1880">
              <a:extLst>
                <a:ext uri="{FF2B5EF4-FFF2-40B4-BE49-F238E27FC236}">
                  <a16:creationId xmlns:a16="http://schemas.microsoft.com/office/drawing/2014/main" id="{6BF36EF6-4E8F-B515-C1CF-26122F150E6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82" name="Straight Connector 1881">
              <a:extLst>
                <a:ext uri="{FF2B5EF4-FFF2-40B4-BE49-F238E27FC236}">
                  <a16:creationId xmlns:a16="http://schemas.microsoft.com/office/drawing/2014/main" id="{8D36024C-C8AD-74AB-037A-BA553F39ED0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83" name="Straight Connector 1882">
              <a:extLst>
                <a:ext uri="{FF2B5EF4-FFF2-40B4-BE49-F238E27FC236}">
                  <a16:creationId xmlns:a16="http://schemas.microsoft.com/office/drawing/2014/main" id="{16F41E79-D3EA-3E7C-A95B-64F421F30A8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877" name="Straight Connector 1876">
            <a:extLst>
              <a:ext uri="{FF2B5EF4-FFF2-40B4-BE49-F238E27FC236}">
                <a16:creationId xmlns:a16="http://schemas.microsoft.com/office/drawing/2014/main" id="{01FD658E-7C7C-8EE1-21A4-43A38ABB1B7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oneCellAnchor>
    <xdr:from>
      <xdr:col>16</xdr:col>
      <xdr:colOff>136072</xdr:colOff>
      <xdr:row>81</xdr:row>
      <xdr:rowOff>36286</xdr:rowOff>
    </xdr:from>
    <xdr:ext cx="108857" cy="344130"/>
    <xdr:pic>
      <xdr:nvPicPr>
        <xdr:cNvPr id="1884" name="Picture 11595">
          <a:extLst>
            <a:ext uri="{FF2B5EF4-FFF2-40B4-BE49-F238E27FC236}">
              <a16:creationId xmlns:a16="http://schemas.microsoft.com/office/drawing/2014/main" id="{D156A1F7-4598-448C-A879-2982B1793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8512" y="15001966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136072</xdr:colOff>
      <xdr:row>94</xdr:row>
      <xdr:rowOff>36286</xdr:rowOff>
    </xdr:from>
    <xdr:ext cx="108857" cy="344130"/>
    <xdr:pic>
      <xdr:nvPicPr>
        <xdr:cNvPr id="1885" name="Picture 11595">
          <a:extLst>
            <a:ext uri="{FF2B5EF4-FFF2-40B4-BE49-F238E27FC236}">
              <a16:creationId xmlns:a16="http://schemas.microsoft.com/office/drawing/2014/main" id="{EDCC6C44-5C97-4319-AC04-40A1BAA8B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8512" y="17265106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136072</xdr:colOff>
      <xdr:row>107</xdr:row>
      <xdr:rowOff>36286</xdr:rowOff>
    </xdr:from>
    <xdr:ext cx="108857" cy="344130"/>
    <xdr:pic>
      <xdr:nvPicPr>
        <xdr:cNvPr id="1886" name="Picture 11595">
          <a:extLst>
            <a:ext uri="{FF2B5EF4-FFF2-40B4-BE49-F238E27FC236}">
              <a16:creationId xmlns:a16="http://schemas.microsoft.com/office/drawing/2014/main" id="{4A88FD35-B020-4EBA-A837-212752215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8512" y="19528246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257</xdr:row>
      <xdr:rowOff>0</xdr:rowOff>
    </xdr:from>
    <xdr:to>
      <xdr:col>6</xdr:col>
      <xdr:colOff>274320</xdr:colOff>
      <xdr:row>259</xdr:row>
      <xdr:rowOff>6531</xdr:rowOff>
    </xdr:to>
    <xdr:grpSp>
      <xdr:nvGrpSpPr>
        <xdr:cNvPr id="1887" name="Group 1886">
          <a:extLst>
            <a:ext uri="{FF2B5EF4-FFF2-40B4-BE49-F238E27FC236}">
              <a16:creationId xmlns:a16="http://schemas.microsoft.com/office/drawing/2014/main" id="{1044273F-1D3E-4BDF-A36C-7DD44C708B16}"/>
            </a:ext>
          </a:extLst>
        </xdr:cNvPr>
        <xdr:cNvGrpSpPr/>
      </xdr:nvGrpSpPr>
      <xdr:grpSpPr>
        <a:xfrm>
          <a:off x="3011714" y="46001214"/>
          <a:ext cx="274320" cy="369388"/>
          <a:chOff x="6147651" y="793750"/>
          <a:chExt cx="462699" cy="514350"/>
        </a:xfrm>
      </xdr:grpSpPr>
      <xdr:grpSp>
        <xdr:nvGrpSpPr>
          <xdr:cNvPr id="1888" name="Group 1887">
            <a:extLst>
              <a:ext uri="{FF2B5EF4-FFF2-40B4-BE49-F238E27FC236}">
                <a16:creationId xmlns:a16="http://schemas.microsoft.com/office/drawing/2014/main" id="{109924CA-4E3C-07A7-ED12-DACF96124B3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890" name="Straight Connector 1889">
              <a:extLst>
                <a:ext uri="{FF2B5EF4-FFF2-40B4-BE49-F238E27FC236}">
                  <a16:creationId xmlns:a16="http://schemas.microsoft.com/office/drawing/2014/main" id="{CCADCFED-9D4A-8674-BD11-EB1EDA7E347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91" name="Straight Connector 1890">
              <a:extLst>
                <a:ext uri="{FF2B5EF4-FFF2-40B4-BE49-F238E27FC236}">
                  <a16:creationId xmlns:a16="http://schemas.microsoft.com/office/drawing/2014/main" id="{A570952A-142E-280F-DA08-499C199B400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92" name="Straight Connector 1891">
              <a:extLst>
                <a:ext uri="{FF2B5EF4-FFF2-40B4-BE49-F238E27FC236}">
                  <a16:creationId xmlns:a16="http://schemas.microsoft.com/office/drawing/2014/main" id="{AA38920E-DAF8-A7B7-5967-410C1C82736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93" name="Straight Connector 1892">
              <a:extLst>
                <a:ext uri="{FF2B5EF4-FFF2-40B4-BE49-F238E27FC236}">
                  <a16:creationId xmlns:a16="http://schemas.microsoft.com/office/drawing/2014/main" id="{A627E68F-DEEE-6A44-2742-79C0AAE21A9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94" name="Straight Connector 1893">
              <a:extLst>
                <a:ext uri="{FF2B5EF4-FFF2-40B4-BE49-F238E27FC236}">
                  <a16:creationId xmlns:a16="http://schemas.microsoft.com/office/drawing/2014/main" id="{D02448F3-8285-68C7-D33B-4285E75E65B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95" name="Straight Connector 1894">
              <a:extLst>
                <a:ext uri="{FF2B5EF4-FFF2-40B4-BE49-F238E27FC236}">
                  <a16:creationId xmlns:a16="http://schemas.microsoft.com/office/drawing/2014/main" id="{EBA5C59D-8229-85C1-E313-45563E5C368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889" name="Straight Connector 1888">
            <a:extLst>
              <a:ext uri="{FF2B5EF4-FFF2-40B4-BE49-F238E27FC236}">
                <a16:creationId xmlns:a16="http://schemas.microsoft.com/office/drawing/2014/main" id="{B8486A1A-4F72-580E-3D7C-99CE4E385FF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278</xdr:row>
      <xdr:rowOff>0</xdr:rowOff>
    </xdr:from>
    <xdr:to>
      <xdr:col>12</xdr:col>
      <xdr:colOff>274320</xdr:colOff>
      <xdr:row>280</xdr:row>
      <xdr:rowOff>6531</xdr:rowOff>
    </xdr:to>
    <xdr:grpSp>
      <xdr:nvGrpSpPr>
        <xdr:cNvPr id="1896" name="Group 1895">
          <a:extLst>
            <a:ext uri="{FF2B5EF4-FFF2-40B4-BE49-F238E27FC236}">
              <a16:creationId xmlns:a16="http://schemas.microsoft.com/office/drawing/2014/main" id="{9E01AD65-CA64-4D2E-ACC0-7D18F7D0A1BD}"/>
            </a:ext>
          </a:extLst>
        </xdr:cNvPr>
        <xdr:cNvGrpSpPr/>
      </xdr:nvGrpSpPr>
      <xdr:grpSpPr>
        <a:xfrm>
          <a:off x="6141357" y="49693286"/>
          <a:ext cx="274320" cy="360316"/>
          <a:chOff x="6147651" y="793750"/>
          <a:chExt cx="462699" cy="514350"/>
        </a:xfrm>
      </xdr:grpSpPr>
      <xdr:grpSp>
        <xdr:nvGrpSpPr>
          <xdr:cNvPr id="1897" name="Group 1896">
            <a:extLst>
              <a:ext uri="{FF2B5EF4-FFF2-40B4-BE49-F238E27FC236}">
                <a16:creationId xmlns:a16="http://schemas.microsoft.com/office/drawing/2014/main" id="{49802360-3518-B208-C8C7-81BC787004A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899" name="Straight Connector 1898">
              <a:extLst>
                <a:ext uri="{FF2B5EF4-FFF2-40B4-BE49-F238E27FC236}">
                  <a16:creationId xmlns:a16="http://schemas.microsoft.com/office/drawing/2014/main" id="{08F7EAF7-D53F-1148-F616-59A9BC714BF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00" name="Straight Connector 1899">
              <a:extLst>
                <a:ext uri="{FF2B5EF4-FFF2-40B4-BE49-F238E27FC236}">
                  <a16:creationId xmlns:a16="http://schemas.microsoft.com/office/drawing/2014/main" id="{E2F4B21C-7181-D978-3C43-5CE88135E8C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01" name="Straight Connector 1900">
              <a:extLst>
                <a:ext uri="{FF2B5EF4-FFF2-40B4-BE49-F238E27FC236}">
                  <a16:creationId xmlns:a16="http://schemas.microsoft.com/office/drawing/2014/main" id="{AF787B6C-9C3A-AFE4-C36D-CD19DAB51D4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02" name="Straight Connector 1901">
              <a:extLst>
                <a:ext uri="{FF2B5EF4-FFF2-40B4-BE49-F238E27FC236}">
                  <a16:creationId xmlns:a16="http://schemas.microsoft.com/office/drawing/2014/main" id="{7D624CA5-26A5-4D7C-35F2-F29A7317CE8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03" name="Straight Connector 1902">
              <a:extLst>
                <a:ext uri="{FF2B5EF4-FFF2-40B4-BE49-F238E27FC236}">
                  <a16:creationId xmlns:a16="http://schemas.microsoft.com/office/drawing/2014/main" id="{22D37D52-8323-07B5-A1E3-23383FB8F6D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04" name="Straight Connector 1903">
              <a:extLst>
                <a:ext uri="{FF2B5EF4-FFF2-40B4-BE49-F238E27FC236}">
                  <a16:creationId xmlns:a16="http://schemas.microsoft.com/office/drawing/2014/main" id="{59D6154E-81CC-0E4F-2F92-15EBD12E298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898" name="Straight Connector 1897">
            <a:extLst>
              <a:ext uri="{FF2B5EF4-FFF2-40B4-BE49-F238E27FC236}">
                <a16:creationId xmlns:a16="http://schemas.microsoft.com/office/drawing/2014/main" id="{552FE80A-5848-61DE-3637-590B4116F82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213</xdr:row>
      <xdr:rowOff>0</xdr:rowOff>
    </xdr:from>
    <xdr:to>
      <xdr:col>8</xdr:col>
      <xdr:colOff>261619</xdr:colOff>
      <xdr:row>215</xdr:row>
      <xdr:rowOff>4716</xdr:rowOff>
    </xdr:to>
    <xdr:grpSp>
      <xdr:nvGrpSpPr>
        <xdr:cNvPr id="1905" name="Group 1904">
          <a:extLst>
            <a:ext uri="{FF2B5EF4-FFF2-40B4-BE49-F238E27FC236}">
              <a16:creationId xmlns:a16="http://schemas.microsoft.com/office/drawing/2014/main" id="{7AD5FA5F-B647-4942-A40A-9B686F2DB873}"/>
            </a:ext>
          </a:extLst>
        </xdr:cNvPr>
        <xdr:cNvGrpSpPr/>
      </xdr:nvGrpSpPr>
      <xdr:grpSpPr>
        <a:xfrm>
          <a:off x="4054929" y="38354000"/>
          <a:ext cx="261619" cy="367573"/>
          <a:chOff x="6147651" y="793750"/>
          <a:chExt cx="462699" cy="514350"/>
        </a:xfrm>
      </xdr:grpSpPr>
      <xdr:grpSp>
        <xdr:nvGrpSpPr>
          <xdr:cNvPr id="1906" name="Group 1905">
            <a:extLst>
              <a:ext uri="{FF2B5EF4-FFF2-40B4-BE49-F238E27FC236}">
                <a16:creationId xmlns:a16="http://schemas.microsoft.com/office/drawing/2014/main" id="{53A0457A-24D2-7D50-5AAC-14D31977584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908" name="Straight Connector 1907">
              <a:extLst>
                <a:ext uri="{FF2B5EF4-FFF2-40B4-BE49-F238E27FC236}">
                  <a16:creationId xmlns:a16="http://schemas.microsoft.com/office/drawing/2014/main" id="{9B1EEE08-B07B-420B-02C6-E2E2F130C18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09" name="Straight Connector 1908">
              <a:extLst>
                <a:ext uri="{FF2B5EF4-FFF2-40B4-BE49-F238E27FC236}">
                  <a16:creationId xmlns:a16="http://schemas.microsoft.com/office/drawing/2014/main" id="{79BA213A-D098-55E2-4433-0AFB535D105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10" name="Straight Connector 1909">
              <a:extLst>
                <a:ext uri="{FF2B5EF4-FFF2-40B4-BE49-F238E27FC236}">
                  <a16:creationId xmlns:a16="http://schemas.microsoft.com/office/drawing/2014/main" id="{66D19761-1D20-F95F-7030-FE073B90248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11" name="Straight Connector 1910">
              <a:extLst>
                <a:ext uri="{FF2B5EF4-FFF2-40B4-BE49-F238E27FC236}">
                  <a16:creationId xmlns:a16="http://schemas.microsoft.com/office/drawing/2014/main" id="{4099ECD7-A61B-6561-44DF-B706DC9D62F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12" name="Straight Connector 1911">
              <a:extLst>
                <a:ext uri="{FF2B5EF4-FFF2-40B4-BE49-F238E27FC236}">
                  <a16:creationId xmlns:a16="http://schemas.microsoft.com/office/drawing/2014/main" id="{AAA7B1A0-0E90-F532-6EE5-B8B79ACF0F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13" name="Straight Connector 1912">
              <a:extLst>
                <a:ext uri="{FF2B5EF4-FFF2-40B4-BE49-F238E27FC236}">
                  <a16:creationId xmlns:a16="http://schemas.microsoft.com/office/drawing/2014/main" id="{405BA70A-7FF3-9EEB-F5D7-D56B14E188A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907" name="Straight Connector 1906">
            <a:extLst>
              <a:ext uri="{FF2B5EF4-FFF2-40B4-BE49-F238E27FC236}">
                <a16:creationId xmlns:a16="http://schemas.microsoft.com/office/drawing/2014/main" id="{C4C83E5E-61B3-78D5-AE8F-8E9DF808E00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246</xdr:row>
      <xdr:rowOff>0</xdr:rowOff>
    </xdr:from>
    <xdr:to>
      <xdr:col>6</xdr:col>
      <xdr:colOff>274320</xdr:colOff>
      <xdr:row>248</xdr:row>
      <xdr:rowOff>6531</xdr:rowOff>
    </xdr:to>
    <xdr:grpSp>
      <xdr:nvGrpSpPr>
        <xdr:cNvPr id="1914" name="Group 1913">
          <a:extLst>
            <a:ext uri="{FF2B5EF4-FFF2-40B4-BE49-F238E27FC236}">
              <a16:creationId xmlns:a16="http://schemas.microsoft.com/office/drawing/2014/main" id="{82E62093-DF24-4983-A16D-D30833D89FF7}"/>
            </a:ext>
          </a:extLst>
        </xdr:cNvPr>
        <xdr:cNvGrpSpPr/>
      </xdr:nvGrpSpPr>
      <xdr:grpSpPr>
        <a:xfrm>
          <a:off x="3011714" y="44096214"/>
          <a:ext cx="274320" cy="369388"/>
          <a:chOff x="6147651" y="793750"/>
          <a:chExt cx="462699" cy="514350"/>
        </a:xfrm>
      </xdr:grpSpPr>
      <xdr:grpSp>
        <xdr:nvGrpSpPr>
          <xdr:cNvPr id="1915" name="Group 1914">
            <a:extLst>
              <a:ext uri="{FF2B5EF4-FFF2-40B4-BE49-F238E27FC236}">
                <a16:creationId xmlns:a16="http://schemas.microsoft.com/office/drawing/2014/main" id="{0BF7016A-D28E-46C0-D7A4-AFA27C36BFA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917" name="Straight Connector 1916">
              <a:extLst>
                <a:ext uri="{FF2B5EF4-FFF2-40B4-BE49-F238E27FC236}">
                  <a16:creationId xmlns:a16="http://schemas.microsoft.com/office/drawing/2014/main" id="{55A79F52-6642-5DD1-E252-D87B7FAA7CC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18" name="Straight Connector 1917">
              <a:extLst>
                <a:ext uri="{FF2B5EF4-FFF2-40B4-BE49-F238E27FC236}">
                  <a16:creationId xmlns:a16="http://schemas.microsoft.com/office/drawing/2014/main" id="{E50647AF-BE5C-C098-FECA-DB2BC7D6919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19" name="Straight Connector 1918">
              <a:extLst>
                <a:ext uri="{FF2B5EF4-FFF2-40B4-BE49-F238E27FC236}">
                  <a16:creationId xmlns:a16="http://schemas.microsoft.com/office/drawing/2014/main" id="{F44C496C-AB13-2D6A-945F-455FD475683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20" name="Straight Connector 1919">
              <a:extLst>
                <a:ext uri="{FF2B5EF4-FFF2-40B4-BE49-F238E27FC236}">
                  <a16:creationId xmlns:a16="http://schemas.microsoft.com/office/drawing/2014/main" id="{2EE74E3D-2820-CDE0-8944-8E4BB151E4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21" name="Straight Connector 1920">
              <a:extLst>
                <a:ext uri="{FF2B5EF4-FFF2-40B4-BE49-F238E27FC236}">
                  <a16:creationId xmlns:a16="http://schemas.microsoft.com/office/drawing/2014/main" id="{38D1B242-218B-7229-82A8-57B1FBE3FC4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22" name="Straight Connector 1921">
              <a:extLst>
                <a:ext uri="{FF2B5EF4-FFF2-40B4-BE49-F238E27FC236}">
                  <a16:creationId xmlns:a16="http://schemas.microsoft.com/office/drawing/2014/main" id="{D7E71D60-1D8F-9FB2-70C5-B24374353EF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916" name="Straight Connector 1915">
            <a:extLst>
              <a:ext uri="{FF2B5EF4-FFF2-40B4-BE49-F238E27FC236}">
                <a16:creationId xmlns:a16="http://schemas.microsoft.com/office/drawing/2014/main" id="{796CDB45-BE69-4971-6954-3D6A762221F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311</xdr:row>
      <xdr:rowOff>0</xdr:rowOff>
    </xdr:from>
    <xdr:to>
      <xdr:col>12</xdr:col>
      <xdr:colOff>274320</xdr:colOff>
      <xdr:row>313</xdr:row>
      <xdr:rowOff>6531</xdr:rowOff>
    </xdr:to>
    <xdr:grpSp>
      <xdr:nvGrpSpPr>
        <xdr:cNvPr id="1923" name="Group 1922">
          <a:extLst>
            <a:ext uri="{FF2B5EF4-FFF2-40B4-BE49-F238E27FC236}">
              <a16:creationId xmlns:a16="http://schemas.microsoft.com/office/drawing/2014/main" id="{9F16B67F-91BD-439A-B3C0-071795D71928}"/>
            </a:ext>
          </a:extLst>
        </xdr:cNvPr>
        <xdr:cNvGrpSpPr/>
      </xdr:nvGrpSpPr>
      <xdr:grpSpPr>
        <a:xfrm>
          <a:off x="6141357" y="55426429"/>
          <a:ext cx="274320" cy="360316"/>
          <a:chOff x="6147651" y="793750"/>
          <a:chExt cx="462699" cy="514350"/>
        </a:xfrm>
      </xdr:grpSpPr>
      <xdr:grpSp>
        <xdr:nvGrpSpPr>
          <xdr:cNvPr id="1924" name="Group 1923">
            <a:extLst>
              <a:ext uri="{FF2B5EF4-FFF2-40B4-BE49-F238E27FC236}">
                <a16:creationId xmlns:a16="http://schemas.microsoft.com/office/drawing/2014/main" id="{4BA206EA-0DC2-4239-1CE3-3A9016FFC28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926" name="Straight Connector 1925">
              <a:extLst>
                <a:ext uri="{FF2B5EF4-FFF2-40B4-BE49-F238E27FC236}">
                  <a16:creationId xmlns:a16="http://schemas.microsoft.com/office/drawing/2014/main" id="{7E5C8296-FA23-0BF8-76AD-668507CD73A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27" name="Straight Connector 1926">
              <a:extLst>
                <a:ext uri="{FF2B5EF4-FFF2-40B4-BE49-F238E27FC236}">
                  <a16:creationId xmlns:a16="http://schemas.microsoft.com/office/drawing/2014/main" id="{7C3858A9-F9AA-8998-2578-76EBE1EDE24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28" name="Straight Connector 1927">
              <a:extLst>
                <a:ext uri="{FF2B5EF4-FFF2-40B4-BE49-F238E27FC236}">
                  <a16:creationId xmlns:a16="http://schemas.microsoft.com/office/drawing/2014/main" id="{F4C41376-ED44-4ACC-E26F-B0956B84297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29" name="Straight Connector 1928">
              <a:extLst>
                <a:ext uri="{FF2B5EF4-FFF2-40B4-BE49-F238E27FC236}">
                  <a16:creationId xmlns:a16="http://schemas.microsoft.com/office/drawing/2014/main" id="{6BC2B80B-50E2-C9E5-CFE2-8817DF32522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30" name="Straight Connector 1929">
              <a:extLst>
                <a:ext uri="{FF2B5EF4-FFF2-40B4-BE49-F238E27FC236}">
                  <a16:creationId xmlns:a16="http://schemas.microsoft.com/office/drawing/2014/main" id="{CC45B6D5-9783-2CA9-1169-48764AE7D3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31" name="Straight Connector 1930">
              <a:extLst>
                <a:ext uri="{FF2B5EF4-FFF2-40B4-BE49-F238E27FC236}">
                  <a16:creationId xmlns:a16="http://schemas.microsoft.com/office/drawing/2014/main" id="{714709F8-B846-D63E-CC66-30E925FE774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925" name="Straight Connector 1924">
            <a:extLst>
              <a:ext uri="{FF2B5EF4-FFF2-40B4-BE49-F238E27FC236}">
                <a16:creationId xmlns:a16="http://schemas.microsoft.com/office/drawing/2014/main" id="{198CE7CB-7BE5-E509-6D44-563F2566632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278</xdr:row>
      <xdr:rowOff>0</xdr:rowOff>
    </xdr:from>
    <xdr:to>
      <xdr:col>16</xdr:col>
      <xdr:colOff>274320</xdr:colOff>
      <xdr:row>280</xdr:row>
      <xdr:rowOff>6531</xdr:rowOff>
    </xdr:to>
    <xdr:grpSp>
      <xdr:nvGrpSpPr>
        <xdr:cNvPr id="1932" name="Group 1931">
          <a:extLst>
            <a:ext uri="{FF2B5EF4-FFF2-40B4-BE49-F238E27FC236}">
              <a16:creationId xmlns:a16="http://schemas.microsoft.com/office/drawing/2014/main" id="{81634B24-C6CB-4B02-97C5-CBAF2F36B5D1}"/>
            </a:ext>
          </a:extLst>
        </xdr:cNvPr>
        <xdr:cNvGrpSpPr/>
      </xdr:nvGrpSpPr>
      <xdr:grpSpPr>
        <a:xfrm>
          <a:off x="8227786" y="49693286"/>
          <a:ext cx="274320" cy="360316"/>
          <a:chOff x="6147651" y="793750"/>
          <a:chExt cx="462699" cy="514350"/>
        </a:xfrm>
      </xdr:grpSpPr>
      <xdr:grpSp>
        <xdr:nvGrpSpPr>
          <xdr:cNvPr id="1933" name="Group 1932">
            <a:extLst>
              <a:ext uri="{FF2B5EF4-FFF2-40B4-BE49-F238E27FC236}">
                <a16:creationId xmlns:a16="http://schemas.microsoft.com/office/drawing/2014/main" id="{EF7EF558-3F07-A602-B42A-A4FD0C90490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935" name="Straight Connector 1934">
              <a:extLst>
                <a:ext uri="{FF2B5EF4-FFF2-40B4-BE49-F238E27FC236}">
                  <a16:creationId xmlns:a16="http://schemas.microsoft.com/office/drawing/2014/main" id="{F3285180-2CF6-BB4A-A4FA-2AD565FD577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36" name="Straight Connector 1935">
              <a:extLst>
                <a:ext uri="{FF2B5EF4-FFF2-40B4-BE49-F238E27FC236}">
                  <a16:creationId xmlns:a16="http://schemas.microsoft.com/office/drawing/2014/main" id="{A17B313F-4B26-7E31-1D63-341758BD55C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37" name="Straight Connector 1936">
              <a:extLst>
                <a:ext uri="{FF2B5EF4-FFF2-40B4-BE49-F238E27FC236}">
                  <a16:creationId xmlns:a16="http://schemas.microsoft.com/office/drawing/2014/main" id="{A9481FFC-3A18-5EB0-DEE9-245F0DA065E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38" name="Straight Connector 1937">
              <a:extLst>
                <a:ext uri="{FF2B5EF4-FFF2-40B4-BE49-F238E27FC236}">
                  <a16:creationId xmlns:a16="http://schemas.microsoft.com/office/drawing/2014/main" id="{FF1182C7-3826-5473-DE4D-7800955279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39" name="Straight Connector 1938">
              <a:extLst>
                <a:ext uri="{FF2B5EF4-FFF2-40B4-BE49-F238E27FC236}">
                  <a16:creationId xmlns:a16="http://schemas.microsoft.com/office/drawing/2014/main" id="{B87E4C86-8D8C-2A27-84C3-72FB52017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40" name="Straight Connector 1939">
              <a:extLst>
                <a:ext uri="{FF2B5EF4-FFF2-40B4-BE49-F238E27FC236}">
                  <a16:creationId xmlns:a16="http://schemas.microsoft.com/office/drawing/2014/main" id="{47399E5B-DBA2-4A41-8D7C-BF54050C9BC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934" name="Straight Connector 1933">
            <a:extLst>
              <a:ext uri="{FF2B5EF4-FFF2-40B4-BE49-F238E27FC236}">
                <a16:creationId xmlns:a16="http://schemas.microsoft.com/office/drawing/2014/main" id="{F0203980-5A8C-69C1-A8D4-59262A4E080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257</xdr:row>
      <xdr:rowOff>0</xdr:rowOff>
    </xdr:from>
    <xdr:to>
      <xdr:col>14</xdr:col>
      <xdr:colOff>274320</xdr:colOff>
      <xdr:row>259</xdr:row>
      <xdr:rowOff>6531</xdr:rowOff>
    </xdr:to>
    <xdr:grpSp>
      <xdr:nvGrpSpPr>
        <xdr:cNvPr id="1941" name="Group 1940">
          <a:extLst>
            <a:ext uri="{FF2B5EF4-FFF2-40B4-BE49-F238E27FC236}">
              <a16:creationId xmlns:a16="http://schemas.microsoft.com/office/drawing/2014/main" id="{46B8047C-2153-4AB6-9C5E-ABCB78EAEA71}"/>
            </a:ext>
          </a:extLst>
        </xdr:cNvPr>
        <xdr:cNvGrpSpPr/>
      </xdr:nvGrpSpPr>
      <xdr:grpSpPr>
        <a:xfrm>
          <a:off x="7184571" y="46001214"/>
          <a:ext cx="274320" cy="369388"/>
          <a:chOff x="6147651" y="793750"/>
          <a:chExt cx="462699" cy="514350"/>
        </a:xfrm>
      </xdr:grpSpPr>
      <xdr:grpSp>
        <xdr:nvGrpSpPr>
          <xdr:cNvPr id="1942" name="Group 1941">
            <a:extLst>
              <a:ext uri="{FF2B5EF4-FFF2-40B4-BE49-F238E27FC236}">
                <a16:creationId xmlns:a16="http://schemas.microsoft.com/office/drawing/2014/main" id="{9864C856-9076-881B-C6F7-71AD844F2AA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944" name="Straight Connector 1943">
              <a:extLst>
                <a:ext uri="{FF2B5EF4-FFF2-40B4-BE49-F238E27FC236}">
                  <a16:creationId xmlns:a16="http://schemas.microsoft.com/office/drawing/2014/main" id="{59DE8125-957B-84F7-56DD-A747C1DC9C8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45" name="Straight Connector 1944">
              <a:extLst>
                <a:ext uri="{FF2B5EF4-FFF2-40B4-BE49-F238E27FC236}">
                  <a16:creationId xmlns:a16="http://schemas.microsoft.com/office/drawing/2014/main" id="{9635224D-708A-B76D-5594-E4392A969C3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46" name="Straight Connector 1945">
              <a:extLst>
                <a:ext uri="{FF2B5EF4-FFF2-40B4-BE49-F238E27FC236}">
                  <a16:creationId xmlns:a16="http://schemas.microsoft.com/office/drawing/2014/main" id="{40072952-6BE1-D016-657B-F79FA977FF4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47" name="Straight Connector 1946">
              <a:extLst>
                <a:ext uri="{FF2B5EF4-FFF2-40B4-BE49-F238E27FC236}">
                  <a16:creationId xmlns:a16="http://schemas.microsoft.com/office/drawing/2014/main" id="{D0A41FAF-75DA-2D99-974B-830B7E4798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48" name="Straight Connector 1947">
              <a:extLst>
                <a:ext uri="{FF2B5EF4-FFF2-40B4-BE49-F238E27FC236}">
                  <a16:creationId xmlns:a16="http://schemas.microsoft.com/office/drawing/2014/main" id="{765F598C-9DF2-B893-EDE6-4069551654C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49" name="Straight Connector 1948">
              <a:extLst>
                <a:ext uri="{FF2B5EF4-FFF2-40B4-BE49-F238E27FC236}">
                  <a16:creationId xmlns:a16="http://schemas.microsoft.com/office/drawing/2014/main" id="{9D2406CE-09A1-4A28-8232-5687C7A51C8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BAD0198E-DF5E-A2F3-335E-D9071A5F835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246</xdr:row>
      <xdr:rowOff>0</xdr:rowOff>
    </xdr:from>
    <xdr:to>
      <xdr:col>2</xdr:col>
      <xdr:colOff>274320</xdr:colOff>
      <xdr:row>248</xdr:row>
      <xdr:rowOff>6531</xdr:rowOff>
    </xdr:to>
    <xdr:grpSp>
      <xdr:nvGrpSpPr>
        <xdr:cNvPr id="1950" name="Group 1949">
          <a:extLst>
            <a:ext uri="{FF2B5EF4-FFF2-40B4-BE49-F238E27FC236}">
              <a16:creationId xmlns:a16="http://schemas.microsoft.com/office/drawing/2014/main" id="{1C75D72A-AC76-4542-A07A-5418D954792F}"/>
            </a:ext>
          </a:extLst>
        </xdr:cNvPr>
        <xdr:cNvGrpSpPr/>
      </xdr:nvGrpSpPr>
      <xdr:grpSpPr>
        <a:xfrm>
          <a:off x="879929" y="44096214"/>
          <a:ext cx="274320" cy="369388"/>
          <a:chOff x="6147651" y="793750"/>
          <a:chExt cx="462699" cy="514350"/>
        </a:xfrm>
      </xdr:grpSpPr>
      <xdr:grpSp>
        <xdr:nvGrpSpPr>
          <xdr:cNvPr id="1951" name="Group 1950">
            <a:extLst>
              <a:ext uri="{FF2B5EF4-FFF2-40B4-BE49-F238E27FC236}">
                <a16:creationId xmlns:a16="http://schemas.microsoft.com/office/drawing/2014/main" id="{47201B5F-358D-EBFA-5F0B-6518BF04096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953" name="Straight Connector 1952">
              <a:extLst>
                <a:ext uri="{FF2B5EF4-FFF2-40B4-BE49-F238E27FC236}">
                  <a16:creationId xmlns:a16="http://schemas.microsoft.com/office/drawing/2014/main" id="{28EB3C27-A3B1-67B2-6195-DAFEEB91B3D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54" name="Straight Connector 1953">
              <a:extLst>
                <a:ext uri="{FF2B5EF4-FFF2-40B4-BE49-F238E27FC236}">
                  <a16:creationId xmlns:a16="http://schemas.microsoft.com/office/drawing/2014/main" id="{ED8FD324-6E71-A305-4132-E6D47EA6842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55" name="Straight Connector 1954">
              <a:extLst>
                <a:ext uri="{FF2B5EF4-FFF2-40B4-BE49-F238E27FC236}">
                  <a16:creationId xmlns:a16="http://schemas.microsoft.com/office/drawing/2014/main" id="{9D3BC14D-CEFB-0872-BC7D-521CDDD9735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56" name="Straight Connector 1955">
              <a:extLst>
                <a:ext uri="{FF2B5EF4-FFF2-40B4-BE49-F238E27FC236}">
                  <a16:creationId xmlns:a16="http://schemas.microsoft.com/office/drawing/2014/main" id="{4692D404-EF34-C222-CA26-0CEDE16AB1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57" name="Straight Connector 1956">
              <a:extLst>
                <a:ext uri="{FF2B5EF4-FFF2-40B4-BE49-F238E27FC236}">
                  <a16:creationId xmlns:a16="http://schemas.microsoft.com/office/drawing/2014/main" id="{839F2008-3C53-31E1-0826-8F23994454B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58" name="Straight Connector 1957">
              <a:extLst>
                <a:ext uri="{FF2B5EF4-FFF2-40B4-BE49-F238E27FC236}">
                  <a16:creationId xmlns:a16="http://schemas.microsoft.com/office/drawing/2014/main" id="{1C61D93F-17FB-0FC7-96F8-39B9A214B4C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952" name="Straight Connector 1951">
            <a:extLst>
              <a:ext uri="{FF2B5EF4-FFF2-40B4-BE49-F238E27FC236}">
                <a16:creationId xmlns:a16="http://schemas.microsoft.com/office/drawing/2014/main" id="{AAA9D12B-A94B-1839-4064-B6EF9057D48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213</xdr:row>
      <xdr:rowOff>0</xdr:rowOff>
    </xdr:from>
    <xdr:to>
      <xdr:col>6</xdr:col>
      <xdr:colOff>261619</xdr:colOff>
      <xdr:row>215</xdr:row>
      <xdr:rowOff>4716</xdr:rowOff>
    </xdr:to>
    <xdr:grpSp>
      <xdr:nvGrpSpPr>
        <xdr:cNvPr id="1959" name="Group 1958">
          <a:extLst>
            <a:ext uri="{FF2B5EF4-FFF2-40B4-BE49-F238E27FC236}">
              <a16:creationId xmlns:a16="http://schemas.microsoft.com/office/drawing/2014/main" id="{4527CE0E-5881-479F-A569-5FBEF78AA993}"/>
            </a:ext>
          </a:extLst>
        </xdr:cNvPr>
        <xdr:cNvGrpSpPr/>
      </xdr:nvGrpSpPr>
      <xdr:grpSpPr>
        <a:xfrm>
          <a:off x="3011714" y="38354000"/>
          <a:ext cx="261619" cy="367573"/>
          <a:chOff x="6147651" y="793750"/>
          <a:chExt cx="462699" cy="514350"/>
        </a:xfrm>
      </xdr:grpSpPr>
      <xdr:grpSp>
        <xdr:nvGrpSpPr>
          <xdr:cNvPr id="1960" name="Group 1959">
            <a:extLst>
              <a:ext uri="{FF2B5EF4-FFF2-40B4-BE49-F238E27FC236}">
                <a16:creationId xmlns:a16="http://schemas.microsoft.com/office/drawing/2014/main" id="{1F1DF733-37A8-A210-DA25-F84C47C0061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962" name="Straight Connector 1961">
              <a:extLst>
                <a:ext uri="{FF2B5EF4-FFF2-40B4-BE49-F238E27FC236}">
                  <a16:creationId xmlns:a16="http://schemas.microsoft.com/office/drawing/2014/main" id="{C08A9D3B-1F60-D839-A96B-3AE248A2A72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63" name="Straight Connector 1962">
              <a:extLst>
                <a:ext uri="{FF2B5EF4-FFF2-40B4-BE49-F238E27FC236}">
                  <a16:creationId xmlns:a16="http://schemas.microsoft.com/office/drawing/2014/main" id="{52821C92-722A-BE3C-7257-4B5323B85F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64" name="Straight Connector 1963">
              <a:extLst>
                <a:ext uri="{FF2B5EF4-FFF2-40B4-BE49-F238E27FC236}">
                  <a16:creationId xmlns:a16="http://schemas.microsoft.com/office/drawing/2014/main" id="{195B86EE-67DB-2D97-6773-0A2D8521848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65" name="Straight Connector 1964">
              <a:extLst>
                <a:ext uri="{FF2B5EF4-FFF2-40B4-BE49-F238E27FC236}">
                  <a16:creationId xmlns:a16="http://schemas.microsoft.com/office/drawing/2014/main" id="{A7428C90-0A3D-98AD-F900-A844E55CE05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66" name="Straight Connector 1965">
              <a:extLst>
                <a:ext uri="{FF2B5EF4-FFF2-40B4-BE49-F238E27FC236}">
                  <a16:creationId xmlns:a16="http://schemas.microsoft.com/office/drawing/2014/main" id="{591387A7-B8F4-6092-1A68-F3040030F9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67" name="Straight Connector 1966">
              <a:extLst>
                <a:ext uri="{FF2B5EF4-FFF2-40B4-BE49-F238E27FC236}">
                  <a16:creationId xmlns:a16="http://schemas.microsoft.com/office/drawing/2014/main" id="{DEEFA4AA-5793-08DE-8F53-DC8A4A5BC05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961" name="Straight Connector 1960">
            <a:extLst>
              <a:ext uri="{FF2B5EF4-FFF2-40B4-BE49-F238E27FC236}">
                <a16:creationId xmlns:a16="http://schemas.microsoft.com/office/drawing/2014/main" id="{1996CA85-AA98-454C-7A01-7E8E103B0E9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389</xdr:row>
      <xdr:rowOff>0</xdr:rowOff>
    </xdr:from>
    <xdr:to>
      <xdr:col>20</xdr:col>
      <xdr:colOff>274320</xdr:colOff>
      <xdr:row>391</xdr:row>
      <xdr:rowOff>6531</xdr:rowOff>
    </xdr:to>
    <xdr:grpSp>
      <xdr:nvGrpSpPr>
        <xdr:cNvPr id="1968" name="Group 1967">
          <a:extLst>
            <a:ext uri="{FF2B5EF4-FFF2-40B4-BE49-F238E27FC236}">
              <a16:creationId xmlns:a16="http://schemas.microsoft.com/office/drawing/2014/main" id="{7D482DFF-3230-4E89-8EFB-1D949CCA717E}"/>
            </a:ext>
          </a:extLst>
        </xdr:cNvPr>
        <xdr:cNvGrpSpPr/>
      </xdr:nvGrpSpPr>
      <xdr:grpSpPr>
        <a:xfrm>
          <a:off x="10314214" y="69015429"/>
          <a:ext cx="274320" cy="351245"/>
          <a:chOff x="6147651" y="793750"/>
          <a:chExt cx="462699" cy="514350"/>
        </a:xfrm>
      </xdr:grpSpPr>
      <xdr:grpSp>
        <xdr:nvGrpSpPr>
          <xdr:cNvPr id="1969" name="Group 1968">
            <a:extLst>
              <a:ext uri="{FF2B5EF4-FFF2-40B4-BE49-F238E27FC236}">
                <a16:creationId xmlns:a16="http://schemas.microsoft.com/office/drawing/2014/main" id="{E79D510A-B8E0-C3CF-C740-079B688190E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971" name="Straight Connector 1970">
              <a:extLst>
                <a:ext uri="{FF2B5EF4-FFF2-40B4-BE49-F238E27FC236}">
                  <a16:creationId xmlns:a16="http://schemas.microsoft.com/office/drawing/2014/main" id="{419CA703-E925-712C-EA46-560D94A7476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72" name="Straight Connector 1971">
              <a:extLst>
                <a:ext uri="{FF2B5EF4-FFF2-40B4-BE49-F238E27FC236}">
                  <a16:creationId xmlns:a16="http://schemas.microsoft.com/office/drawing/2014/main" id="{E32940A4-35F6-6E5A-684D-7AE71C5AB9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73" name="Straight Connector 1972">
              <a:extLst>
                <a:ext uri="{FF2B5EF4-FFF2-40B4-BE49-F238E27FC236}">
                  <a16:creationId xmlns:a16="http://schemas.microsoft.com/office/drawing/2014/main" id="{1F3B7A43-C32D-4964-0CAD-B68F8776250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74" name="Straight Connector 1973">
              <a:extLst>
                <a:ext uri="{FF2B5EF4-FFF2-40B4-BE49-F238E27FC236}">
                  <a16:creationId xmlns:a16="http://schemas.microsoft.com/office/drawing/2014/main" id="{CF01DDCC-154E-C715-F090-1D874C49DD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75" name="Straight Connector 1974">
              <a:extLst>
                <a:ext uri="{FF2B5EF4-FFF2-40B4-BE49-F238E27FC236}">
                  <a16:creationId xmlns:a16="http://schemas.microsoft.com/office/drawing/2014/main" id="{31DD91BC-4BC8-E18D-A59E-CE99F454B39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76" name="Straight Connector 1975">
              <a:extLst>
                <a:ext uri="{FF2B5EF4-FFF2-40B4-BE49-F238E27FC236}">
                  <a16:creationId xmlns:a16="http://schemas.microsoft.com/office/drawing/2014/main" id="{2596EAB9-93D4-B3BE-0BEF-0F843CE11E2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970" name="Straight Connector 1969">
            <a:extLst>
              <a:ext uri="{FF2B5EF4-FFF2-40B4-BE49-F238E27FC236}">
                <a16:creationId xmlns:a16="http://schemas.microsoft.com/office/drawing/2014/main" id="{FC50489C-1FA4-5947-0739-EAAA6F23880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246</xdr:row>
      <xdr:rowOff>0</xdr:rowOff>
    </xdr:from>
    <xdr:to>
      <xdr:col>10</xdr:col>
      <xdr:colOff>274320</xdr:colOff>
      <xdr:row>248</xdr:row>
      <xdr:rowOff>6531</xdr:rowOff>
    </xdr:to>
    <xdr:grpSp>
      <xdr:nvGrpSpPr>
        <xdr:cNvPr id="1977" name="Group 1976">
          <a:extLst>
            <a:ext uri="{FF2B5EF4-FFF2-40B4-BE49-F238E27FC236}">
              <a16:creationId xmlns:a16="http://schemas.microsoft.com/office/drawing/2014/main" id="{A4732817-EBAF-4447-A78A-2C1C576A86E5}"/>
            </a:ext>
          </a:extLst>
        </xdr:cNvPr>
        <xdr:cNvGrpSpPr/>
      </xdr:nvGrpSpPr>
      <xdr:grpSpPr>
        <a:xfrm>
          <a:off x="5098143" y="44096214"/>
          <a:ext cx="274320" cy="369388"/>
          <a:chOff x="6147651" y="793750"/>
          <a:chExt cx="462699" cy="514350"/>
        </a:xfrm>
      </xdr:grpSpPr>
      <xdr:grpSp>
        <xdr:nvGrpSpPr>
          <xdr:cNvPr id="1978" name="Group 1977">
            <a:extLst>
              <a:ext uri="{FF2B5EF4-FFF2-40B4-BE49-F238E27FC236}">
                <a16:creationId xmlns:a16="http://schemas.microsoft.com/office/drawing/2014/main" id="{6EBE897C-F50F-0EE8-E0C4-483C0C21507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980" name="Straight Connector 1979">
              <a:extLst>
                <a:ext uri="{FF2B5EF4-FFF2-40B4-BE49-F238E27FC236}">
                  <a16:creationId xmlns:a16="http://schemas.microsoft.com/office/drawing/2014/main" id="{EAAD0FF3-6AAB-7057-241A-5B981CBDDEB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81" name="Straight Connector 1980">
              <a:extLst>
                <a:ext uri="{FF2B5EF4-FFF2-40B4-BE49-F238E27FC236}">
                  <a16:creationId xmlns:a16="http://schemas.microsoft.com/office/drawing/2014/main" id="{83A4F2A0-0F1F-0F9D-9FC7-DAA868685A2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82" name="Straight Connector 1981">
              <a:extLst>
                <a:ext uri="{FF2B5EF4-FFF2-40B4-BE49-F238E27FC236}">
                  <a16:creationId xmlns:a16="http://schemas.microsoft.com/office/drawing/2014/main" id="{7ED1075E-CA39-3FF5-58BE-C738F87E40D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83" name="Straight Connector 1982">
              <a:extLst>
                <a:ext uri="{FF2B5EF4-FFF2-40B4-BE49-F238E27FC236}">
                  <a16:creationId xmlns:a16="http://schemas.microsoft.com/office/drawing/2014/main" id="{B58F87AF-C019-848B-DF51-D63E8677A99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84" name="Straight Connector 1983">
              <a:extLst>
                <a:ext uri="{FF2B5EF4-FFF2-40B4-BE49-F238E27FC236}">
                  <a16:creationId xmlns:a16="http://schemas.microsoft.com/office/drawing/2014/main" id="{AB7B6DCD-FDFD-B00A-C582-33B4145C09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85" name="Straight Connector 1984">
              <a:extLst>
                <a:ext uri="{FF2B5EF4-FFF2-40B4-BE49-F238E27FC236}">
                  <a16:creationId xmlns:a16="http://schemas.microsoft.com/office/drawing/2014/main" id="{FA8FB1D1-8223-F9E0-93A5-3675D92F13C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979" name="Straight Connector 1978">
            <a:extLst>
              <a:ext uri="{FF2B5EF4-FFF2-40B4-BE49-F238E27FC236}">
                <a16:creationId xmlns:a16="http://schemas.microsoft.com/office/drawing/2014/main" id="{1214B469-44CB-F96D-2D03-BB99614E6DE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278</xdr:row>
      <xdr:rowOff>0</xdr:rowOff>
    </xdr:from>
    <xdr:to>
      <xdr:col>14</xdr:col>
      <xdr:colOff>274320</xdr:colOff>
      <xdr:row>280</xdr:row>
      <xdr:rowOff>6531</xdr:rowOff>
    </xdr:to>
    <xdr:grpSp>
      <xdr:nvGrpSpPr>
        <xdr:cNvPr id="1986" name="Group 1985">
          <a:extLst>
            <a:ext uri="{FF2B5EF4-FFF2-40B4-BE49-F238E27FC236}">
              <a16:creationId xmlns:a16="http://schemas.microsoft.com/office/drawing/2014/main" id="{A165BFF3-FD9D-494E-9232-69222832BB1E}"/>
            </a:ext>
          </a:extLst>
        </xdr:cNvPr>
        <xdr:cNvGrpSpPr/>
      </xdr:nvGrpSpPr>
      <xdr:grpSpPr>
        <a:xfrm>
          <a:off x="7184571" y="49693286"/>
          <a:ext cx="274320" cy="360316"/>
          <a:chOff x="6147651" y="793750"/>
          <a:chExt cx="462699" cy="514350"/>
        </a:xfrm>
      </xdr:grpSpPr>
      <xdr:grpSp>
        <xdr:nvGrpSpPr>
          <xdr:cNvPr id="1987" name="Group 1986">
            <a:extLst>
              <a:ext uri="{FF2B5EF4-FFF2-40B4-BE49-F238E27FC236}">
                <a16:creationId xmlns:a16="http://schemas.microsoft.com/office/drawing/2014/main" id="{5352A502-ADD5-DCE3-1AE2-961C35AB7F3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989" name="Straight Connector 1988">
              <a:extLst>
                <a:ext uri="{FF2B5EF4-FFF2-40B4-BE49-F238E27FC236}">
                  <a16:creationId xmlns:a16="http://schemas.microsoft.com/office/drawing/2014/main" id="{5F8DC015-C0E2-1515-EA36-0E10CE437BDD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90" name="Straight Connector 1989">
              <a:extLst>
                <a:ext uri="{FF2B5EF4-FFF2-40B4-BE49-F238E27FC236}">
                  <a16:creationId xmlns:a16="http://schemas.microsoft.com/office/drawing/2014/main" id="{AF795F71-651A-9F25-4D3C-F8ED7170436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91" name="Straight Connector 1990">
              <a:extLst>
                <a:ext uri="{FF2B5EF4-FFF2-40B4-BE49-F238E27FC236}">
                  <a16:creationId xmlns:a16="http://schemas.microsoft.com/office/drawing/2014/main" id="{A9380064-4342-9F1A-EA25-D6493EBCE85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92" name="Straight Connector 1991">
              <a:extLst>
                <a:ext uri="{FF2B5EF4-FFF2-40B4-BE49-F238E27FC236}">
                  <a16:creationId xmlns:a16="http://schemas.microsoft.com/office/drawing/2014/main" id="{0C519626-D058-F4CF-4A72-2A326DE3ADE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93" name="Straight Connector 1992">
              <a:extLst>
                <a:ext uri="{FF2B5EF4-FFF2-40B4-BE49-F238E27FC236}">
                  <a16:creationId xmlns:a16="http://schemas.microsoft.com/office/drawing/2014/main" id="{28D758C9-64BA-D174-D1C4-DD358ACE4CB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94" name="Straight Connector 1993">
              <a:extLst>
                <a:ext uri="{FF2B5EF4-FFF2-40B4-BE49-F238E27FC236}">
                  <a16:creationId xmlns:a16="http://schemas.microsoft.com/office/drawing/2014/main" id="{723C931C-6FDF-9DDC-A6A3-0D5BA16D08B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988" name="Straight Connector 1987">
            <a:extLst>
              <a:ext uri="{FF2B5EF4-FFF2-40B4-BE49-F238E27FC236}">
                <a16:creationId xmlns:a16="http://schemas.microsoft.com/office/drawing/2014/main" id="{F558B125-3B50-C67C-5129-FFB364CEEEE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311</xdr:row>
      <xdr:rowOff>0</xdr:rowOff>
    </xdr:from>
    <xdr:to>
      <xdr:col>16</xdr:col>
      <xdr:colOff>274320</xdr:colOff>
      <xdr:row>313</xdr:row>
      <xdr:rowOff>6531</xdr:rowOff>
    </xdr:to>
    <xdr:grpSp>
      <xdr:nvGrpSpPr>
        <xdr:cNvPr id="1995" name="Group 1994">
          <a:extLst>
            <a:ext uri="{FF2B5EF4-FFF2-40B4-BE49-F238E27FC236}">
              <a16:creationId xmlns:a16="http://schemas.microsoft.com/office/drawing/2014/main" id="{FEE77A79-65C0-4173-A043-FC0F14548CCC}"/>
            </a:ext>
          </a:extLst>
        </xdr:cNvPr>
        <xdr:cNvGrpSpPr/>
      </xdr:nvGrpSpPr>
      <xdr:grpSpPr>
        <a:xfrm>
          <a:off x="8227786" y="55426429"/>
          <a:ext cx="274320" cy="360316"/>
          <a:chOff x="6147651" y="793750"/>
          <a:chExt cx="462699" cy="514350"/>
        </a:xfrm>
      </xdr:grpSpPr>
      <xdr:grpSp>
        <xdr:nvGrpSpPr>
          <xdr:cNvPr id="1996" name="Group 1995">
            <a:extLst>
              <a:ext uri="{FF2B5EF4-FFF2-40B4-BE49-F238E27FC236}">
                <a16:creationId xmlns:a16="http://schemas.microsoft.com/office/drawing/2014/main" id="{3DB59428-A43D-9957-FDD2-42F83F070C6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1998" name="Straight Connector 1997">
              <a:extLst>
                <a:ext uri="{FF2B5EF4-FFF2-40B4-BE49-F238E27FC236}">
                  <a16:creationId xmlns:a16="http://schemas.microsoft.com/office/drawing/2014/main" id="{1FEF345C-FFC2-26EC-E230-02B2FF09EC9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99" name="Straight Connector 1998">
              <a:extLst>
                <a:ext uri="{FF2B5EF4-FFF2-40B4-BE49-F238E27FC236}">
                  <a16:creationId xmlns:a16="http://schemas.microsoft.com/office/drawing/2014/main" id="{842F132F-FC6C-F8CC-943A-483DA02D272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00" name="Straight Connector 1999">
              <a:extLst>
                <a:ext uri="{FF2B5EF4-FFF2-40B4-BE49-F238E27FC236}">
                  <a16:creationId xmlns:a16="http://schemas.microsoft.com/office/drawing/2014/main" id="{0964C670-9D17-7802-D654-7F6AA38DE16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01" name="Straight Connector 2000">
              <a:extLst>
                <a:ext uri="{FF2B5EF4-FFF2-40B4-BE49-F238E27FC236}">
                  <a16:creationId xmlns:a16="http://schemas.microsoft.com/office/drawing/2014/main" id="{21B23033-7CAE-0101-37DD-3899E5090D5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02" name="Straight Connector 2001">
              <a:extLst>
                <a:ext uri="{FF2B5EF4-FFF2-40B4-BE49-F238E27FC236}">
                  <a16:creationId xmlns:a16="http://schemas.microsoft.com/office/drawing/2014/main" id="{C383F6AA-AA02-361C-072D-D241DDE678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03" name="Straight Connector 2002">
              <a:extLst>
                <a:ext uri="{FF2B5EF4-FFF2-40B4-BE49-F238E27FC236}">
                  <a16:creationId xmlns:a16="http://schemas.microsoft.com/office/drawing/2014/main" id="{4EC0AF3B-C2FC-9390-9123-CC035E75A0A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997" name="Straight Connector 1996">
            <a:extLst>
              <a:ext uri="{FF2B5EF4-FFF2-40B4-BE49-F238E27FC236}">
                <a16:creationId xmlns:a16="http://schemas.microsoft.com/office/drawing/2014/main" id="{C9300872-0C0B-67AD-0AF3-F5390D417B5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356</xdr:row>
      <xdr:rowOff>0</xdr:rowOff>
    </xdr:from>
    <xdr:to>
      <xdr:col>4</xdr:col>
      <xdr:colOff>274320</xdr:colOff>
      <xdr:row>358</xdr:row>
      <xdr:rowOff>6531</xdr:rowOff>
    </xdr:to>
    <xdr:grpSp>
      <xdr:nvGrpSpPr>
        <xdr:cNvPr id="2004" name="Group 2003">
          <a:extLst>
            <a:ext uri="{FF2B5EF4-FFF2-40B4-BE49-F238E27FC236}">
              <a16:creationId xmlns:a16="http://schemas.microsoft.com/office/drawing/2014/main" id="{A5DD3D9C-C217-42EB-BF72-EA9F51528089}"/>
            </a:ext>
          </a:extLst>
        </xdr:cNvPr>
        <xdr:cNvGrpSpPr/>
      </xdr:nvGrpSpPr>
      <xdr:grpSpPr>
        <a:xfrm>
          <a:off x="1968500" y="63273214"/>
          <a:ext cx="274320" cy="360317"/>
          <a:chOff x="6147651" y="793750"/>
          <a:chExt cx="462699" cy="514350"/>
        </a:xfrm>
      </xdr:grpSpPr>
      <xdr:grpSp>
        <xdr:nvGrpSpPr>
          <xdr:cNvPr id="2005" name="Group 2004">
            <a:extLst>
              <a:ext uri="{FF2B5EF4-FFF2-40B4-BE49-F238E27FC236}">
                <a16:creationId xmlns:a16="http://schemas.microsoft.com/office/drawing/2014/main" id="{34F51FD4-F7A1-C1AB-C5A7-E1D9D61AAD1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007" name="Straight Connector 2006">
              <a:extLst>
                <a:ext uri="{FF2B5EF4-FFF2-40B4-BE49-F238E27FC236}">
                  <a16:creationId xmlns:a16="http://schemas.microsoft.com/office/drawing/2014/main" id="{5920DC8C-47A6-AF4B-3EAF-43FA50B543B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08" name="Straight Connector 2007">
              <a:extLst>
                <a:ext uri="{FF2B5EF4-FFF2-40B4-BE49-F238E27FC236}">
                  <a16:creationId xmlns:a16="http://schemas.microsoft.com/office/drawing/2014/main" id="{55A96B19-A999-4767-6D4D-F20B5283992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09" name="Straight Connector 2008">
              <a:extLst>
                <a:ext uri="{FF2B5EF4-FFF2-40B4-BE49-F238E27FC236}">
                  <a16:creationId xmlns:a16="http://schemas.microsoft.com/office/drawing/2014/main" id="{35046392-825D-FCA7-5BCC-6AF53E7C636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10" name="Straight Connector 2009">
              <a:extLst>
                <a:ext uri="{FF2B5EF4-FFF2-40B4-BE49-F238E27FC236}">
                  <a16:creationId xmlns:a16="http://schemas.microsoft.com/office/drawing/2014/main" id="{78C89549-6AF1-EDDE-557C-8712DBA0F1C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11" name="Straight Connector 2010">
              <a:extLst>
                <a:ext uri="{FF2B5EF4-FFF2-40B4-BE49-F238E27FC236}">
                  <a16:creationId xmlns:a16="http://schemas.microsoft.com/office/drawing/2014/main" id="{1D409B2F-1C06-DC82-EE79-72157783178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12" name="Straight Connector 2011">
              <a:extLst>
                <a:ext uri="{FF2B5EF4-FFF2-40B4-BE49-F238E27FC236}">
                  <a16:creationId xmlns:a16="http://schemas.microsoft.com/office/drawing/2014/main" id="{8E3C6537-5A2E-4124-2C53-18C6A4FEA86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06" name="Straight Connector 2005">
            <a:extLst>
              <a:ext uri="{FF2B5EF4-FFF2-40B4-BE49-F238E27FC236}">
                <a16:creationId xmlns:a16="http://schemas.microsoft.com/office/drawing/2014/main" id="{8F0F6B65-58B6-84FD-755C-7982FF20A6C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322</xdr:row>
      <xdr:rowOff>0</xdr:rowOff>
    </xdr:from>
    <xdr:to>
      <xdr:col>8</xdr:col>
      <xdr:colOff>274320</xdr:colOff>
      <xdr:row>324</xdr:row>
      <xdr:rowOff>6530</xdr:rowOff>
    </xdr:to>
    <xdr:grpSp>
      <xdr:nvGrpSpPr>
        <xdr:cNvPr id="2013" name="Group 2012">
          <a:extLst>
            <a:ext uri="{FF2B5EF4-FFF2-40B4-BE49-F238E27FC236}">
              <a16:creationId xmlns:a16="http://schemas.microsoft.com/office/drawing/2014/main" id="{898D9C3B-12D0-472E-9F05-4DB111F3D5BE}"/>
            </a:ext>
          </a:extLst>
        </xdr:cNvPr>
        <xdr:cNvGrpSpPr/>
      </xdr:nvGrpSpPr>
      <xdr:grpSpPr>
        <a:xfrm>
          <a:off x="4054929" y="57340500"/>
          <a:ext cx="274320" cy="351244"/>
          <a:chOff x="6147651" y="793750"/>
          <a:chExt cx="462699" cy="514350"/>
        </a:xfrm>
      </xdr:grpSpPr>
      <xdr:grpSp>
        <xdr:nvGrpSpPr>
          <xdr:cNvPr id="2014" name="Group 2013">
            <a:extLst>
              <a:ext uri="{FF2B5EF4-FFF2-40B4-BE49-F238E27FC236}">
                <a16:creationId xmlns:a16="http://schemas.microsoft.com/office/drawing/2014/main" id="{F84812BE-8A38-9283-F9BE-6C89B4AE506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016" name="Straight Connector 2015">
              <a:extLst>
                <a:ext uri="{FF2B5EF4-FFF2-40B4-BE49-F238E27FC236}">
                  <a16:creationId xmlns:a16="http://schemas.microsoft.com/office/drawing/2014/main" id="{D2119E40-47CC-5A05-2038-B46D420D518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17" name="Straight Connector 2016">
              <a:extLst>
                <a:ext uri="{FF2B5EF4-FFF2-40B4-BE49-F238E27FC236}">
                  <a16:creationId xmlns:a16="http://schemas.microsoft.com/office/drawing/2014/main" id="{5BCCC024-41B5-1EF0-34B1-1D317BAE62A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18" name="Straight Connector 2017">
              <a:extLst>
                <a:ext uri="{FF2B5EF4-FFF2-40B4-BE49-F238E27FC236}">
                  <a16:creationId xmlns:a16="http://schemas.microsoft.com/office/drawing/2014/main" id="{C279D8C0-055B-8060-A419-FA74552515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19" name="Straight Connector 2018">
              <a:extLst>
                <a:ext uri="{FF2B5EF4-FFF2-40B4-BE49-F238E27FC236}">
                  <a16:creationId xmlns:a16="http://schemas.microsoft.com/office/drawing/2014/main" id="{BD290242-6408-F1A0-26A0-D5CE61FE44C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20" name="Straight Connector 2019">
              <a:extLst>
                <a:ext uri="{FF2B5EF4-FFF2-40B4-BE49-F238E27FC236}">
                  <a16:creationId xmlns:a16="http://schemas.microsoft.com/office/drawing/2014/main" id="{D49D3F7F-6C3D-930A-C9D6-47AD8665F9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21" name="Straight Connector 2020">
              <a:extLst>
                <a:ext uri="{FF2B5EF4-FFF2-40B4-BE49-F238E27FC236}">
                  <a16:creationId xmlns:a16="http://schemas.microsoft.com/office/drawing/2014/main" id="{D5858B76-4502-7E4F-7441-CB5BCCC1C9F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15" name="Straight Connector 2014">
            <a:extLst>
              <a:ext uri="{FF2B5EF4-FFF2-40B4-BE49-F238E27FC236}">
                <a16:creationId xmlns:a16="http://schemas.microsoft.com/office/drawing/2014/main" id="{1AD176BA-FB17-CC1C-5590-7AAA92C1895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278</xdr:row>
      <xdr:rowOff>0</xdr:rowOff>
    </xdr:from>
    <xdr:to>
      <xdr:col>6</xdr:col>
      <xdr:colOff>274320</xdr:colOff>
      <xdr:row>280</xdr:row>
      <xdr:rowOff>6531</xdr:rowOff>
    </xdr:to>
    <xdr:grpSp>
      <xdr:nvGrpSpPr>
        <xdr:cNvPr id="2022" name="Group 2021">
          <a:extLst>
            <a:ext uri="{FF2B5EF4-FFF2-40B4-BE49-F238E27FC236}">
              <a16:creationId xmlns:a16="http://schemas.microsoft.com/office/drawing/2014/main" id="{61E262C1-1FE4-4FAC-96DF-5999E68D7915}"/>
            </a:ext>
          </a:extLst>
        </xdr:cNvPr>
        <xdr:cNvGrpSpPr/>
      </xdr:nvGrpSpPr>
      <xdr:grpSpPr>
        <a:xfrm>
          <a:off x="3011714" y="49693286"/>
          <a:ext cx="274320" cy="360316"/>
          <a:chOff x="6147651" y="793750"/>
          <a:chExt cx="462699" cy="514350"/>
        </a:xfrm>
      </xdr:grpSpPr>
      <xdr:grpSp>
        <xdr:nvGrpSpPr>
          <xdr:cNvPr id="2023" name="Group 2022">
            <a:extLst>
              <a:ext uri="{FF2B5EF4-FFF2-40B4-BE49-F238E27FC236}">
                <a16:creationId xmlns:a16="http://schemas.microsoft.com/office/drawing/2014/main" id="{B7D7C463-9EE3-97E1-E895-B38F6A98896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025" name="Straight Connector 2024">
              <a:extLst>
                <a:ext uri="{FF2B5EF4-FFF2-40B4-BE49-F238E27FC236}">
                  <a16:creationId xmlns:a16="http://schemas.microsoft.com/office/drawing/2014/main" id="{C2A0B2C5-7902-E064-77FC-00C2F24FF2B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26" name="Straight Connector 2025">
              <a:extLst>
                <a:ext uri="{FF2B5EF4-FFF2-40B4-BE49-F238E27FC236}">
                  <a16:creationId xmlns:a16="http://schemas.microsoft.com/office/drawing/2014/main" id="{1EA8593F-82FA-3411-FC0F-076EB91D61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27" name="Straight Connector 2026">
              <a:extLst>
                <a:ext uri="{FF2B5EF4-FFF2-40B4-BE49-F238E27FC236}">
                  <a16:creationId xmlns:a16="http://schemas.microsoft.com/office/drawing/2014/main" id="{3BF119A3-73C3-ECB2-AB7B-78E341D95A3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28" name="Straight Connector 2027">
              <a:extLst>
                <a:ext uri="{FF2B5EF4-FFF2-40B4-BE49-F238E27FC236}">
                  <a16:creationId xmlns:a16="http://schemas.microsoft.com/office/drawing/2014/main" id="{C2BD94B1-3A3D-4A99-752D-D561EE7BCD8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29" name="Straight Connector 2028">
              <a:extLst>
                <a:ext uri="{FF2B5EF4-FFF2-40B4-BE49-F238E27FC236}">
                  <a16:creationId xmlns:a16="http://schemas.microsoft.com/office/drawing/2014/main" id="{5E3BE69A-859D-62C1-E7E1-7938D6B11DE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30" name="Straight Connector 2029">
              <a:extLst>
                <a:ext uri="{FF2B5EF4-FFF2-40B4-BE49-F238E27FC236}">
                  <a16:creationId xmlns:a16="http://schemas.microsoft.com/office/drawing/2014/main" id="{865F7465-E2ED-99AC-5EB4-772F3D4080E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24" name="Straight Connector 2023">
            <a:extLst>
              <a:ext uri="{FF2B5EF4-FFF2-40B4-BE49-F238E27FC236}">
                <a16:creationId xmlns:a16="http://schemas.microsoft.com/office/drawing/2014/main" id="{09ABF7ED-60AB-DA4C-94D5-C4B77D8169F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278</xdr:row>
      <xdr:rowOff>0</xdr:rowOff>
    </xdr:from>
    <xdr:to>
      <xdr:col>8</xdr:col>
      <xdr:colOff>274320</xdr:colOff>
      <xdr:row>280</xdr:row>
      <xdr:rowOff>6531</xdr:rowOff>
    </xdr:to>
    <xdr:grpSp>
      <xdr:nvGrpSpPr>
        <xdr:cNvPr id="2031" name="Group 2030">
          <a:extLst>
            <a:ext uri="{FF2B5EF4-FFF2-40B4-BE49-F238E27FC236}">
              <a16:creationId xmlns:a16="http://schemas.microsoft.com/office/drawing/2014/main" id="{BBEA5B7E-2852-4E33-A04C-8BAD429AF3D4}"/>
            </a:ext>
          </a:extLst>
        </xdr:cNvPr>
        <xdr:cNvGrpSpPr/>
      </xdr:nvGrpSpPr>
      <xdr:grpSpPr>
        <a:xfrm>
          <a:off x="4054929" y="49693286"/>
          <a:ext cx="274320" cy="360316"/>
          <a:chOff x="6147651" y="793750"/>
          <a:chExt cx="462699" cy="514350"/>
        </a:xfrm>
      </xdr:grpSpPr>
      <xdr:grpSp>
        <xdr:nvGrpSpPr>
          <xdr:cNvPr id="2032" name="Group 2031">
            <a:extLst>
              <a:ext uri="{FF2B5EF4-FFF2-40B4-BE49-F238E27FC236}">
                <a16:creationId xmlns:a16="http://schemas.microsoft.com/office/drawing/2014/main" id="{8CDF9034-E0D2-23F9-984E-3141A3662A0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034" name="Straight Connector 2033">
              <a:extLst>
                <a:ext uri="{FF2B5EF4-FFF2-40B4-BE49-F238E27FC236}">
                  <a16:creationId xmlns:a16="http://schemas.microsoft.com/office/drawing/2014/main" id="{9897D785-35DE-7551-2F2C-584BB748956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35" name="Straight Connector 2034">
              <a:extLst>
                <a:ext uri="{FF2B5EF4-FFF2-40B4-BE49-F238E27FC236}">
                  <a16:creationId xmlns:a16="http://schemas.microsoft.com/office/drawing/2014/main" id="{1CB13D8A-3A65-7C5E-BB9A-1079CCF8E2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36" name="Straight Connector 2035">
              <a:extLst>
                <a:ext uri="{FF2B5EF4-FFF2-40B4-BE49-F238E27FC236}">
                  <a16:creationId xmlns:a16="http://schemas.microsoft.com/office/drawing/2014/main" id="{95263C0C-65C8-6C9A-B926-D2DB50CE86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37" name="Straight Connector 2036">
              <a:extLst>
                <a:ext uri="{FF2B5EF4-FFF2-40B4-BE49-F238E27FC236}">
                  <a16:creationId xmlns:a16="http://schemas.microsoft.com/office/drawing/2014/main" id="{31A2E4E6-F513-A2A1-7386-643DCC0DDC2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38" name="Straight Connector 2037">
              <a:extLst>
                <a:ext uri="{FF2B5EF4-FFF2-40B4-BE49-F238E27FC236}">
                  <a16:creationId xmlns:a16="http://schemas.microsoft.com/office/drawing/2014/main" id="{887AB4D5-A2B8-CD47-B158-11D9DF128E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39" name="Straight Connector 2038">
              <a:extLst>
                <a:ext uri="{FF2B5EF4-FFF2-40B4-BE49-F238E27FC236}">
                  <a16:creationId xmlns:a16="http://schemas.microsoft.com/office/drawing/2014/main" id="{6C7DA325-DD7C-BEBF-60AF-AF93A03B70D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33" name="Straight Connector 2032">
            <a:extLst>
              <a:ext uri="{FF2B5EF4-FFF2-40B4-BE49-F238E27FC236}">
                <a16:creationId xmlns:a16="http://schemas.microsoft.com/office/drawing/2014/main" id="{4B11716F-66B2-1419-8028-912A005B324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278</xdr:row>
      <xdr:rowOff>0</xdr:rowOff>
    </xdr:from>
    <xdr:to>
      <xdr:col>10</xdr:col>
      <xdr:colOff>274320</xdr:colOff>
      <xdr:row>280</xdr:row>
      <xdr:rowOff>6531</xdr:rowOff>
    </xdr:to>
    <xdr:grpSp>
      <xdr:nvGrpSpPr>
        <xdr:cNvPr id="2040" name="Group 2039">
          <a:extLst>
            <a:ext uri="{FF2B5EF4-FFF2-40B4-BE49-F238E27FC236}">
              <a16:creationId xmlns:a16="http://schemas.microsoft.com/office/drawing/2014/main" id="{D97592D3-7E0C-4995-888F-0EF1071AAD81}"/>
            </a:ext>
          </a:extLst>
        </xdr:cNvPr>
        <xdr:cNvGrpSpPr/>
      </xdr:nvGrpSpPr>
      <xdr:grpSpPr>
        <a:xfrm>
          <a:off x="5098143" y="49693286"/>
          <a:ext cx="274320" cy="360316"/>
          <a:chOff x="6147651" y="793750"/>
          <a:chExt cx="462699" cy="514350"/>
        </a:xfrm>
      </xdr:grpSpPr>
      <xdr:grpSp>
        <xdr:nvGrpSpPr>
          <xdr:cNvPr id="2041" name="Group 2040">
            <a:extLst>
              <a:ext uri="{FF2B5EF4-FFF2-40B4-BE49-F238E27FC236}">
                <a16:creationId xmlns:a16="http://schemas.microsoft.com/office/drawing/2014/main" id="{5B781539-E23D-7FBE-01B3-28D5C736046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043" name="Straight Connector 2042">
              <a:extLst>
                <a:ext uri="{FF2B5EF4-FFF2-40B4-BE49-F238E27FC236}">
                  <a16:creationId xmlns:a16="http://schemas.microsoft.com/office/drawing/2014/main" id="{1D33B55C-EA1A-AD4E-09EB-6730F7D76BB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4" name="Straight Connector 2043">
              <a:extLst>
                <a:ext uri="{FF2B5EF4-FFF2-40B4-BE49-F238E27FC236}">
                  <a16:creationId xmlns:a16="http://schemas.microsoft.com/office/drawing/2014/main" id="{3C05E9C3-FEC3-6FDA-FD91-EB7542AC994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5" name="Straight Connector 2044">
              <a:extLst>
                <a:ext uri="{FF2B5EF4-FFF2-40B4-BE49-F238E27FC236}">
                  <a16:creationId xmlns:a16="http://schemas.microsoft.com/office/drawing/2014/main" id="{22E592E3-3E79-381E-30AC-222A9CF5424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6" name="Straight Connector 2045">
              <a:extLst>
                <a:ext uri="{FF2B5EF4-FFF2-40B4-BE49-F238E27FC236}">
                  <a16:creationId xmlns:a16="http://schemas.microsoft.com/office/drawing/2014/main" id="{D00C6AE1-C8A2-796D-1F3D-050BD08FA6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7" name="Straight Connector 2046">
              <a:extLst>
                <a:ext uri="{FF2B5EF4-FFF2-40B4-BE49-F238E27FC236}">
                  <a16:creationId xmlns:a16="http://schemas.microsoft.com/office/drawing/2014/main" id="{829B12BC-08FD-11A9-D24E-BCCA93C4712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AD0E0A41-A242-630A-85AD-E73F07E71CF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42" name="Straight Connector 2041">
            <a:extLst>
              <a:ext uri="{FF2B5EF4-FFF2-40B4-BE49-F238E27FC236}">
                <a16:creationId xmlns:a16="http://schemas.microsoft.com/office/drawing/2014/main" id="{03F4D484-7679-06C8-72E9-301FB611AE9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278</xdr:row>
      <xdr:rowOff>0</xdr:rowOff>
    </xdr:from>
    <xdr:to>
      <xdr:col>18</xdr:col>
      <xdr:colOff>274320</xdr:colOff>
      <xdr:row>280</xdr:row>
      <xdr:rowOff>6531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DEF8D926-D76A-46DB-8774-9CDF2C4C595B}"/>
            </a:ext>
          </a:extLst>
        </xdr:cNvPr>
        <xdr:cNvGrpSpPr/>
      </xdr:nvGrpSpPr>
      <xdr:grpSpPr>
        <a:xfrm>
          <a:off x="9271000" y="49693286"/>
          <a:ext cx="274320" cy="360316"/>
          <a:chOff x="6147651" y="793750"/>
          <a:chExt cx="462699" cy="514350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CDB6B572-3DBA-9BAC-16CB-D95B59E709D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0DE21E13-A340-4A4F-00AD-09412441DAB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1DA6476B-9C6A-3356-A180-B15E5184AAD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144EBF8B-E590-812C-492E-75ABAC0B089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0AC3DA66-ED0B-A15E-2C5B-93D4AA4C6A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B58A8302-05A8-666B-4F47-8E87AC4FFD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0574EE1A-EB8E-B9D8-B515-3FB705A73B6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2B2595A1-3480-6E3E-55E8-27A8D947F8C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257</xdr:row>
      <xdr:rowOff>0</xdr:rowOff>
    </xdr:from>
    <xdr:to>
      <xdr:col>10</xdr:col>
      <xdr:colOff>274320</xdr:colOff>
      <xdr:row>259</xdr:row>
      <xdr:rowOff>6531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C2C91E8E-FBFC-4F08-B30E-8C45941743F1}"/>
            </a:ext>
          </a:extLst>
        </xdr:cNvPr>
        <xdr:cNvGrpSpPr/>
      </xdr:nvGrpSpPr>
      <xdr:grpSpPr>
        <a:xfrm>
          <a:off x="5098143" y="46001214"/>
          <a:ext cx="274320" cy="369388"/>
          <a:chOff x="6147651" y="793750"/>
          <a:chExt cx="462699" cy="514350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99AE1E9E-9341-7043-0299-FE648641F19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6B8E0544-A83E-F077-C5FA-E33660261D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2E5725DC-D789-3E09-4CA7-BF91A774016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48421C12-6E0C-EC59-B9A8-C8F19F50EFE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634DBE67-FC42-C3C4-0E64-B45EC9EE30B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EEF73870-F0EB-5A87-6E67-D9D8FB0A2E5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5AAB0172-32D4-8790-1076-B81C85E80B5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D966C71F-A057-74EA-AE6A-6612955E0EB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257</xdr:row>
      <xdr:rowOff>0</xdr:rowOff>
    </xdr:from>
    <xdr:to>
      <xdr:col>8</xdr:col>
      <xdr:colOff>274320</xdr:colOff>
      <xdr:row>259</xdr:row>
      <xdr:rowOff>6531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C164F8A3-B092-4B59-92BD-BC2410349154}"/>
            </a:ext>
          </a:extLst>
        </xdr:cNvPr>
        <xdr:cNvGrpSpPr/>
      </xdr:nvGrpSpPr>
      <xdr:grpSpPr>
        <a:xfrm>
          <a:off x="4054929" y="46001214"/>
          <a:ext cx="274320" cy="369388"/>
          <a:chOff x="6147651" y="793750"/>
          <a:chExt cx="462699" cy="514350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06D62057-B40C-0AF4-749A-51CA24D8474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7BD1B4EB-9A19-200D-266E-698C500B087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4C57E4D4-1B26-8333-9881-C3C1F18281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4D126F58-9DAF-8360-E37F-159050192C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A47AD163-0B91-CAFD-60E1-ACB60F346C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F12EB569-5284-D3BE-F282-C2DA5640688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939D0015-51C6-027D-0DEE-9C99624D209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61A5F453-7DAE-6699-9912-5DD5B7EB711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257</xdr:row>
      <xdr:rowOff>0</xdr:rowOff>
    </xdr:from>
    <xdr:to>
      <xdr:col>4</xdr:col>
      <xdr:colOff>274320</xdr:colOff>
      <xdr:row>259</xdr:row>
      <xdr:rowOff>6531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7FB060A8-D2C5-4F87-9C99-097F6B57204F}"/>
            </a:ext>
          </a:extLst>
        </xdr:cNvPr>
        <xdr:cNvGrpSpPr/>
      </xdr:nvGrpSpPr>
      <xdr:grpSpPr>
        <a:xfrm>
          <a:off x="1968500" y="46001214"/>
          <a:ext cx="274320" cy="369388"/>
          <a:chOff x="6147651" y="793750"/>
          <a:chExt cx="462699" cy="514350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91399DB8-E8B0-9DEA-A416-D346A6F9881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CD51400E-843B-AFC3-50E6-31B6ACE8E7F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90070D9F-C44A-77A4-0031-5FF8545CA0F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1BC0FE0-225B-6072-CB1D-0F68A03F5F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0E82AF8F-F385-4AC7-496E-BEBB35364F7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CA726A31-AD6E-DBA0-C6E5-5D30D5F3CF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E59CCEE8-EAE0-70DF-24F1-EFB783DF498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785B0D33-CEC2-6C06-DEC5-DB1E152DCC5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246</xdr:row>
      <xdr:rowOff>0</xdr:rowOff>
    </xdr:from>
    <xdr:to>
      <xdr:col>20</xdr:col>
      <xdr:colOff>274320</xdr:colOff>
      <xdr:row>248</xdr:row>
      <xdr:rowOff>6531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9FA984A0-7569-40B6-98DF-A462638065C5}"/>
            </a:ext>
          </a:extLst>
        </xdr:cNvPr>
        <xdr:cNvGrpSpPr/>
      </xdr:nvGrpSpPr>
      <xdr:grpSpPr>
        <a:xfrm>
          <a:off x="10314214" y="44096214"/>
          <a:ext cx="274320" cy="369388"/>
          <a:chOff x="6147651" y="793750"/>
          <a:chExt cx="462699" cy="514350"/>
        </a:xfrm>
      </xdr:grpSpPr>
      <xdr:grpSp>
        <xdr:nvGrpSpPr>
          <xdr:cNvPr id="2086" name="Group 2085">
            <a:extLst>
              <a:ext uri="{FF2B5EF4-FFF2-40B4-BE49-F238E27FC236}">
                <a16:creationId xmlns:a16="http://schemas.microsoft.com/office/drawing/2014/main" id="{0D59CE6E-1339-86D3-9F14-5303AB8BFA0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088" name="Straight Connector 2087">
              <a:extLst>
                <a:ext uri="{FF2B5EF4-FFF2-40B4-BE49-F238E27FC236}">
                  <a16:creationId xmlns:a16="http://schemas.microsoft.com/office/drawing/2014/main" id="{56182884-F708-CD99-6752-7360362DAD0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D7CEB93B-4B8C-DCF5-450B-1197FFD1957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4436CB7B-AB7F-3B57-0812-E430049654C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599E4D25-192F-E2FE-CEC6-503B0B06A5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3474F96-6B9A-04C4-E280-7622591D13E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F0C73649-094B-6774-3A8F-0F08B6E9377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7" name="Straight Connector 2086">
            <a:extLst>
              <a:ext uri="{FF2B5EF4-FFF2-40B4-BE49-F238E27FC236}">
                <a16:creationId xmlns:a16="http://schemas.microsoft.com/office/drawing/2014/main" id="{E25C37F4-8AE2-BDDF-CDD3-9522E12628D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246</xdr:row>
      <xdr:rowOff>0</xdr:rowOff>
    </xdr:from>
    <xdr:to>
      <xdr:col>12</xdr:col>
      <xdr:colOff>274320</xdr:colOff>
      <xdr:row>248</xdr:row>
      <xdr:rowOff>6531</xdr:rowOff>
    </xdr:to>
    <xdr:grpSp>
      <xdr:nvGrpSpPr>
        <xdr:cNvPr id="2094" name="Group 2093">
          <a:extLst>
            <a:ext uri="{FF2B5EF4-FFF2-40B4-BE49-F238E27FC236}">
              <a16:creationId xmlns:a16="http://schemas.microsoft.com/office/drawing/2014/main" id="{0411A8AF-3607-41CE-9842-6929A86E3CC8}"/>
            </a:ext>
          </a:extLst>
        </xdr:cNvPr>
        <xdr:cNvGrpSpPr/>
      </xdr:nvGrpSpPr>
      <xdr:grpSpPr>
        <a:xfrm>
          <a:off x="6141357" y="44096214"/>
          <a:ext cx="274320" cy="369388"/>
          <a:chOff x="6147651" y="793750"/>
          <a:chExt cx="462699" cy="514350"/>
        </a:xfrm>
      </xdr:grpSpPr>
      <xdr:grpSp>
        <xdr:nvGrpSpPr>
          <xdr:cNvPr id="2095" name="Group 2094">
            <a:extLst>
              <a:ext uri="{FF2B5EF4-FFF2-40B4-BE49-F238E27FC236}">
                <a16:creationId xmlns:a16="http://schemas.microsoft.com/office/drawing/2014/main" id="{D23F1804-78BD-B727-8AD6-90202C2DF3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097" name="Straight Connector 2096">
              <a:extLst>
                <a:ext uri="{FF2B5EF4-FFF2-40B4-BE49-F238E27FC236}">
                  <a16:creationId xmlns:a16="http://schemas.microsoft.com/office/drawing/2014/main" id="{8C43B301-1ABE-F48E-66AB-63D93F6DD13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8" name="Straight Connector 2097">
              <a:extLst>
                <a:ext uri="{FF2B5EF4-FFF2-40B4-BE49-F238E27FC236}">
                  <a16:creationId xmlns:a16="http://schemas.microsoft.com/office/drawing/2014/main" id="{F73D3F24-47D5-9950-D19C-DA162B799B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7D319C8D-5E49-1E0E-647E-E4EA4F4D75D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9CFE65C-885D-DD5F-B20D-8D855693ED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DD9A6D19-2387-F638-AA9A-725737734C3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C02F186E-1932-E111-371C-D7C67FCAB13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6" name="Straight Connector 2095">
            <a:extLst>
              <a:ext uri="{FF2B5EF4-FFF2-40B4-BE49-F238E27FC236}">
                <a16:creationId xmlns:a16="http://schemas.microsoft.com/office/drawing/2014/main" id="{3C89BB0D-28E4-D106-9E14-B2AC2ED9AA2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246</xdr:row>
      <xdr:rowOff>0</xdr:rowOff>
    </xdr:from>
    <xdr:to>
      <xdr:col>8</xdr:col>
      <xdr:colOff>274320</xdr:colOff>
      <xdr:row>248</xdr:row>
      <xdr:rowOff>6531</xdr:rowOff>
    </xdr:to>
    <xdr:grpSp>
      <xdr:nvGrpSpPr>
        <xdr:cNvPr id="2103" name="Group 2102">
          <a:extLst>
            <a:ext uri="{FF2B5EF4-FFF2-40B4-BE49-F238E27FC236}">
              <a16:creationId xmlns:a16="http://schemas.microsoft.com/office/drawing/2014/main" id="{6C11E085-4A4A-4E3B-9386-0EFE8755EBB3}"/>
            </a:ext>
          </a:extLst>
        </xdr:cNvPr>
        <xdr:cNvGrpSpPr/>
      </xdr:nvGrpSpPr>
      <xdr:grpSpPr>
        <a:xfrm>
          <a:off x="4054929" y="44096214"/>
          <a:ext cx="274320" cy="369388"/>
          <a:chOff x="6147651" y="793750"/>
          <a:chExt cx="462699" cy="514350"/>
        </a:xfrm>
      </xdr:grpSpPr>
      <xdr:grpSp>
        <xdr:nvGrpSpPr>
          <xdr:cNvPr id="2104" name="Group 2103">
            <a:extLst>
              <a:ext uri="{FF2B5EF4-FFF2-40B4-BE49-F238E27FC236}">
                <a16:creationId xmlns:a16="http://schemas.microsoft.com/office/drawing/2014/main" id="{6660F0CF-0CA2-6340-ACCF-FB3C07BBD03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106" name="Straight Connector 2105">
              <a:extLst>
                <a:ext uri="{FF2B5EF4-FFF2-40B4-BE49-F238E27FC236}">
                  <a16:creationId xmlns:a16="http://schemas.microsoft.com/office/drawing/2014/main" id="{09296E7F-CA5D-DEBC-A4DE-02F86161220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E5511DA8-AE8B-6516-E46B-333DBEC23BB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8BAA574B-9511-AF63-A6CD-0C2C9E6CED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140D7C98-5133-8CEC-FECC-AC08D36DF7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10" name="Straight Connector 2109">
              <a:extLst>
                <a:ext uri="{FF2B5EF4-FFF2-40B4-BE49-F238E27FC236}">
                  <a16:creationId xmlns:a16="http://schemas.microsoft.com/office/drawing/2014/main" id="{768110E0-7D42-54B2-3AB0-0BE9319A6C6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11" name="Straight Connector 2110">
              <a:extLst>
                <a:ext uri="{FF2B5EF4-FFF2-40B4-BE49-F238E27FC236}">
                  <a16:creationId xmlns:a16="http://schemas.microsoft.com/office/drawing/2014/main" id="{0366E730-312F-0DA3-6E81-142527CFC8F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5" name="Straight Connector 2104">
            <a:extLst>
              <a:ext uri="{FF2B5EF4-FFF2-40B4-BE49-F238E27FC236}">
                <a16:creationId xmlns:a16="http://schemas.microsoft.com/office/drawing/2014/main" id="{CFA08105-2A19-9163-9E62-DE9E073CB22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235</xdr:row>
      <xdr:rowOff>0</xdr:rowOff>
    </xdr:from>
    <xdr:to>
      <xdr:col>4</xdr:col>
      <xdr:colOff>274320</xdr:colOff>
      <xdr:row>237</xdr:row>
      <xdr:rowOff>6531</xdr:rowOff>
    </xdr:to>
    <xdr:grpSp>
      <xdr:nvGrpSpPr>
        <xdr:cNvPr id="2112" name="Group 2111">
          <a:extLst>
            <a:ext uri="{FF2B5EF4-FFF2-40B4-BE49-F238E27FC236}">
              <a16:creationId xmlns:a16="http://schemas.microsoft.com/office/drawing/2014/main" id="{7EB2B60B-09E7-41BB-8306-8D6F90F9D014}"/>
            </a:ext>
          </a:extLst>
        </xdr:cNvPr>
        <xdr:cNvGrpSpPr/>
      </xdr:nvGrpSpPr>
      <xdr:grpSpPr>
        <a:xfrm>
          <a:off x="1968500" y="42182143"/>
          <a:ext cx="274320" cy="369388"/>
          <a:chOff x="6147651" y="793750"/>
          <a:chExt cx="462699" cy="514350"/>
        </a:xfrm>
      </xdr:grpSpPr>
      <xdr:grpSp>
        <xdr:nvGrpSpPr>
          <xdr:cNvPr id="2113" name="Group 2112">
            <a:extLst>
              <a:ext uri="{FF2B5EF4-FFF2-40B4-BE49-F238E27FC236}">
                <a16:creationId xmlns:a16="http://schemas.microsoft.com/office/drawing/2014/main" id="{DA2AD525-6431-58EE-AD8C-B6DF277C4AC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115" name="Straight Connector 2114">
              <a:extLst>
                <a:ext uri="{FF2B5EF4-FFF2-40B4-BE49-F238E27FC236}">
                  <a16:creationId xmlns:a16="http://schemas.microsoft.com/office/drawing/2014/main" id="{2FE72DE9-0403-79CB-9B14-6115C40C2B8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16" name="Straight Connector 2115">
              <a:extLst>
                <a:ext uri="{FF2B5EF4-FFF2-40B4-BE49-F238E27FC236}">
                  <a16:creationId xmlns:a16="http://schemas.microsoft.com/office/drawing/2014/main" id="{45CE217E-1ABA-5510-DAD6-A0B26421D37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17" name="Straight Connector 2116">
              <a:extLst>
                <a:ext uri="{FF2B5EF4-FFF2-40B4-BE49-F238E27FC236}">
                  <a16:creationId xmlns:a16="http://schemas.microsoft.com/office/drawing/2014/main" id="{563008DE-3A69-C8FB-7CD9-8C478D0EFA6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18" name="Straight Connector 2117">
              <a:extLst>
                <a:ext uri="{FF2B5EF4-FFF2-40B4-BE49-F238E27FC236}">
                  <a16:creationId xmlns:a16="http://schemas.microsoft.com/office/drawing/2014/main" id="{0567BE2A-C949-C289-1F7F-9C271AD873D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19" name="Straight Connector 2118">
              <a:extLst>
                <a:ext uri="{FF2B5EF4-FFF2-40B4-BE49-F238E27FC236}">
                  <a16:creationId xmlns:a16="http://schemas.microsoft.com/office/drawing/2014/main" id="{BDE9ED83-6210-F3E1-F745-035C996141E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0" name="Straight Connector 2119">
              <a:extLst>
                <a:ext uri="{FF2B5EF4-FFF2-40B4-BE49-F238E27FC236}">
                  <a16:creationId xmlns:a16="http://schemas.microsoft.com/office/drawing/2014/main" id="{49205D42-5BB6-362A-9C50-61B52F32AA5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14" name="Straight Connector 2113">
            <a:extLst>
              <a:ext uri="{FF2B5EF4-FFF2-40B4-BE49-F238E27FC236}">
                <a16:creationId xmlns:a16="http://schemas.microsoft.com/office/drawing/2014/main" id="{29AA53D1-5F84-BF79-A4DA-151ED818010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235</xdr:row>
      <xdr:rowOff>0</xdr:rowOff>
    </xdr:from>
    <xdr:to>
      <xdr:col>6</xdr:col>
      <xdr:colOff>274320</xdr:colOff>
      <xdr:row>237</xdr:row>
      <xdr:rowOff>6531</xdr:rowOff>
    </xdr:to>
    <xdr:grpSp>
      <xdr:nvGrpSpPr>
        <xdr:cNvPr id="2121" name="Group 2120">
          <a:extLst>
            <a:ext uri="{FF2B5EF4-FFF2-40B4-BE49-F238E27FC236}">
              <a16:creationId xmlns:a16="http://schemas.microsoft.com/office/drawing/2014/main" id="{4DE64B00-BD6C-4997-9844-42A11CB22524}"/>
            </a:ext>
          </a:extLst>
        </xdr:cNvPr>
        <xdr:cNvGrpSpPr/>
      </xdr:nvGrpSpPr>
      <xdr:grpSpPr>
        <a:xfrm>
          <a:off x="3011714" y="42182143"/>
          <a:ext cx="274320" cy="369388"/>
          <a:chOff x="6147651" y="793750"/>
          <a:chExt cx="462699" cy="514350"/>
        </a:xfrm>
      </xdr:grpSpPr>
      <xdr:grpSp>
        <xdr:nvGrpSpPr>
          <xdr:cNvPr id="2122" name="Group 2121">
            <a:extLst>
              <a:ext uri="{FF2B5EF4-FFF2-40B4-BE49-F238E27FC236}">
                <a16:creationId xmlns:a16="http://schemas.microsoft.com/office/drawing/2014/main" id="{5B9557DC-A398-2F39-A968-17BDF9C7E41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124" name="Straight Connector 2123">
              <a:extLst>
                <a:ext uri="{FF2B5EF4-FFF2-40B4-BE49-F238E27FC236}">
                  <a16:creationId xmlns:a16="http://schemas.microsoft.com/office/drawing/2014/main" id="{6DF564E3-203C-299A-3D04-7631F0F1731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5" name="Straight Connector 2124">
              <a:extLst>
                <a:ext uri="{FF2B5EF4-FFF2-40B4-BE49-F238E27FC236}">
                  <a16:creationId xmlns:a16="http://schemas.microsoft.com/office/drawing/2014/main" id="{441AE0F0-3659-735F-5430-95E97BC63EF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6" name="Straight Connector 2125">
              <a:extLst>
                <a:ext uri="{FF2B5EF4-FFF2-40B4-BE49-F238E27FC236}">
                  <a16:creationId xmlns:a16="http://schemas.microsoft.com/office/drawing/2014/main" id="{F82E5D1C-40B7-5DF2-01EF-D08916D607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7" name="Straight Connector 2126">
              <a:extLst>
                <a:ext uri="{FF2B5EF4-FFF2-40B4-BE49-F238E27FC236}">
                  <a16:creationId xmlns:a16="http://schemas.microsoft.com/office/drawing/2014/main" id="{5D462A03-B60D-CD08-6445-AF1474F9BA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B63A95A2-CD70-07EB-1157-CDD975A2DD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9" name="Straight Connector 2128">
              <a:extLst>
                <a:ext uri="{FF2B5EF4-FFF2-40B4-BE49-F238E27FC236}">
                  <a16:creationId xmlns:a16="http://schemas.microsoft.com/office/drawing/2014/main" id="{681EAF58-DFEE-CCA8-9E30-C1D591E0D81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23" name="Straight Connector 2122">
            <a:extLst>
              <a:ext uri="{FF2B5EF4-FFF2-40B4-BE49-F238E27FC236}">
                <a16:creationId xmlns:a16="http://schemas.microsoft.com/office/drawing/2014/main" id="{493F3ACD-655B-A214-818C-BAD6DB44A12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235</xdr:row>
      <xdr:rowOff>0</xdr:rowOff>
    </xdr:from>
    <xdr:to>
      <xdr:col>10</xdr:col>
      <xdr:colOff>274320</xdr:colOff>
      <xdr:row>237</xdr:row>
      <xdr:rowOff>6531</xdr:rowOff>
    </xdr:to>
    <xdr:grpSp>
      <xdr:nvGrpSpPr>
        <xdr:cNvPr id="2130" name="Group 2129">
          <a:extLst>
            <a:ext uri="{FF2B5EF4-FFF2-40B4-BE49-F238E27FC236}">
              <a16:creationId xmlns:a16="http://schemas.microsoft.com/office/drawing/2014/main" id="{CBF11D59-197C-493A-851D-F1FEE4AAF73D}"/>
            </a:ext>
          </a:extLst>
        </xdr:cNvPr>
        <xdr:cNvGrpSpPr/>
      </xdr:nvGrpSpPr>
      <xdr:grpSpPr>
        <a:xfrm>
          <a:off x="5098143" y="42182143"/>
          <a:ext cx="274320" cy="369388"/>
          <a:chOff x="6147651" y="793750"/>
          <a:chExt cx="462699" cy="514350"/>
        </a:xfrm>
      </xdr:grpSpPr>
      <xdr:grpSp>
        <xdr:nvGrpSpPr>
          <xdr:cNvPr id="2131" name="Group 2130">
            <a:extLst>
              <a:ext uri="{FF2B5EF4-FFF2-40B4-BE49-F238E27FC236}">
                <a16:creationId xmlns:a16="http://schemas.microsoft.com/office/drawing/2014/main" id="{773B963A-622C-28F7-1A9B-603FB399E38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133" name="Straight Connector 2132">
              <a:extLst>
                <a:ext uri="{FF2B5EF4-FFF2-40B4-BE49-F238E27FC236}">
                  <a16:creationId xmlns:a16="http://schemas.microsoft.com/office/drawing/2014/main" id="{D24E66AF-AA4E-F292-C38C-AE8DAB81E9F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34" name="Straight Connector 2133">
              <a:extLst>
                <a:ext uri="{FF2B5EF4-FFF2-40B4-BE49-F238E27FC236}">
                  <a16:creationId xmlns:a16="http://schemas.microsoft.com/office/drawing/2014/main" id="{A1F50E07-D2AE-4A9E-821D-BDCBA07A19E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35" name="Straight Connector 2134">
              <a:extLst>
                <a:ext uri="{FF2B5EF4-FFF2-40B4-BE49-F238E27FC236}">
                  <a16:creationId xmlns:a16="http://schemas.microsoft.com/office/drawing/2014/main" id="{ABA86DFB-29FF-11B6-9E26-B6FF0908B5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36" name="Straight Connector 2135">
              <a:extLst>
                <a:ext uri="{FF2B5EF4-FFF2-40B4-BE49-F238E27FC236}">
                  <a16:creationId xmlns:a16="http://schemas.microsoft.com/office/drawing/2014/main" id="{E9A6EE68-8900-41F9-DE96-E2392FFCF93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37" name="Straight Connector 2136">
              <a:extLst>
                <a:ext uri="{FF2B5EF4-FFF2-40B4-BE49-F238E27FC236}">
                  <a16:creationId xmlns:a16="http://schemas.microsoft.com/office/drawing/2014/main" id="{0538AD10-D360-B875-6683-10061C00182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38" name="Straight Connector 2137">
              <a:extLst>
                <a:ext uri="{FF2B5EF4-FFF2-40B4-BE49-F238E27FC236}">
                  <a16:creationId xmlns:a16="http://schemas.microsoft.com/office/drawing/2014/main" id="{2861853B-8E02-EF3E-B4B9-4A67DB1C5FB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4035B9D2-BBD4-6468-1A80-3592B9ABFB7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235</xdr:row>
      <xdr:rowOff>0</xdr:rowOff>
    </xdr:from>
    <xdr:to>
      <xdr:col>12</xdr:col>
      <xdr:colOff>274320</xdr:colOff>
      <xdr:row>237</xdr:row>
      <xdr:rowOff>6531</xdr:rowOff>
    </xdr:to>
    <xdr:grpSp>
      <xdr:nvGrpSpPr>
        <xdr:cNvPr id="2139" name="Group 2138">
          <a:extLst>
            <a:ext uri="{FF2B5EF4-FFF2-40B4-BE49-F238E27FC236}">
              <a16:creationId xmlns:a16="http://schemas.microsoft.com/office/drawing/2014/main" id="{D3CB30D1-88DE-420F-8094-43A7960FCF93}"/>
            </a:ext>
          </a:extLst>
        </xdr:cNvPr>
        <xdr:cNvGrpSpPr/>
      </xdr:nvGrpSpPr>
      <xdr:grpSpPr>
        <a:xfrm>
          <a:off x="6141357" y="42182143"/>
          <a:ext cx="274320" cy="369388"/>
          <a:chOff x="6147651" y="793750"/>
          <a:chExt cx="462699" cy="514350"/>
        </a:xfrm>
      </xdr:grpSpPr>
      <xdr:grpSp>
        <xdr:nvGrpSpPr>
          <xdr:cNvPr id="2140" name="Group 2139">
            <a:extLst>
              <a:ext uri="{FF2B5EF4-FFF2-40B4-BE49-F238E27FC236}">
                <a16:creationId xmlns:a16="http://schemas.microsoft.com/office/drawing/2014/main" id="{487F71CD-B04B-5EE6-B2DB-EA7D464CAB5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142" name="Straight Connector 2141">
              <a:extLst>
                <a:ext uri="{FF2B5EF4-FFF2-40B4-BE49-F238E27FC236}">
                  <a16:creationId xmlns:a16="http://schemas.microsoft.com/office/drawing/2014/main" id="{5DF60B24-39DA-2154-E9CC-FA409EC9BA1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43" name="Straight Connector 2142">
              <a:extLst>
                <a:ext uri="{FF2B5EF4-FFF2-40B4-BE49-F238E27FC236}">
                  <a16:creationId xmlns:a16="http://schemas.microsoft.com/office/drawing/2014/main" id="{1FE02CA5-8D7E-6257-E855-77B7AA3851F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44" name="Straight Connector 2143">
              <a:extLst>
                <a:ext uri="{FF2B5EF4-FFF2-40B4-BE49-F238E27FC236}">
                  <a16:creationId xmlns:a16="http://schemas.microsoft.com/office/drawing/2014/main" id="{EE08AC8D-6A32-1C22-DCE7-EA05390BDB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45" name="Straight Connector 2144">
              <a:extLst>
                <a:ext uri="{FF2B5EF4-FFF2-40B4-BE49-F238E27FC236}">
                  <a16:creationId xmlns:a16="http://schemas.microsoft.com/office/drawing/2014/main" id="{F609AA28-CD21-7490-1CB9-101DD0C291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46" name="Straight Connector 2145">
              <a:extLst>
                <a:ext uri="{FF2B5EF4-FFF2-40B4-BE49-F238E27FC236}">
                  <a16:creationId xmlns:a16="http://schemas.microsoft.com/office/drawing/2014/main" id="{9299EFE1-9168-AB83-9933-A9040A7C6F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47" name="Straight Connector 2146">
              <a:extLst>
                <a:ext uri="{FF2B5EF4-FFF2-40B4-BE49-F238E27FC236}">
                  <a16:creationId xmlns:a16="http://schemas.microsoft.com/office/drawing/2014/main" id="{682436D9-526D-440C-3FD1-1207C2D3E84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41" name="Straight Connector 2140">
            <a:extLst>
              <a:ext uri="{FF2B5EF4-FFF2-40B4-BE49-F238E27FC236}">
                <a16:creationId xmlns:a16="http://schemas.microsoft.com/office/drawing/2014/main" id="{F662F200-3ED4-F39D-8F81-2A551F3AA89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235</xdr:row>
      <xdr:rowOff>0</xdr:rowOff>
    </xdr:from>
    <xdr:to>
      <xdr:col>14</xdr:col>
      <xdr:colOff>274320</xdr:colOff>
      <xdr:row>237</xdr:row>
      <xdr:rowOff>6531</xdr:rowOff>
    </xdr:to>
    <xdr:grpSp>
      <xdr:nvGrpSpPr>
        <xdr:cNvPr id="2148" name="Group 2147">
          <a:extLst>
            <a:ext uri="{FF2B5EF4-FFF2-40B4-BE49-F238E27FC236}">
              <a16:creationId xmlns:a16="http://schemas.microsoft.com/office/drawing/2014/main" id="{34F59DC7-EE72-4507-841F-2F30D826C3AB}"/>
            </a:ext>
          </a:extLst>
        </xdr:cNvPr>
        <xdr:cNvGrpSpPr/>
      </xdr:nvGrpSpPr>
      <xdr:grpSpPr>
        <a:xfrm>
          <a:off x="7184571" y="42182143"/>
          <a:ext cx="274320" cy="369388"/>
          <a:chOff x="6147651" y="793750"/>
          <a:chExt cx="462699" cy="514350"/>
        </a:xfrm>
      </xdr:grpSpPr>
      <xdr:grpSp>
        <xdr:nvGrpSpPr>
          <xdr:cNvPr id="2149" name="Group 2148">
            <a:extLst>
              <a:ext uri="{FF2B5EF4-FFF2-40B4-BE49-F238E27FC236}">
                <a16:creationId xmlns:a16="http://schemas.microsoft.com/office/drawing/2014/main" id="{FD495368-E85B-90E8-78CE-891BFB9D3C6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151" name="Straight Connector 2150">
              <a:extLst>
                <a:ext uri="{FF2B5EF4-FFF2-40B4-BE49-F238E27FC236}">
                  <a16:creationId xmlns:a16="http://schemas.microsoft.com/office/drawing/2014/main" id="{11A745FD-2E2D-CA6E-521F-7665814540D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52" name="Straight Connector 2151">
              <a:extLst>
                <a:ext uri="{FF2B5EF4-FFF2-40B4-BE49-F238E27FC236}">
                  <a16:creationId xmlns:a16="http://schemas.microsoft.com/office/drawing/2014/main" id="{0CF60EBE-05A3-0904-9312-E02B7DD73E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53" name="Straight Connector 2152">
              <a:extLst>
                <a:ext uri="{FF2B5EF4-FFF2-40B4-BE49-F238E27FC236}">
                  <a16:creationId xmlns:a16="http://schemas.microsoft.com/office/drawing/2014/main" id="{A917E3C6-8C4C-CB38-7B7D-0F30170630E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54" name="Straight Connector 2153">
              <a:extLst>
                <a:ext uri="{FF2B5EF4-FFF2-40B4-BE49-F238E27FC236}">
                  <a16:creationId xmlns:a16="http://schemas.microsoft.com/office/drawing/2014/main" id="{293B43AE-A648-A77D-3663-1432EADCFAE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55" name="Straight Connector 2154">
              <a:extLst>
                <a:ext uri="{FF2B5EF4-FFF2-40B4-BE49-F238E27FC236}">
                  <a16:creationId xmlns:a16="http://schemas.microsoft.com/office/drawing/2014/main" id="{33FC2327-E0E9-9615-D271-3C3495ACB0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56" name="Straight Connector 2155">
              <a:extLst>
                <a:ext uri="{FF2B5EF4-FFF2-40B4-BE49-F238E27FC236}">
                  <a16:creationId xmlns:a16="http://schemas.microsoft.com/office/drawing/2014/main" id="{13322899-E34D-2B62-A85D-9B09F8E9AE7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50" name="Straight Connector 2149">
            <a:extLst>
              <a:ext uri="{FF2B5EF4-FFF2-40B4-BE49-F238E27FC236}">
                <a16:creationId xmlns:a16="http://schemas.microsoft.com/office/drawing/2014/main" id="{CBE5C1F4-AD16-C78D-FA0E-CB5B1A1D8B5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235</xdr:row>
      <xdr:rowOff>0</xdr:rowOff>
    </xdr:from>
    <xdr:to>
      <xdr:col>18</xdr:col>
      <xdr:colOff>274320</xdr:colOff>
      <xdr:row>237</xdr:row>
      <xdr:rowOff>6531</xdr:rowOff>
    </xdr:to>
    <xdr:grpSp>
      <xdr:nvGrpSpPr>
        <xdr:cNvPr id="2157" name="Group 2156">
          <a:extLst>
            <a:ext uri="{FF2B5EF4-FFF2-40B4-BE49-F238E27FC236}">
              <a16:creationId xmlns:a16="http://schemas.microsoft.com/office/drawing/2014/main" id="{1A8C2CFF-2478-4CA3-A02E-7FC82ED660B1}"/>
            </a:ext>
          </a:extLst>
        </xdr:cNvPr>
        <xdr:cNvGrpSpPr/>
      </xdr:nvGrpSpPr>
      <xdr:grpSpPr>
        <a:xfrm>
          <a:off x="9271000" y="42182143"/>
          <a:ext cx="274320" cy="369388"/>
          <a:chOff x="6147651" y="793750"/>
          <a:chExt cx="462699" cy="514350"/>
        </a:xfrm>
      </xdr:grpSpPr>
      <xdr:grpSp>
        <xdr:nvGrpSpPr>
          <xdr:cNvPr id="2158" name="Group 2157">
            <a:extLst>
              <a:ext uri="{FF2B5EF4-FFF2-40B4-BE49-F238E27FC236}">
                <a16:creationId xmlns:a16="http://schemas.microsoft.com/office/drawing/2014/main" id="{2631FBDA-4261-A947-B798-FAD4562FE2B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160" name="Straight Connector 2159">
              <a:extLst>
                <a:ext uri="{FF2B5EF4-FFF2-40B4-BE49-F238E27FC236}">
                  <a16:creationId xmlns:a16="http://schemas.microsoft.com/office/drawing/2014/main" id="{26AB9162-DEC0-FE42-D84E-15F823754B8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61" name="Straight Connector 2160">
              <a:extLst>
                <a:ext uri="{FF2B5EF4-FFF2-40B4-BE49-F238E27FC236}">
                  <a16:creationId xmlns:a16="http://schemas.microsoft.com/office/drawing/2014/main" id="{B5456A24-15BD-C7D8-5BDE-353A908DB7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62" name="Straight Connector 2161">
              <a:extLst>
                <a:ext uri="{FF2B5EF4-FFF2-40B4-BE49-F238E27FC236}">
                  <a16:creationId xmlns:a16="http://schemas.microsoft.com/office/drawing/2014/main" id="{6918A565-CDD5-A4C1-0A40-40505790FF3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63" name="Straight Connector 2162">
              <a:extLst>
                <a:ext uri="{FF2B5EF4-FFF2-40B4-BE49-F238E27FC236}">
                  <a16:creationId xmlns:a16="http://schemas.microsoft.com/office/drawing/2014/main" id="{9BAFD522-79DF-9AE4-2C48-6F82EDE0241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64" name="Straight Connector 2163">
              <a:extLst>
                <a:ext uri="{FF2B5EF4-FFF2-40B4-BE49-F238E27FC236}">
                  <a16:creationId xmlns:a16="http://schemas.microsoft.com/office/drawing/2014/main" id="{9E0843F5-AD9A-30D1-5D3D-D80A5099A1E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65" name="Straight Connector 2164">
              <a:extLst>
                <a:ext uri="{FF2B5EF4-FFF2-40B4-BE49-F238E27FC236}">
                  <a16:creationId xmlns:a16="http://schemas.microsoft.com/office/drawing/2014/main" id="{B69F984B-CC38-4225-F345-4937D8F3BE1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59" name="Straight Connector 2158">
            <a:extLst>
              <a:ext uri="{FF2B5EF4-FFF2-40B4-BE49-F238E27FC236}">
                <a16:creationId xmlns:a16="http://schemas.microsoft.com/office/drawing/2014/main" id="{B0BAB650-208F-BBD2-9B31-4F69980F784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224</xdr:row>
      <xdr:rowOff>0</xdr:rowOff>
    </xdr:from>
    <xdr:to>
      <xdr:col>20</xdr:col>
      <xdr:colOff>274320</xdr:colOff>
      <xdr:row>226</xdr:row>
      <xdr:rowOff>6531</xdr:rowOff>
    </xdr:to>
    <xdr:grpSp>
      <xdr:nvGrpSpPr>
        <xdr:cNvPr id="2166" name="Group 2165">
          <a:extLst>
            <a:ext uri="{FF2B5EF4-FFF2-40B4-BE49-F238E27FC236}">
              <a16:creationId xmlns:a16="http://schemas.microsoft.com/office/drawing/2014/main" id="{C2005E50-91C4-482A-8DED-548A72F6AEB9}"/>
            </a:ext>
          </a:extLst>
        </xdr:cNvPr>
        <xdr:cNvGrpSpPr/>
      </xdr:nvGrpSpPr>
      <xdr:grpSpPr>
        <a:xfrm>
          <a:off x="10314214" y="40268071"/>
          <a:ext cx="274320" cy="369389"/>
          <a:chOff x="6147651" y="793750"/>
          <a:chExt cx="462699" cy="514350"/>
        </a:xfrm>
      </xdr:grpSpPr>
      <xdr:grpSp>
        <xdr:nvGrpSpPr>
          <xdr:cNvPr id="2167" name="Group 2166">
            <a:extLst>
              <a:ext uri="{FF2B5EF4-FFF2-40B4-BE49-F238E27FC236}">
                <a16:creationId xmlns:a16="http://schemas.microsoft.com/office/drawing/2014/main" id="{30BBC3BE-17F7-F21A-0E04-25E7208044E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169" name="Straight Connector 2168">
              <a:extLst>
                <a:ext uri="{FF2B5EF4-FFF2-40B4-BE49-F238E27FC236}">
                  <a16:creationId xmlns:a16="http://schemas.microsoft.com/office/drawing/2014/main" id="{90AEF791-748A-90C5-4EF7-51CB7F2D260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70" name="Straight Connector 2169">
              <a:extLst>
                <a:ext uri="{FF2B5EF4-FFF2-40B4-BE49-F238E27FC236}">
                  <a16:creationId xmlns:a16="http://schemas.microsoft.com/office/drawing/2014/main" id="{DF9B65FC-A06E-99EB-5710-856BC940BBD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71" name="Straight Connector 2170">
              <a:extLst>
                <a:ext uri="{FF2B5EF4-FFF2-40B4-BE49-F238E27FC236}">
                  <a16:creationId xmlns:a16="http://schemas.microsoft.com/office/drawing/2014/main" id="{ACDCF3DA-4503-9502-CD7E-B1B59BF752B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72" name="Straight Connector 2171">
              <a:extLst>
                <a:ext uri="{FF2B5EF4-FFF2-40B4-BE49-F238E27FC236}">
                  <a16:creationId xmlns:a16="http://schemas.microsoft.com/office/drawing/2014/main" id="{EB901708-6753-E173-E258-3222D0A4FD9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73" name="Straight Connector 2172">
              <a:extLst>
                <a:ext uri="{FF2B5EF4-FFF2-40B4-BE49-F238E27FC236}">
                  <a16:creationId xmlns:a16="http://schemas.microsoft.com/office/drawing/2014/main" id="{C01AFCF0-9B7F-9BF1-3885-6604E1CC488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74" name="Straight Connector 2173">
              <a:extLst>
                <a:ext uri="{FF2B5EF4-FFF2-40B4-BE49-F238E27FC236}">
                  <a16:creationId xmlns:a16="http://schemas.microsoft.com/office/drawing/2014/main" id="{542814F7-0CE5-84A7-4E46-DE0785528C6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68" name="Straight Connector 2167">
            <a:extLst>
              <a:ext uri="{FF2B5EF4-FFF2-40B4-BE49-F238E27FC236}">
                <a16:creationId xmlns:a16="http://schemas.microsoft.com/office/drawing/2014/main" id="{3672E317-5DBD-455C-6E4A-94548E49C7A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213</xdr:row>
      <xdr:rowOff>0</xdr:rowOff>
    </xdr:from>
    <xdr:to>
      <xdr:col>12</xdr:col>
      <xdr:colOff>274320</xdr:colOff>
      <xdr:row>215</xdr:row>
      <xdr:rowOff>6531</xdr:rowOff>
    </xdr:to>
    <xdr:grpSp>
      <xdr:nvGrpSpPr>
        <xdr:cNvPr id="2175" name="Group 2174">
          <a:extLst>
            <a:ext uri="{FF2B5EF4-FFF2-40B4-BE49-F238E27FC236}">
              <a16:creationId xmlns:a16="http://schemas.microsoft.com/office/drawing/2014/main" id="{41DAA9F0-97BC-44BC-9119-AC7556972068}"/>
            </a:ext>
          </a:extLst>
        </xdr:cNvPr>
        <xdr:cNvGrpSpPr/>
      </xdr:nvGrpSpPr>
      <xdr:grpSpPr>
        <a:xfrm>
          <a:off x="6141357" y="38354000"/>
          <a:ext cx="274320" cy="369388"/>
          <a:chOff x="6147651" y="793750"/>
          <a:chExt cx="462699" cy="514350"/>
        </a:xfrm>
      </xdr:grpSpPr>
      <xdr:grpSp>
        <xdr:nvGrpSpPr>
          <xdr:cNvPr id="2176" name="Group 2175">
            <a:extLst>
              <a:ext uri="{FF2B5EF4-FFF2-40B4-BE49-F238E27FC236}">
                <a16:creationId xmlns:a16="http://schemas.microsoft.com/office/drawing/2014/main" id="{76029BA2-B522-6125-58EB-3F9759E45E5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178" name="Straight Connector 2177">
              <a:extLst>
                <a:ext uri="{FF2B5EF4-FFF2-40B4-BE49-F238E27FC236}">
                  <a16:creationId xmlns:a16="http://schemas.microsoft.com/office/drawing/2014/main" id="{2CBB0C5F-21CD-0655-3E4A-7678A663B81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79" name="Straight Connector 2178">
              <a:extLst>
                <a:ext uri="{FF2B5EF4-FFF2-40B4-BE49-F238E27FC236}">
                  <a16:creationId xmlns:a16="http://schemas.microsoft.com/office/drawing/2014/main" id="{7EDCAEB1-4FC3-042F-17E5-78E1A00DB0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0" name="Straight Connector 2179">
              <a:extLst>
                <a:ext uri="{FF2B5EF4-FFF2-40B4-BE49-F238E27FC236}">
                  <a16:creationId xmlns:a16="http://schemas.microsoft.com/office/drawing/2014/main" id="{C1A8707C-15D9-A9F3-C419-26EF265425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1" name="Straight Connector 2180">
              <a:extLst>
                <a:ext uri="{FF2B5EF4-FFF2-40B4-BE49-F238E27FC236}">
                  <a16:creationId xmlns:a16="http://schemas.microsoft.com/office/drawing/2014/main" id="{B0EE1CC4-8FE7-FDF6-CDAB-AA01F50EC76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2" name="Straight Connector 2181">
              <a:extLst>
                <a:ext uri="{FF2B5EF4-FFF2-40B4-BE49-F238E27FC236}">
                  <a16:creationId xmlns:a16="http://schemas.microsoft.com/office/drawing/2014/main" id="{9CE83019-5897-E470-81D9-B87F49FFB67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3" name="Straight Connector 2182">
              <a:extLst>
                <a:ext uri="{FF2B5EF4-FFF2-40B4-BE49-F238E27FC236}">
                  <a16:creationId xmlns:a16="http://schemas.microsoft.com/office/drawing/2014/main" id="{70839D8E-AF8E-8979-6255-34EDC66FB52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77" name="Straight Connector 2176">
            <a:extLst>
              <a:ext uri="{FF2B5EF4-FFF2-40B4-BE49-F238E27FC236}">
                <a16:creationId xmlns:a16="http://schemas.microsoft.com/office/drawing/2014/main" id="{DDAD4581-015B-7BF5-3107-F6BD045A4C2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213</xdr:row>
      <xdr:rowOff>0</xdr:rowOff>
    </xdr:from>
    <xdr:to>
      <xdr:col>16</xdr:col>
      <xdr:colOff>274320</xdr:colOff>
      <xdr:row>215</xdr:row>
      <xdr:rowOff>6531</xdr:rowOff>
    </xdr:to>
    <xdr:grpSp>
      <xdr:nvGrpSpPr>
        <xdr:cNvPr id="2184" name="Group 2183">
          <a:extLst>
            <a:ext uri="{FF2B5EF4-FFF2-40B4-BE49-F238E27FC236}">
              <a16:creationId xmlns:a16="http://schemas.microsoft.com/office/drawing/2014/main" id="{DF76A8BF-30CC-4F38-A971-E304107F62E8}"/>
            </a:ext>
          </a:extLst>
        </xdr:cNvPr>
        <xdr:cNvGrpSpPr/>
      </xdr:nvGrpSpPr>
      <xdr:grpSpPr>
        <a:xfrm>
          <a:off x="8227786" y="38354000"/>
          <a:ext cx="274320" cy="369388"/>
          <a:chOff x="6147651" y="793750"/>
          <a:chExt cx="462699" cy="514350"/>
        </a:xfrm>
      </xdr:grpSpPr>
      <xdr:grpSp>
        <xdr:nvGrpSpPr>
          <xdr:cNvPr id="2185" name="Group 2184">
            <a:extLst>
              <a:ext uri="{FF2B5EF4-FFF2-40B4-BE49-F238E27FC236}">
                <a16:creationId xmlns:a16="http://schemas.microsoft.com/office/drawing/2014/main" id="{2EE5FC35-FD9B-05EA-87F0-40F20AB0BE6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187" name="Straight Connector 2186">
              <a:extLst>
                <a:ext uri="{FF2B5EF4-FFF2-40B4-BE49-F238E27FC236}">
                  <a16:creationId xmlns:a16="http://schemas.microsoft.com/office/drawing/2014/main" id="{688AC10B-4699-5B12-2349-A3346949612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8" name="Straight Connector 2187">
              <a:extLst>
                <a:ext uri="{FF2B5EF4-FFF2-40B4-BE49-F238E27FC236}">
                  <a16:creationId xmlns:a16="http://schemas.microsoft.com/office/drawing/2014/main" id="{A8A540CF-B736-98DB-B87B-17726532BB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9" name="Straight Connector 2188">
              <a:extLst>
                <a:ext uri="{FF2B5EF4-FFF2-40B4-BE49-F238E27FC236}">
                  <a16:creationId xmlns:a16="http://schemas.microsoft.com/office/drawing/2014/main" id="{03C6DF2E-313E-8083-0D53-EBE784B88E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0" name="Straight Connector 2189">
              <a:extLst>
                <a:ext uri="{FF2B5EF4-FFF2-40B4-BE49-F238E27FC236}">
                  <a16:creationId xmlns:a16="http://schemas.microsoft.com/office/drawing/2014/main" id="{59A18905-F15F-CD9C-BE86-ABBCB20BD84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1" name="Straight Connector 2190">
              <a:extLst>
                <a:ext uri="{FF2B5EF4-FFF2-40B4-BE49-F238E27FC236}">
                  <a16:creationId xmlns:a16="http://schemas.microsoft.com/office/drawing/2014/main" id="{943FD64F-65C4-885B-67A4-E18A961225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2" name="Straight Connector 2191">
              <a:extLst>
                <a:ext uri="{FF2B5EF4-FFF2-40B4-BE49-F238E27FC236}">
                  <a16:creationId xmlns:a16="http://schemas.microsoft.com/office/drawing/2014/main" id="{BBC648E8-9BE6-AAEF-5B17-4289873AF76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86" name="Straight Connector 2185">
            <a:extLst>
              <a:ext uri="{FF2B5EF4-FFF2-40B4-BE49-F238E27FC236}">
                <a16:creationId xmlns:a16="http://schemas.microsoft.com/office/drawing/2014/main" id="{EC34AACA-2F40-DF14-D82D-AC2672C6FDF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213</xdr:row>
      <xdr:rowOff>0</xdr:rowOff>
    </xdr:from>
    <xdr:to>
      <xdr:col>20</xdr:col>
      <xdr:colOff>274320</xdr:colOff>
      <xdr:row>215</xdr:row>
      <xdr:rowOff>6531</xdr:rowOff>
    </xdr:to>
    <xdr:grpSp>
      <xdr:nvGrpSpPr>
        <xdr:cNvPr id="2193" name="Group 2192">
          <a:extLst>
            <a:ext uri="{FF2B5EF4-FFF2-40B4-BE49-F238E27FC236}">
              <a16:creationId xmlns:a16="http://schemas.microsoft.com/office/drawing/2014/main" id="{48E5F293-70CA-4A9E-8BCC-8A0B3784871E}"/>
            </a:ext>
          </a:extLst>
        </xdr:cNvPr>
        <xdr:cNvGrpSpPr/>
      </xdr:nvGrpSpPr>
      <xdr:grpSpPr>
        <a:xfrm>
          <a:off x="10314214" y="38354000"/>
          <a:ext cx="274320" cy="369388"/>
          <a:chOff x="6147651" y="793750"/>
          <a:chExt cx="462699" cy="514350"/>
        </a:xfrm>
      </xdr:grpSpPr>
      <xdr:grpSp>
        <xdr:nvGrpSpPr>
          <xdr:cNvPr id="2194" name="Group 2193">
            <a:extLst>
              <a:ext uri="{FF2B5EF4-FFF2-40B4-BE49-F238E27FC236}">
                <a16:creationId xmlns:a16="http://schemas.microsoft.com/office/drawing/2014/main" id="{42DBD5E5-056C-B5B8-2C63-14F1C3E272C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196" name="Straight Connector 2195">
              <a:extLst>
                <a:ext uri="{FF2B5EF4-FFF2-40B4-BE49-F238E27FC236}">
                  <a16:creationId xmlns:a16="http://schemas.microsoft.com/office/drawing/2014/main" id="{663E463A-BAB6-1AB3-BB26-04C2D421B5B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7" name="Straight Connector 2196">
              <a:extLst>
                <a:ext uri="{FF2B5EF4-FFF2-40B4-BE49-F238E27FC236}">
                  <a16:creationId xmlns:a16="http://schemas.microsoft.com/office/drawing/2014/main" id="{6D5838B3-793A-7ED0-821D-EC758456C47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8" name="Straight Connector 2197">
              <a:extLst>
                <a:ext uri="{FF2B5EF4-FFF2-40B4-BE49-F238E27FC236}">
                  <a16:creationId xmlns:a16="http://schemas.microsoft.com/office/drawing/2014/main" id="{1C4791F5-26FA-705F-DBE3-913F85E2ABE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9" name="Straight Connector 2198">
              <a:extLst>
                <a:ext uri="{FF2B5EF4-FFF2-40B4-BE49-F238E27FC236}">
                  <a16:creationId xmlns:a16="http://schemas.microsoft.com/office/drawing/2014/main" id="{7A1C820E-2F13-F635-3073-A8A3200765A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0" name="Straight Connector 2199">
              <a:extLst>
                <a:ext uri="{FF2B5EF4-FFF2-40B4-BE49-F238E27FC236}">
                  <a16:creationId xmlns:a16="http://schemas.microsoft.com/office/drawing/2014/main" id="{A0A56925-59B1-9BF0-1095-A97D1F58D1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1" name="Straight Connector 2200">
              <a:extLst>
                <a:ext uri="{FF2B5EF4-FFF2-40B4-BE49-F238E27FC236}">
                  <a16:creationId xmlns:a16="http://schemas.microsoft.com/office/drawing/2014/main" id="{B863486F-9440-8164-2ADF-5E82C352BE6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257A1F77-0EAE-D43E-6888-FC5B40ED8DE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202</xdr:row>
      <xdr:rowOff>0</xdr:rowOff>
    </xdr:from>
    <xdr:to>
      <xdr:col>2</xdr:col>
      <xdr:colOff>274320</xdr:colOff>
      <xdr:row>204</xdr:row>
      <xdr:rowOff>6531</xdr:rowOff>
    </xdr:to>
    <xdr:grpSp>
      <xdr:nvGrpSpPr>
        <xdr:cNvPr id="2202" name="Group 2201">
          <a:extLst>
            <a:ext uri="{FF2B5EF4-FFF2-40B4-BE49-F238E27FC236}">
              <a16:creationId xmlns:a16="http://schemas.microsoft.com/office/drawing/2014/main" id="{5BE6D5F5-2B93-42EA-AFDD-2B33DAD4C907}"/>
            </a:ext>
          </a:extLst>
        </xdr:cNvPr>
        <xdr:cNvGrpSpPr/>
      </xdr:nvGrpSpPr>
      <xdr:grpSpPr>
        <a:xfrm>
          <a:off x="879929" y="36439929"/>
          <a:ext cx="274320" cy="369388"/>
          <a:chOff x="6147651" y="793750"/>
          <a:chExt cx="462699" cy="514350"/>
        </a:xfrm>
      </xdr:grpSpPr>
      <xdr:grpSp>
        <xdr:nvGrpSpPr>
          <xdr:cNvPr id="2203" name="Group 2202">
            <a:extLst>
              <a:ext uri="{FF2B5EF4-FFF2-40B4-BE49-F238E27FC236}">
                <a16:creationId xmlns:a16="http://schemas.microsoft.com/office/drawing/2014/main" id="{AAA68EA8-439C-7A80-AF74-F9940F31FD4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205" name="Straight Connector 2204">
              <a:extLst>
                <a:ext uri="{FF2B5EF4-FFF2-40B4-BE49-F238E27FC236}">
                  <a16:creationId xmlns:a16="http://schemas.microsoft.com/office/drawing/2014/main" id="{0B814E5F-89CB-CAD0-5B8D-F87DACD49F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6" name="Straight Connector 2205">
              <a:extLst>
                <a:ext uri="{FF2B5EF4-FFF2-40B4-BE49-F238E27FC236}">
                  <a16:creationId xmlns:a16="http://schemas.microsoft.com/office/drawing/2014/main" id="{4A54DE6B-E2FA-907B-F50E-BF21C1F476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7" name="Straight Connector 2206">
              <a:extLst>
                <a:ext uri="{FF2B5EF4-FFF2-40B4-BE49-F238E27FC236}">
                  <a16:creationId xmlns:a16="http://schemas.microsoft.com/office/drawing/2014/main" id="{8A0BBF78-6979-07A9-98D3-922B55BBF0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8" name="Straight Connector 2207">
              <a:extLst>
                <a:ext uri="{FF2B5EF4-FFF2-40B4-BE49-F238E27FC236}">
                  <a16:creationId xmlns:a16="http://schemas.microsoft.com/office/drawing/2014/main" id="{62F7ECA5-9355-BBA2-7B15-D20D14957D4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9" name="Straight Connector 2208">
              <a:extLst>
                <a:ext uri="{FF2B5EF4-FFF2-40B4-BE49-F238E27FC236}">
                  <a16:creationId xmlns:a16="http://schemas.microsoft.com/office/drawing/2014/main" id="{67B9AC2A-CE4D-D56A-2ADE-3942697979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0" name="Straight Connector 2209">
              <a:extLst>
                <a:ext uri="{FF2B5EF4-FFF2-40B4-BE49-F238E27FC236}">
                  <a16:creationId xmlns:a16="http://schemas.microsoft.com/office/drawing/2014/main" id="{29C184DF-F4B9-CF49-2EB8-1144EE8A557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04" name="Straight Connector 2203">
            <a:extLst>
              <a:ext uri="{FF2B5EF4-FFF2-40B4-BE49-F238E27FC236}">
                <a16:creationId xmlns:a16="http://schemas.microsoft.com/office/drawing/2014/main" id="{79B55FD9-5A86-9921-081F-DAA7DC19017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202</xdr:row>
      <xdr:rowOff>0</xdr:rowOff>
    </xdr:from>
    <xdr:to>
      <xdr:col>4</xdr:col>
      <xdr:colOff>274320</xdr:colOff>
      <xdr:row>204</xdr:row>
      <xdr:rowOff>6531</xdr:rowOff>
    </xdr:to>
    <xdr:grpSp>
      <xdr:nvGrpSpPr>
        <xdr:cNvPr id="2211" name="Group 2210">
          <a:extLst>
            <a:ext uri="{FF2B5EF4-FFF2-40B4-BE49-F238E27FC236}">
              <a16:creationId xmlns:a16="http://schemas.microsoft.com/office/drawing/2014/main" id="{9319CA3C-B2B5-4A69-A7A5-803CEDF56FC0}"/>
            </a:ext>
          </a:extLst>
        </xdr:cNvPr>
        <xdr:cNvGrpSpPr/>
      </xdr:nvGrpSpPr>
      <xdr:grpSpPr>
        <a:xfrm>
          <a:off x="1968500" y="36439929"/>
          <a:ext cx="274320" cy="369388"/>
          <a:chOff x="6147651" y="793750"/>
          <a:chExt cx="462699" cy="514350"/>
        </a:xfrm>
      </xdr:grpSpPr>
      <xdr:grpSp>
        <xdr:nvGrpSpPr>
          <xdr:cNvPr id="2212" name="Group 2211">
            <a:extLst>
              <a:ext uri="{FF2B5EF4-FFF2-40B4-BE49-F238E27FC236}">
                <a16:creationId xmlns:a16="http://schemas.microsoft.com/office/drawing/2014/main" id="{6FBEC3BC-C126-C439-C930-F7D56312E9E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214" name="Straight Connector 2213">
              <a:extLst>
                <a:ext uri="{FF2B5EF4-FFF2-40B4-BE49-F238E27FC236}">
                  <a16:creationId xmlns:a16="http://schemas.microsoft.com/office/drawing/2014/main" id="{930322CC-A598-01C0-37EC-A6348FC6980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5" name="Straight Connector 2214">
              <a:extLst>
                <a:ext uri="{FF2B5EF4-FFF2-40B4-BE49-F238E27FC236}">
                  <a16:creationId xmlns:a16="http://schemas.microsoft.com/office/drawing/2014/main" id="{2D12D98B-574E-36BA-9DF6-BB15ABF277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6" name="Straight Connector 2215">
              <a:extLst>
                <a:ext uri="{FF2B5EF4-FFF2-40B4-BE49-F238E27FC236}">
                  <a16:creationId xmlns:a16="http://schemas.microsoft.com/office/drawing/2014/main" id="{2E4CA11E-44A6-A67B-AF81-087AAFDF86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7" name="Straight Connector 2216">
              <a:extLst>
                <a:ext uri="{FF2B5EF4-FFF2-40B4-BE49-F238E27FC236}">
                  <a16:creationId xmlns:a16="http://schemas.microsoft.com/office/drawing/2014/main" id="{E3ACDFF3-9148-00C2-5077-7161D562AA8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8" name="Straight Connector 2217">
              <a:extLst>
                <a:ext uri="{FF2B5EF4-FFF2-40B4-BE49-F238E27FC236}">
                  <a16:creationId xmlns:a16="http://schemas.microsoft.com/office/drawing/2014/main" id="{2363BA3D-96F8-2B41-0879-3486E0A68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9" name="Straight Connector 2218">
              <a:extLst>
                <a:ext uri="{FF2B5EF4-FFF2-40B4-BE49-F238E27FC236}">
                  <a16:creationId xmlns:a16="http://schemas.microsoft.com/office/drawing/2014/main" id="{02F7F630-8216-058C-67B0-DF626F715C7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13" name="Straight Connector 2212">
            <a:extLst>
              <a:ext uri="{FF2B5EF4-FFF2-40B4-BE49-F238E27FC236}">
                <a16:creationId xmlns:a16="http://schemas.microsoft.com/office/drawing/2014/main" id="{B012C82A-60ED-0088-E4E2-A3A3D874225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202</xdr:row>
      <xdr:rowOff>0</xdr:rowOff>
    </xdr:from>
    <xdr:to>
      <xdr:col>16</xdr:col>
      <xdr:colOff>274320</xdr:colOff>
      <xdr:row>204</xdr:row>
      <xdr:rowOff>6531</xdr:rowOff>
    </xdr:to>
    <xdr:grpSp>
      <xdr:nvGrpSpPr>
        <xdr:cNvPr id="2220" name="Group 2219">
          <a:extLst>
            <a:ext uri="{FF2B5EF4-FFF2-40B4-BE49-F238E27FC236}">
              <a16:creationId xmlns:a16="http://schemas.microsoft.com/office/drawing/2014/main" id="{D2150E75-1E0C-4091-94BE-BAC0B5736AF7}"/>
            </a:ext>
          </a:extLst>
        </xdr:cNvPr>
        <xdr:cNvGrpSpPr/>
      </xdr:nvGrpSpPr>
      <xdr:grpSpPr>
        <a:xfrm>
          <a:off x="8227786" y="36439929"/>
          <a:ext cx="274320" cy="369388"/>
          <a:chOff x="6147651" y="793750"/>
          <a:chExt cx="462699" cy="514350"/>
        </a:xfrm>
      </xdr:grpSpPr>
      <xdr:grpSp>
        <xdr:nvGrpSpPr>
          <xdr:cNvPr id="2221" name="Group 2220">
            <a:extLst>
              <a:ext uri="{FF2B5EF4-FFF2-40B4-BE49-F238E27FC236}">
                <a16:creationId xmlns:a16="http://schemas.microsoft.com/office/drawing/2014/main" id="{4CF5E706-73F2-0AAA-1084-455CDE32BCE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223" name="Straight Connector 2222">
              <a:extLst>
                <a:ext uri="{FF2B5EF4-FFF2-40B4-BE49-F238E27FC236}">
                  <a16:creationId xmlns:a16="http://schemas.microsoft.com/office/drawing/2014/main" id="{33CEE6D5-FC66-0B65-A586-C70735C377E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4" name="Straight Connector 2223">
              <a:extLst>
                <a:ext uri="{FF2B5EF4-FFF2-40B4-BE49-F238E27FC236}">
                  <a16:creationId xmlns:a16="http://schemas.microsoft.com/office/drawing/2014/main" id="{7FB24B20-5605-E9FF-1BBA-97B2FD2DA24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5" name="Straight Connector 2224">
              <a:extLst>
                <a:ext uri="{FF2B5EF4-FFF2-40B4-BE49-F238E27FC236}">
                  <a16:creationId xmlns:a16="http://schemas.microsoft.com/office/drawing/2014/main" id="{7B22ADF2-B919-068E-49D0-2A1E3D615BE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6" name="Straight Connector 2225">
              <a:extLst>
                <a:ext uri="{FF2B5EF4-FFF2-40B4-BE49-F238E27FC236}">
                  <a16:creationId xmlns:a16="http://schemas.microsoft.com/office/drawing/2014/main" id="{D0A7B01E-969D-C3F3-A8F9-BE447D7D69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7" name="Straight Connector 2226">
              <a:extLst>
                <a:ext uri="{FF2B5EF4-FFF2-40B4-BE49-F238E27FC236}">
                  <a16:creationId xmlns:a16="http://schemas.microsoft.com/office/drawing/2014/main" id="{541175D4-1795-E792-C71D-DA9EF26933B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8" name="Straight Connector 2227">
              <a:extLst>
                <a:ext uri="{FF2B5EF4-FFF2-40B4-BE49-F238E27FC236}">
                  <a16:creationId xmlns:a16="http://schemas.microsoft.com/office/drawing/2014/main" id="{6C6B59E7-4A69-9714-586B-4C02A55F00E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22" name="Straight Connector 2221">
            <a:extLst>
              <a:ext uri="{FF2B5EF4-FFF2-40B4-BE49-F238E27FC236}">
                <a16:creationId xmlns:a16="http://schemas.microsoft.com/office/drawing/2014/main" id="{DCC415B7-DFDE-427E-9D79-6131FCB93DB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300</xdr:row>
      <xdr:rowOff>0</xdr:rowOff>
    </xdr:from>
    <xdr:to>
      <xdr:col>2</xdr:col>
      <xdr:colOff>274320</xdr:colOff>
      <xdr:row>302</xdr:row>
      <xdr:rowOff>6531</xdr:rowOff>
    </xdr:to>
    <xdr:grpSp>
      <xdr:nvGrpSpPr>
        <xdr:cNvPr id="2229" name="Group 2228">
          <a:extLst>
            <a:ext uri="{FF2B5EF4-FFF2-40B4-BE49-F238E27FC236}">
              <a16:creationId xmlns:a16="http://schemas.microsoft.com/office/drawing/2014/main" id="{E3B3BE66-AD7C-44FD-8D59-5D7825C5427A}"/>
            </a:ext>
          </a:extLst>
        </xdr:cNvPr>
        <xdr:cNvGrpSpPr/>
      </xdr:nvGrpSpPr>
      <xdr:grpSpPr>
        <a:xfrm>
          <a:off x="879929" y="53512357"/>
          <a:ext cx="274320" cy="360317"/>
          <a:chOff x="6147651" y="793750"/>
          <a:chExt cx="462699" cy="514350"/>
        </a:xfrm>
      </xdr:grpSpPr>
      <xdr:grpSp>
        <xdr:nvGrpSpPr>
          <xdr:cNvPr id="2230" name="Group 2229">
            <a:extLst>
              <a:ext uri="{FF2B5EF4-FFF2-40B4-BE49-F238E27FC236}">
                <a16:creationId xmlns:a16="http://schemas.microsoft.com/office/drawing/2014/main" id="{722E5180-B716-4DDB-CA02-770263AA1EE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232" name="Straight Connector 2231">
              <a:extLst>
                <a:ext uri="{FF2B5EF4-FFF2-40B4-BE49-F238E27FC236}">
                  <a16:creationId xmlns:a16="http://schemas.microsoft.com/office/drawing/2014/main" id="{B438C02B-73E3-55F5-9870-201A28F61C7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3" name="Straight Connector 2232">
              <a:extLst>
                <a:ext uri="{FF2B5EF4-FFF2-40B4-BE49-F238E27FC236}">
                  <a16:creationId xmlns:a16="http://schemas.microsoft.com/office/drawing/2014/main" id="{B84CEE54-4C40-2CF8-A4FD-67E0B6135F0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4" name="Straight Connector 2233">
              <a:extLst>
                <a:ext uri="{FF2B5EF4-FFF2-40B4-BE49-F238E27FC236}">
                  <a16:creationId xmlns:a16="http://schemas.microsoft.com/office/drawing/2014/main" id="{BDF624A5-5613-AF53-9700-AAC37748D3D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5" name="Straight Connector 2234">
              <a:extLst>
                <a:ext uri="{FF2B5EF4-FFF2-40B4-BE49-F238E27FC236}">
                  <a16:creationId xmlns:a16="http://schemas.microsoft.com/office/drawing/2014/main" id="{418990C3-9A1B-0CF0-D264-73F1F264F9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6" name="Straight Connector 2235">
              <a:extLst>
                <a:ext uri="{FF2B5EF4-FFF2-40B4-BE49-F238E27FC236}">
                  <a16:creationId xmlns:a16="http://schemas.microsoft.com/office/drawing/2014/main" id="{7FEAF429-095C-4115-1BB0-F2ECFE436C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7" name="Straight Connector 2236">
              <a:extLst>
                <a:ext uri="{FF2B5EF4-FFF2-40B4-BE49-F238E27FC236}">
                  <a16:creationId xmlns:a16="http://schemas.microsoft.com/office/drawing/2014/main" id="{BC2C4D24-912F-C394-887B-969BB9A1ECF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837076F-4A74-7FDD-0406-6563954D5BA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300</xdr:row>
      <xdr:rowOff>0</xdr:rowOff>
    </xdr:from>
    <xdr:to>
      <xdr:col>6</xdr:col>
      <xdr:colOff>274320</xdr:colOff>
      <xdr:row>302</xdr:row>
      <xdr:rowOff>6531</xdr:rowOff>
    </xdr:to>
    <xdr:grpSp>
      <xdr:nvGrpSpPr>
        <xdr:cNvPr id="2238" name="Group 2237">
          <a:extLst>
            <a:ext uri="{FF2B5EF4-FFF2-40B4-BE49-F238E27FC236}">
              <a16:creationId xmlns:a16="http://schemas.microsoft.com/office/drawing/2014/main" id="{1BC36EA4-8D27-419D-84EF-E0C73D089069}"/>
            </a:ext>
          </a:extLst>
        </xdr:cNvPr>
        <xdr:cNvGrpSpPr/>
      </xdr:nvGrpSpPr>
      <xdr:grpSpPr>
        <a:xfrm>
          <a:off x="3011714" y="53512357"/>
          <a:ext cx="274320" cy="360317"/>
          <a:chOff x="6147651" y="793750"/>
          <a:chExt cx="462699" cy="514350"/>
        </a:xfrm>
      </xdr:grpSpPr>
      <xdr:grpSp>
        <xdr:nvGrpSpPr>
          <xdr:cNvPr id="2239" name="Group 2238">
            <a:extLst>
              <a:ext uri="{FF2B5EF4-FFF2-40B4-BE49-F238E27FC236}">
                <a16:creationId xmlns:a16="http://schemas.microsoft.com/office/drawing/2014/main" id="{1D255A49-D85D-DE69-09AE-45B258CEC8D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241" name="Straight Connector 2240">
              <a:extLst>
                <a:ext uri="{FF2B5EF4-FFF2-40B4-BE49-F238E27FC236}">
                  <a16:creationId xmlns:a16="http://schemas.microsoft.com/office/drawing/2014/main" id="{6C31B204-B085-7F9D-10E7-0EB2A615B92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2" name="Straight Connector 2241">
              <a:extLst>
                <a:ext uri="{FF2B5EF4-FFF2-40B4-BE49-F238E27FC236}">
                  <a16:creationId xmlns:a16="http://schemas.microsoft.com/office/drawing/2014/main" id="{EF5A623F-ED9D-5B5A-A524-55D1CFA27FC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3" name="Straight Connector 2242">
              <a:extLst>
                <a:ext uri="{FF2B5EF4-FFF2-40B4-BE49-F238E27FC236}">
                  <a16:creationId xmlns:a16="http://schemas.microsoft.com/office/drawing/2014/main" id="{555D9549-AE28-2090-03F2-0350D1F604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4" name="Straight Connector 2243">
              <a:extLst>
                <a:ext uri="{FF2B5EF4-FFF2-40B4-BE49-F238E27FC236}">
                  <a16:creationId xmlns:a16="http://schemas.microsoft.com/office/drawing/2014/main" id="{E5EF2D9D-FDA6-B309-CB6F-89292667F16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5" name="Straight Connector 2244">
              <a:extLst>
                <a:ext uri="{FF2B5EF4-FFF2-40B4-BE49-F238E27FC236}">
                  <a16:creationId xmlns:a16="http://schemas.microsoft.com/office/drawing/2014/main" id="{11B5EE7D-9918-F4B5-7E74-145479529B5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6" name="Straight Connector 2245">
              <a:extLst>
                <a:ext uri="{FF2B5EF4-FFF2-40B4-BE49-F238E27FC236}">
                  <a16:creationId xmlns:a16="http://schemas.microsoft.com/office/drawing/2014/main" id="{75CF222B-E474-CC40-55D0-F2BB2CEC28B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40" name="Straight Connector 2239">
            <a:extLst>
              <a:ext uri="{FF2B5EF4-FFF2-40B4-BE49-F238E27FC236}">
                <a16:creationId xmlns:a16="http://schemas.microsoft.com/office/drawing/2014/main" id="{9C83F93C-2897-1125-5427-AD6EEE6FACB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300</xdr:row>
      <xdr:rowOff>0</xdr:rowOff>
    </xdr:from>
    <xdr:to>
      <xdr:col>8</xdr:col>
      <xdr:colOff>274320</xdr:colOff>
      <xdr:row>302</xdr:row>
      <xdr:rowOff>6531</xdr:rowOff>
    </xdr:to>
    <xdr:grpSp>
      <xdr:nvGrpSpPr>
        <xdr:cNvPr id="2247" name="Group 2246">
          <a:extLst>
            <a:ext uri="{FF2B5EF4-FFF2-40B4-BE49-F238E27FC236}">
              <a16:creationId xmlns:a16="http://schemas.microsoft.com/office/drawing/2014/main" id="{DE2D5ABE-FEE7-420F-9B6F-234985CCD5C8}"/>
            </a:ext>
          </a:extLst>
        </xdr:cNvPr>
        <xdr:cNvGrpSpPr/>
      </xdr:nvGrpSpPr>
      <xdr:grpSpPr>
        <a:xfrm>
          <a:off x="4054929" y="53512357"/>
          <a:ext cx="274320" cy="360317"/>
          <a:chOff x="6147651" y="793750"/>
          <a:chExt cx="462699" cy="514350"/>
        </a:xfrm>
      </xdr:grpSpPr>
      <xdr:grpSp>
        <xdr:nvGrpSpPr>
          <xdr:cNvPr id="2248" name="Group 2247">
            <a:extLst>
              <a:ext uri="{FF2B5EF4-FFF2-40B4-BE49-F238E27FC236}">
                <a16:creationId xmlns:a16="http://schemas.microsoft.com/office/drawing/2014/main" id="{CB499FAF-EA59-B89A-E617-8D496466795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250" name="Straight Connector 2249">
              <a:extLst>
                <a:ext uri="{FF2B5EF4-FFF2-40B4-BE49-F238E27FC236}">
                  <a16:creationId xmlns:a16="http://schemas.microsoft.com/office/drawing/2014/main" id="{CE313D22-4279-E599-95C9-B6A173B3F6BD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1" name="Straight Connector 2250">
              <a:extLst>
                <a:ext uri="{FF2B5EF4-FFF2-40B4-BE49-F238E27FC236}">
                  <a16:creationId xmlns:a16="http://schemas.microsoft.com/office/drawing/2014/main" id="{E43D0C34-F7C5-1B88-4A8D-DC343CD73D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2" name="Straight Connector 2251">
              <a:extLst>
                <a:ext uri="{FF2B5EF4-FFF2-40B4-BE49-F238E27FC236}">
                  <a16:creationId xmlns:a16="http://schemas.microsoft.com/office/drawing/2014/main" id="{0D7D19A5-3ACB-9144-052C-CBEC4A1746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3" name="Straight Connector 2252">
              <a:extLst>
                <a:ext uri="{FF2B5EF4-FFF2-40B4-BE49-F238E27FC236}">
                  <a16:creationId xmlns:a16="http://schemas.microsoft.com/office/drawing/2014/main" id="{93154917-806A-3CDF-90F4-2D37E3EDD6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4" name="Straight Connector 2253">
              <a:extLst>
                <a:ext uri="{FF2B5EF4-FFF2-40B4-BE49-F238E27FC236}">
                  <a16:creationId xmlns:a16="http://schemas.microsoft.com/office/drawing/2014/main" id="{8185F887-5627-646B-B887-3F6BA800DB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C461D871-E56A-BEC3-642A-051C3F26803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49" name="Straight Connector 2248">
            <a:extLst>
              <a:ext uri="{FF2B5EF4-FFF2-40B4-BE49-F238E27FC236}">
                <a16:creationId xmlns:a16="http://schemas.microsoft.com/office/drawing/2014/main" id="{6FF6502B-B338-A39E-6185-7C583093D1B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300</xdr:row>
      <xdr:rowOff>0</xdr:rowOff>
    </xdr:from>
    <xdr:to>
      <xdr:col>10</xdr:col>
      <xdr:colOff>274320</xdr:colOff>
      <xdr:row>302</xdr:row>
      <xdr:rowOff>6531</xdr:rowOff>
    </xdr:to>
    <xdr:grpSp>
      <xdr:nvGrpSpPr>
        <xdr:cNvPr id="2256" name="Group 2255">
          <a:extLst>
            <a:ext uri="{FF2B5EF4-FFF2-40B4-BE49-F238E27FC236}">
              <a16:creationId xmlns:a16="http://schemas.microsoft.com/office/drawing/2014/main" id="{50CAD273-1FD7-4741-A121-9C617D712496}"/>
            </a:ext>
          </a:extLst>
        </xdr:cNvPr>
        <xdr:cNvGrpSpPr/>
      </xdr:nvGrpSpPr>
      <xdr:grpSpPr>
        <a:xfrm>
          <a:off x="5098143" y="53512357"/>
          <a:ext cx="274320" cy="360317"/>
          <a:chOff x="6147651" y="793750"/>
          <a:chExt cx="462699" cy="514350"/>
        </a:xfrm>
      </xdr:grpSpPr>
      <xdr:grpSp>
        <xdr:nvGrpSpPr>
          <xdr:cNvPr id="2257" name="Group 2256">
            <a:extLst>
              <a:ext uri="{FF2B5EF4-FFF2-40B4-BE49-F238E27FC236}">
                <a16:creationId xmlns:a16="http://schemas.microsoft.com/office/drawing/2014/main" id="{E1BD536A-C430-B90B-9369-7370344600F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3273B2D-6D6D-6D2D-83C9-F77EF038704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085AAFF-325C-72BA-CE13-185048E376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1" name="Straight Connector 2260">
              <a:extLst>
                <a:ext uri="{FF2B5EF4-FFF2-40B4-BE49-F238E27FC236}">
                  <a16:creationId xmlns:a16="http://schemas.microsoft.com/office/drawing/2014/main" id="{F86985C3-5351-1171-CCE1-6F1B315355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2" name="Straight Connector 2261">
              <a:extLst>
                <a:ext uri="{FF2B5EF4-FFF2-40B4-BE49-F238E27FC236}">
                  <a16:creationId xmlns:a16="http://schemas.microsoft.com/office/drawing/2014/main" id="{BABF8D01-2343-D2A5-1713-86B1B2D1494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3" name="Straight Connector 2262">
              <a:extLst>
                <a:ext uri="{FF2B5EF4-FFF2-40B4-BE49-F238E27FC236}">
                  <a16:creationId xmlns:a16="http://schemas.microsoft.com/office/drawing/2014/main" id="{90C94CE6-4FF3-44B3-1DD5-36B92D9714F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E4D1608B-6465-162E-0DA0-58C28E3C40B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8" name="Straight Connector 2257">
            <a:extLst>
              <a:ext uri="{FF2B5EF4-FFF2-40B4-BE49-F238E27FC236}">
                <a16:creationId xmlns:a16="http://schemas.microsoft.com/office/drawing/2014/main" id="{B9D41B37-1EE5-A217-9BB0-07D04085165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300</xdr:row>
      <xdr:rowOff>0</xdr:rowOff>
    </xdr:from>
    <xdr:to>
      <xdr:col>12</xdr:col>
      <xdr:colOff>274320</xdr:colOff>
      <xdr:row>302</xdr:row>
      <xdr:rowOff>6531</xdr:rowOff>
    </xdr:to>
    <xdr:grpSp>
      <xdr:nvGrpSpPr>
        <xdr:cNvPr id="2265" name="Group 2264">
          <a:extLst>
            <a:ext uri="{FF2B5EF4-FFF2-40B4-BE49-F238E27FC236}">
              <a16:creationId xmlns:a16="http://schemas.microsoft.com/office/drawing/2014/main" id="{E4F5E5A5-84B0-42A3-9B55-BDFC34C4A28C}"/>
            </a:ext>
          </a:extLst>
        </xdr:cNvPr>
        <xdr:cNvGrpSpPr/>
      </xdr:nvGrpSpPr>
      <xdr:grpSpPr>
        <a:xfrm>
          <a:off x="6141357" y="53512357"/>
          <a:ext cx="274320" cy="360317"/>
          <a:chOff x="6147651" y="793750"/>
          <a:chExt cx="462699" cy="514350"/>
        </a:xfrm>
      </xdr:grpSpPr>
      <xdr:grpSp>
        <xdr:nvGrpSpPr>
          <xdr:cNvPr id="2266" name="Group 2265">
            <a:extLst>
              <a:ext uri="{FF2B5EF4-FFF2-40B4-BE49-F238E27FC236}">
                <a16:creationId xmlns:a16="http://schemas.microsoft.com/office/drawing/2014/main" id="{B8DFE01B-9A04-82AD-07FF-1B6E061E01C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3CB27ADD-C86C-1BB5-0608-3335978DA22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B2E0C56C-A365-CC37-FF69-C149DC0513A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0" name="Straight Connector 2269">
              <a:extLst>
                <a:ext uri="{FF2B5EF4-FFF2-40B4-BE49-F238E27FC236}">
                  <a16:creationId xmlns:a16="http://schemas.microsoft.com/office/drawing/2014/main" id="{399CF7C2-324F-B7AA-3803-824C4B72F2F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1" name="Straight Connector 2270">
              <a:extLst>
                <a:ext uri="{FF2B5EF4-FFF2-40B4-BE49-F238E27FC236}">
                  <a16:creationId xmlns:a16="http://schemas.microsoft.com/office/drawing/2014/main" id="{0AE69DFC-4441-85F2-A4BA-EFD7A1FA91A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2" name="Straight Connector 2271">
              <a:extLst>
                <a:ext uri="{FF2B5EF4-FFF2-40B4-BE49-F238E27FC236}">
                  <a16:creationId xmlns:a16="http://schemas.microsoft.com/office/drawing/2014/main" id="{894809F4-C381-E35B-EFA9-31689F572E8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B6FE01FB-346C-67B8-8638-08FEAA0DD50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7" name="Straight Connector 2266">
            <a:extLst>
              <a:ext uri="{FF2B5EF4-FFF2-40B4-BE49-F238E27FC236}">
                <a16:creationId xmlns:a16="http://schemas.microsoft.com/office/drawing/2014/main" id="{3A645549-28E4-FC24-8854-E08B58BD156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300</xdr:row>
      <xdr:rowOff>0</xdr:rowOff>
    </xdr:from>
    <xdr:to>
      <xdr:col>14</xdr:col>
      <xdr:colOff>274320</xdr:colOff>
      <xdr:row>302</xdr:row>
      <xdr:rowOff>6531</xdr:rowOff>
    </xdr:to>
    <xdr:grpSp>
      <xdr:nvGrpSpPr>
        <xdr:cNvPr id="2274" name="Group 2273">
          <a:extLst>
            <a:ext uri="{FF2B5EF4-FFF2-40B4-BE49-F238E27FC236}">
              <a16:creationId xmlns:a16="http://schemas.microsoft.com/office/drawing/2014/main" id="{304401E7-BAD7-4465-9D20-F0FF5E95E4E9}"/>
            </a:ext>
          </a:extLst>
        </xdr:cNvPr>
        <xdr:cNvGrpSpPr/>
      </xdr:nvGrpSpPr>
      <xdr:grpSpPr>
        <a:xfrm>
          <a:off x="7184571" y="53512357"/>
          <a:ext cx="274320" cy="360317"/>
          <a:chOff x="6147651" y="793750"/>
          <a:chExt cx="462699" cy="514350"/>
        </a:xfrm>
      </xdr:grpSpPr>
      <xdr:grpSp>
        <xdr:nvGrpSpPr>
          <xdr:cNvPr id="2275" name="Group 2274">
            <a:extLst>
              <a:ext uri="{FF2B5EF4-FFF2-40B4-BE49-F238E27FC236}">
                <a16:creationId xmlns:a16="http://schemas.microsoft.com/office/drawing/2014/main" id="{645D4A79-14F9-4E6E-E630-65C3FDD471C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05ABEB54-2BD5-13A5-86C0-41F1769AD7D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47E9F3CB-9C4E-8368-9386-4F7344AF7E7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9" name="Straight Connector 2278">
              <a:extLst>
                <a:ext uri="{FF2B5EF4-FFF2-40B4-BE49-F238E27FC236}">
                  <a16:creationId xmlns:a16="http://schemas.microsoft.com/office/drawing/2014/main" id="{3F42729E-4F97-EC8D-4348-A7B7C1C8128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0" name="Straight Connector 2279">
              <a:extLst>
                <a:ext uri="{FF2B5EF4-FFF2-40B4-BE49-F238E27FC236}">
                  <a16:creationId xmlns:a16="http://schemas.microsoft.com/office/drawing/2014/main" id="{F773943E-9E38-04AA-9730-9DF786C6FF7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1" name="Straight Connector 2280">
              <a:extLst>
                <a:ext uri="{FF2B5EF4-FFF2-40B4-BE49-F238E27FC236}">
                  <a16:creationId xmlns:a16="http://schemas.microsoft.com/office/drawing/2014/main" id="{82C866D2-19C2-C2B6-0DBE-31DF3C8B10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12B46E77-9088-8C13-664B-0378CD1BB69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6" name="Straight Connector 2275">
            <a:extLst>
              <a:ext uri="{FF2B5EF4-FFF2-40B4-BE49-F238E27FC236}">
                <a16:creationId xmlns:a16="http://schemas.microsoft.com/office/drawing/2014/main" id="{B82F7794-9541-DA45-7D0C-190BA142352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300</xdr:row>
      <xdr:rowOff>0</xdr:rowOff>
    </xdr:from>
    <xdr:to>
      <xdr:col>16</xdr:col>
      <xdr:colOff>274320</xdr:colOff>
      <xdr:row>302</xdr:row>
      <xdr:rowOff>6531</xdr:rowOff>
    </xdr:to>
    <xdr:grpSp>
      <xdr:nvGrpSpPr>
        <xdr:cNvPr id="2283" name="Group 2282">
          <a:extLst>
            <a:ext uri="{FF2B5EF4-FFF2-40B4-BE49-F238E27FC236}">
              <a16:creationId xmlns:a16="http://schemas.microsoft.com/office/drawing/2014/main" id="{6CBB932B-4F2F-4FB2-90B9-497311544CE7}"/>
            </a:ext>
          </a:extLst>
        </xdr:cNvPr>
        <xdr:cNvGrpSpPr/>
      </xdr:nvGrpSpPr>
      <xdr:grpSpPr>
        <a:xfrm>
          <a:off x="8227786" y="53512357"/>
          <a:ext cx="274320" cy="360317"/>
          <a:chOff x="6147651" y="793750"/>
          <a:chExt cx="462699" cy="514350"/>
        </a:xfrm>
      </xdr:grpSpPr>
      <xdr:grpSp>
        <xdr:nvGrpSpPr>
          <xdr:cNvPr id="2284" name="Group 2283">
            <a:extLst>
              <a:ext uri="{FF2B5EF4-FFF2-40B4-BE49-F238E27FC236}">
                <a16:creationId xmlns:a16="http://schemas.microsoft.com/office/drawing/2014/main" id="{4B1B432D-DBE4-09C4-1141-6D5987B74C7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C5C7439A-7B92-803A-5751-55E4F52DC44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08AFB960-2718-671C-8478-928216BD33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8" name="Straight Connector 2287">
              <a:extLst>
                <a:ext uri="{FF2B5EF4-FFF2-40B4-BE49-F238E27FC236}">
                  <a16:creationId xmlns:a16="http://schemas.microsoft.com/office/drawing/2014/main" id="{0F3B4F7C-CEE3-AE48-0996-F6FAF7909E6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9" name="Straight Connector 2288">
              <a:extLst>
                <a:ext uri="{FF2B5EF4-FFF2-40B4-BE49-F238E27FC236}">
                  <a16:creationId xmlns:a16="http://schemas.microsoft.com/office/drawing/2014/main" id="{08A9E677-1C58-0C3E-64A2-889DBFAC87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0" name="Straight Connector 2289">
              <a:extLst>
                <a:ext uri="{FF2B5EF4-FFF2-40B4-BE49-F238E27FC236}">
                  <a16:creationId xmlns:a16="http://schemas.microsoft.com/office/drawing/2014/main" id="{7742F81C-4B70-FC72-E3E0-3B2B77F3C8C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4E2B5BAD-C268-44BC-27AC-1861BCC31D1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5" name="Straight Connector 2284">
            <a:extLst>
              <a:ext uri="{FF2B5EF4-FFF2-40B4-BE49-F238E27FC236}">
                <a16:creationId xmlns:a16="http://schemas.microsoft.com/office/drawing/2014/main" id="{CE9A65D8-73EB-7E57-8FB4-6A6366D7978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300</xdr:row>
      <xdr:rowOff>0</xdr:rowOff>
    </xdr:from>
    <xdr:to>
      <xdr:col>18</xdr:col>
      <xdr:colOff>274320</xdr:colOff>
      <xdr:row>302</xdr:row>
      <xdr:rowOff>6531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F7894AFF-95D2-4F7F-9C1D-C701C30E9A67}"/>
            </a:ext>
          </a:extLst>
        </xdr:cNvPr>
        <xdr:cNvGrpSpPr/>
      </xdr:nvGrpSpPr>
      <xdr:grpSpPr>
        <a:xfrm>
          <a:off x="9271000" y="53512357"/>
          <a:ext cx="274320" cy="360317"/>
          <a:chOff x="6147651" y="793750"/>
          <a:chExt cx="462699" cy="514350"/>
        </a:xfrm>
      </xdr:grpSpPr>
      <xdr:grpSp>
        <xdr:nvGrpSpPr>
          <xdr:cNvPr id="2293" name="Group 2292">
            <a:extLst>
              <a:ext uri="{FF2B5EF4-FFF2-40B4-BE49-F238E27FC236}">
                <a16:creationId xmlns:a16="http://schemas.microsoft.com/office/drawing/2014/main" id="{DF67A791-36A0-D008-6B83-71B365C3F59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0D31AF5E-DE3F-E9DC-B472-E43AF3B50CD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88FE4B87-942F-B241-A2FB-D461E5A4ADD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8C5F5BB1-A61B-C9AA-9BB9-6C6F087918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8" name="Straight Connector 2297">
              <a:extLst>
                <a:ext uri="{FF2B5EF4-FFF2-40B4-BE49-F238E27FC236}">
                  <a16:creationId xmlns:a16="http://schemas.microsoft.com/office/drawing/2014/main" id="{8E6251EF-00F9-7CF3-0331-4F67E812E01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619B07B7-752F-FB84-9738-BE9C985974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00" name="Straight Connector 2299">
              <a:extLst>
                <a:ext uri="{FF2B5EF4-FFF2-40B4-BE49-F238E27FC236}">
                  <a16:creationId xmlns:a16="http://schemas.microsoft.com/office/drawing/2014/main" id="{B1A10065-483B-633A-2A3A-62F5E5D5187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8BDC55C6-A0CA-2CA2-4C4F-767BE0609A3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311</xdr:row>
      <xdr:rowOff>0</xdr:rowOff>
    </xdr:from>
    <xdr:to>
      <xdr:col>2</xdr:col>
      <xdr:colOff>274320</xdr:colOff>
      <xdr:row>313</xdr:row>
      <xdr:rowOff>6531</xdr:rowOff>
    </xdr:to>
    <xdr:grpSp>
      <xdr:nvGrpSpPr>
        <xdr:cNvPr id="2301" name="Group 2300">
          <a:extLst>
            <a:ext uri="{FF2B5EF4-FFF2-40B4-BE49-F238E27FC236}">
              <a16:creationId xmlns:a16="http://schemas.microsoft.com/office/drawing/2014/main" id="{C2E31811-B8B6-4AF6-99D9-C25712EDDC2B}"/>
            </a:ext>
          </a:extLst>
        </xdr:cNvPr>
        <xdr:cNvGrpSpPr/>
      </xdr:nvGrpSpPr>
      <xdr:grpSpPr>
        <a:xfrm>
          <a:off x="879929" y="55426429"/>
          <a:ext cx="274320" cy="360316"/>
          <a:chOff x="6147651" y="793750"/>
          <a:chExt cx="462699" cy="514350"/>
        </a:xfrm>
      </xdr:grpSpPr>
      <xdr:grpSp>
        <xdr:nvGrpSpPr>
          <xdr:cNvPr id="2302" name="Group 2301">
            <a:extLst>
              <a:ext uri="{FF2B5EF4-FFF2-40B4-BE49-F238E27FC236}">
                <a16:creationId xmlns:a16="http://schemas.microsoft.com/office/drawing/2014/main" id="{9821092E-1078-1F39-231D-ADCA89F6536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304" name="Straight Connector 2303">
              <a:extLst>
                <a:ext uri="{FF2B5EF4-FFF2-40B4-BE49-F238E27FC236}">
                  <a16:creationId xmlns:a16="http://schemas.microsoft.com/office/drawing/2014/main" id="{0EC40EF7-8BC0-4EFA-918A-921099F79BE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05" name="Straight Connector 2304">
              <a:extLst>
                <a:ext uri="{FF2B5EF4-FFF2-40B4-BE49-F238E27FC236}">
                  <a16:creationId xmlns:a16="http://schemas.microsoft.com/office/drawing/2014/main" id="{D3671C88-FCC2-EF04-9D55-CBE9921AD8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06" name="Straight Connector 2305">
              <a:extLst>
                <a:ext uri="{FF2B5EF4-FFF2-40B4-BE49-F238E27FC236}">
                  <a16:creationId xmlns:a16="http://schemas.microsoft.com/office/drawing/2014/main" id="{493B2D6F-A3EF-683A-AABD-A612B337AC9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07" name="Straight Connector 2306">
              <a:extLst>
                <a:ext uri="{FF2B5EF4-FFF2-40B4-BE49-F238E27FC236}">
                  <a16:creationId xmlns:a16="http://schemas.microsoft.com/office/drawing/2014/main" id="{4A584F1C-E390-554F-3EE7-884116455C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08" name="Straight Connector 2307">
              <a:extLst>
                <a:ext uri="{FF2B5EF4-FFF2-40B4-BE49-F238E27FC236}">
                  <a16:creationId xmlns:a16="http://schemas.microsoft.com/office/drawing/2014/main" id="{4385EF37-6A1B-FD88-06E1-A12952190A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09" name="Straight Connector 2308">
              <a:extLst>
                <a:ext uri="{FF2B5EF4-FFF2-40B4-BE49-F238E27FC236}">
                  <a16:creationId xmlns:a16="http://schemas.microsoft.com/office/drawing/2014/main" id="{6ECA5E07-A7E2-3D17-7CDF-4662F42C4C3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303" name="Straight Connector 2302">
            <a:extLst>
              <a:ext uri="{FF2B5EF4-FFF2-40B4-BE49-F238E27FC236}">
                <a16:creationId xmlns:a16="http://schemas.microsoft.com/office/drawing/2014/main" id="{D119D43F-67CD-5AE8-BD81-7A7C0658FE9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311</xdr:row>
      <xdr:rowOff>0</xdr:rowOff>
    </xdr:from>
    <xdr:to>
      <xdr:col>4</xdr:col>
      <xdr:colOff>274320</xdr:colOff>
      <xdr:row>313</xdr:row>
      <xdr:rowOff>6531</xdr:rowOff>
    </xdr:to>
    <xdr:grpSp>
      <xdr:nvGrpSpPr>
        <xdr:cNvPr id="2310" name="Group 2309">
          <a:extLst>
            <a:ext uri="{FF2B5EF4-FFF2-40B4-BE49-F238E27FC236}">
              <a16:creationId xmlns:a16="http://schemas.microsoft.com/office/drawing/2014/main" id="{6146B411-AFE4-4879-ABF4-43CDBA94B51A}"/>
            </a:ext>
          </a:extLst>
        </xdr:cNvPr>
        <xdr:cNvGrpSpPr/>
      </xdr:nvGrpSpPr>
      <xdr:grpSpPr>
        <a:xfrm>
          <a:off x="1968500" y="55426429"/>
          <a:ext cx="274320" cy="360316"/>
          <a:chOff x="6147651" y="793750"/>
          <a:chExt cx="462699" cy="514350"/>
        </a:xfrm>
      </xdr:grpSpPr>
      <xdr:grpSp>
        <xdr:nvGrpSpPr>
          <xdr:cNvPr id="2311" name="Group 2310">
            <a:extLst>
              <a:ext uri="{FF2B5EF4-FFF2-40B4-BE49-F238E27FC236}">
                <a16:creationId xmlns:a16="http://schemas.microsoft.com/office/drawing/2014/main" id="{D415DD68-74B0-5E0E-10CD-293F2E16130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313" name="Straight Connector 2312">
              <a:extLst>
                <a:ext uri="{FF2B5EF4-FFF2-40B4-BE49-F238E27FC236}">
                  <a16:creationId xmlns:a16="http://schemas.microsoft.com/office/drawing/2014/main" id="{D39DBB09-A4C9-1738-FD6D-F0FBA2FCCDF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4" name="Straight Connector 2313">
              <a:extLst>
                <a:ext uri="{FF2B5EF4-FFF2-40B4-BE49-F238E27FC236}">
                  <a16:creationId xmlns:a16="http://schemas.microsoft.com/office/drawing/2014/main" id="{8FB8BE24-F34D-4DB3-B69D-1D26E4FDE44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5" name="Straight Connector 2314">
              <a:extLst>
                <a:ext uri="{FF2B5EF4-FFF2-40B4-BE49-F238E27FC236}">
                  <a16:creationId xmlns:a16="http://schemas.microsoft.com/office/drawing/2014/main" id="{94590AB1-AA87-8390-5A8C-BAD544DB99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6" name="Straight Connector 2315">
              <a:extLst>
                <a:ext uri="{FF2B5EF4-FFF2-40B4-BE49-F238E27FC236}">
                  <a16:creationId xmlns:a16="http://schemas.microsoft.com/office/drawing/2014/main" id="{806A6863-2FE0-CBA9-BA95-A75F0348AD4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7" name="Straight Connector 2316">
              <a:extLst>
                <a:ext uri="{FF2B5EF4-FFF2-40B4-BE49-F238E27FC236}">
                  <a16:creationId xmlns:a16="http://schemas.microsoft.com/office/drawing/2014/main" id="{AB096BE3-49B8-7106-64EA-A3E808B54A1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8" name="Straight Connector 2317">
              <a:extLst>
                <a:ext uri="{FF2B5EF4-FFF2-40B4-BE49-F238E27FC236}">
                  <a16:creationId xmlns:a16="http://schemas.microsoft.com/office/drawing/2014/main" id="{AF9934B8-8092-E242-7E36-00405E3F183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312" name="Straight Connector 2311">
            <a:extLst>
              <a:ext uri="{FF2B5EF4-FFF2-40B4-BE49-F238E27FC236}">
                <a16:creationId xmlns:a16="http://schemas.microsoft.com/office/drawing/2014/main" id="{539F673E-CB7F-60F7-23B2-45908D0A062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311</xdr:row>
      <xdr:rowOff>0</xdr:rowOff>
    </xdr:from>
    <xdr:to>
      <xdr:col>6</xdr:col>
      <xdr:colOff>274320</xdr:colOff>
      <xdr:row>313</xdr:row>
      <xdr:rowOff>6531</xdr:rowOff>
    </xdr:to>
    <xdr:grpSp>
      <xdr:nvGrpSpPr>
        <xdr:cNvPr id="2319" name="Group 2318">
          <a:extLst>
            <a:ext uri="{FF2B5EF4-FFF2-40B4-BE49-F238E27FC236}">
              <a16:creationId xmlns:a16="http://schemas.microsoft.com/office/drawing/2014/main" id="{4B0270AD-B015-49A7-BDA6-61985D027489}"/>
            </a:ext>
          </a:extLst>
        </xdr:cNvPr>
        <xdr:cNvGrpSpPr/>
      </xdr:nvGrpSpPr>
      <xdr:grpSpPr>
        <a:xfrm>
          <a:off x="3011714" y="55426429"/>
          <a:ext cx="274320" cy="360316"/>
          <a:chOff x="6147651" y="793750"/>
          <a:chExt cx="462699" cy="514350"/>
        </a:xfrm>
      </xdr:grpSpPr>
      <xdr:grpSp>
        <xdr:nvGrpSpPr>
          <xdr:cNvPr id="2320" name="Group 2319">
            <a:extLst>
              <a:ext uri="{FF2B5EF4-FFF2-40B4-BE49-F238E27FC236}">
                <a16:creationId xmlns:a16="http://schemas.microsoft.com/office/drawing/2014/main" id="{407E984A-EFA6-F987-9BFF-B38D211C822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322" name="Straight Connector 2321">
              <a:extLst>
                <a:ext uri="{FF2B5EF4-FFF2-40B4-BE49-F238E27FC236}">
                  <a16:creationId xmlns:a16="http://schemas.microsoft.com/office/drawing/2014/main" id="{8A21B39F-9671-4C10-55EA-7D452E348D4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3" name="Straight Connector 2322">
              <a:extLst>
                <a:ext uri="{FF2B5EF4-FFF2-40B4-BE49-F238E27FC236}">
                  <a16:creationId xmlns:a16="http://schemas.microsoft.com/office/drawing/2014/main" id="{705B8627-61DF-3722-B11C-9BB7C2EDAE8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4" name="Straight Connector 2323">
              <a:extLst>
                <a:ext uri="{FF2B5EF4-FFF2-40B4-BE49-F238E27FC236}">
                  <a16:creationId xmlns:a16="http://schemas.microsoft.com/office/drawing/2014/main" id="{11A980C5-D353-1A39-43AE-79F5ECE09A9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5" name="Straight Connector 2324">
              <a:extLst>
                <a:ext uri="{FF2B5EF4-FFF2-40B4-BE49-F238E27FC236}">
                  <a16:creationId xmlns:a16="http://schemas.microsoft.com/office/drawing/2014/main" id="{A9C70FBB-F15C-9F9F-1CD1-DFCFCBCF949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6" name="Straight Connector 2325">
              <a:extLst>
                <a:ext uri="{FF2B5EF4-FFF2-40B4-BE49-F238E27FC236}">
                  <a16:creationId xmlns:a16="http://schemas.microsoft.com/office/drawing/2014/main" id="{2C667BAC-26BB-A9DD-7645-2E2EA1C0DB7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7" name="Straight Connector 2326">
              <a:extLst>
                <a:ext uri="{FF2B5EF4-FFF2-40B4-BE49-F238E27FC236}">
                  <a16:creationId xmlns:a16="http://schemas.microsoft.com/office/drawing/2014/main" id="{98074935-BB4F-E1FA-B5E2-ABD7EEFB2D9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321" name="Straight Connector 2320">
            <a:extLst>
              <a:ext uri="{FF2B5EF4-FFF2-40B4-BE49-F238E27FC236}">
                <a16:creationId xmlns:a16="http://schemas.microsoft.com/office/drawing/2014/main" id="{C9B79F2D-D5B6-D689-E631-A69BF47C76D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311</xdr:row>
      <xdr:rowOff>0</xdr:rowOff>
    </xdr:from>
    <xdr:to>
      <xdr:col>10</xdr:col>
      <xdr:colOff>274320</xdr:colOff>
      <xdr:row>313</xdr:row>
      <xdr:rowOff>6531</xdr:rowOff>
    </xdr:to>
    <xdr:grpSp>
      <xdr:nvGrpSpPr>
        <xdr:cNvPr id="2328" name="Group 2327">
          <a:extLst>
            <a:ext uri="{FF2B5EF4-FFF2-40B4-BE49-F238E27FC236}">
              <a16:creationId xmlns:a16="http://schemas.microsoft.com/office/drawing/2014/main" id="{C3AC16E0-03BD-4539-88D4-E61741C91EE2}"/>
            </a:ext>
          </a:extLst>
        </xdr:cNvPr>
        <xdr:cNvGrpSpPr/>
      </xdr:nvGrpSpPr>
      <xdr:grpSpPr>
        <a:xfrm>
          <a:off x="5098143" y="55426429"/>
          <a:ext cx="274320" cy="360316"/>
          <a:chOff x="6147651" y="793750"/>
          <a:chExt cx="462699" cy="514350"/>
        </a:xfrm>
      </xdr:grpSpPr>
      <xdr:grpSp>
        <xdr:nvGrpSpPr>
          <xdr:cNvPr id="2329" name="Group 2328">
            <a:extLst>
              <a:ext uri="{FF2B5EF4-FFF2-40B4-BE49-F238E27FC236}">
                <a16:creationId xmlns:a16="http://schemas.microsoft.com/office/drawing/2014/main" id="{91E06395-4148-9B24-5DB7-A385FDF6A61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331" name="Straight Connector 2330">
              <a:extLst>
                <a:ext uri="{FF2B5EF4-FFF2-40B4-BE49-F238E27FC236}">
                  <a16:creationId xmlns:a16="http://schemas.microsoft.com/office/drawing/2014/main" id="{6EA4EA38-546E-8B3B-E8F7-EB08882857F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2" name="Straight Connector 2331">
              <a:extLst>
                <a:ext uri="{FF2B5EF4-FFF2-40B4-BE49-F238E27FC236}">
                  <a16:creationId xmlns:a16="http://schemas.microsoft.com/office/drawing/2014/main" id="{E3A4C93F-082B-D846-278C-3605C474B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3" name="Straight Connector 2332">
              <a:extLst>
                <a:ext uri="{FF2B5EF4-FFF2-40B4-BE49-F238E27FC236}">
                  <a16:creationId xmlns:a16="http://schemas.microsoft.com/office/drawing/2014/main" id="{8FA09423-CC1D-6068-ACDE-5594392CFF2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4" name="Straight Connector 2333">
              <a:extLst>
                <a:ext uri="{FF2B5EF4-FFF2-40B4-BE49-F238E27FC236}">
                  <a16:creationId xmlns:a16="http://schemas.microsoft.com/office/drawing/2014/main" id="{C961448D-8CCA-F7C9-FDE7-B78DA8B8C6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5" name="Straight Connector 2334">
              <a:extLst>
                <a:ext uri="{FF2B5EF4-FFF2-40B4-BE49-F238E27FC236}">
                  <a16:creationId xmlns:a16="http://schemas.microsoft.com/office/drawing/2014/main" id="{9B2394E2-17B9-9EFD-F1AF-F160DC2D3A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6" name="Straight Connector 2335">
              <a:extLst>
                <a:ext uri="{FF2B5EF4-FFF2-40B4-BE49-F238E27FC236}">
                  <a16:creationId xmlns:a16="http://schemas.microsoft.com/office/drawing/2014/main" id="{9B42AFE7-110C-313C-30C2-8CEAA6140BE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330" name="Straight Connector 2329">
            <a:extLst>
              <a:ext uri="{FF2B5EF4-FFF2-40B4-BE49-F238E27FC236}">
                <a16:creationId xmlns:a16="http://schemas.microsoft.com/office/drawing/2014/main" id="{A687A86B-FF7B-6C1E-CBA1-A835E5C561A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311</xdr:row>
      <xdr:rowOff>0</xdr:rowOff>
    </xdr:from>
    <xdr:to>
      <xdr:col>14</xdr:col>
      <xdr:colOff>274320</xdr:colOff>
      <xdr:row>313</xdr:row>
      <xdr:rowOff>6531</xdr:rowOff>
    </xdr:to>
    <xdr:grpSp>
      <xdr:nvGrpSpPr>
        <xdr:cNvPr id="2337" name="Group 2336">
          <a:extLst>
            <a:ext uri="{FF2B5EF4-FFF2-40B4-BE49-F238E27FC236}">
              <a16:creationId xmlns:a16="http://schemas.microsoft.com/office/drawing/2014/main" id="{6CE767BB-786F-4645-A986-D02F04B5A936}"/>
            </a:ext>
          </a:extLst>
        </xdr:cNvPr>
        <xdr:cNvGrpSpPr/>
      </xdr:nvGrpSpPr>
      <xdr:grpSpPr>
        <a:xfrm>
          <a:off x="7184571" y="55426429"/>
          <a:ext cx="274320" cy="360316"/>
          <a:chOff x="6147651" y="793750"/>
          <a:chExt cx="462699" cy="514350"/>
        </a:xfrm>
      </xdr:grpSpPr>
      <xdr:grpSp>
        <xdr:nvGrpSpPr>
          <xdr:cNvPr id="2338" name="Group 2337">
            <a:extLst>
              <a:ext uri="{FF2B5EF4-FFF2-40B4-BE49-F238E27FC236}">
                <a16:creationId xmlns:a16="http://schemas.microsoft.com/office/drawing/2014/main" id="{7E92AAE4-D2BF-5DA8-2727-FFD25491F2D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340" name="Straight Connector 2339">
              <a:extLst>
                <a:ext uri="{FF2B5EF4-FFF2-40B4-BE49-F238E27FC236}">
                  <a16:creationId xmlns:a16="http://schemas.microsoft.com/office/drawing/2014/main" id="{0818DE18-D572-B94D-4967-C70B2F525B4D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1" name="Straight Connector 2340">
              <a:extLst>
                <a:ext uri="{FF2B5EF4-FFF2-40B4-BE49-F238E27FC236}">
                  <a16:creationId xmlns:a16="http://schemas.microsoft.com/office/drawing/2014/main" id="{60A6FD50-4CE6-E19A-0171-DCB5915E0DD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2" name="Straight Connector 2341">
              <a:extLst>
                <a:ext uri="{FF2B5EF4-FFF2-40B4-BE49-F238E27FC236}">
                  <a16:creationId xmlns:a16="http://schemas.microsoft.com/office/drawing/2014/main" id="{DB6565F8-9223-0036-A740-4165343B04E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3" name="Straight Connector 2342">
              <a:extLst>
                <a:ext uri="{FF2B5EF4-FFF2-40B4-BE49-F238E27FC236}">
                  <a16:creationId xmlns:a16="http://schemas.microsoft.com/office/drawing/2014/main" id="{48F3FD25-A326-4898-0076-0C732F33E8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4" name="Straight Connector 2343">
              <a:extLst>
                <a:ext uri="{FF2B5EF4-FFF2-40B4-BE49-F238E27FC236}">
                  <a16:creationId xmlns:a16="http://schemas.microsoft.com/office/drawing/2014/main" id="{2344476F-E17F-8A66-7BAC-FB86717152E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5" name="Straight Connector 2344">
              <a:extLst>
                <a:ext uri="{FF2B5EF4-FFF2-40B4-BE49-F238E27FC236}">
                  <a16:creationId xmlns:a16="http://schemas.microsoft.com/office/drawing/2014/main" id="{5778657C-6F29-AA6E-2A7F-7483029618F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339" name="Straight Connector 2338">
            <a:extLst>
              <a:ext uri="{FF2B5EF4-FFF2-40B4-BE49-F238E27FC236}">
                <a16:creationId xmlns:a16="http://schemas.microsoft.com/office/drawing/2014/main" id="{1C5DC2B2-796D-524E-990D-72CDD44E905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322</xdr:row>
      <xdr:rowOff>0</xdr:rowOff>
    </xdr:from>
    <xdr:to>
      <xdr:col>2</xdr:col>
      <xdr:colOff>274320</xdr:colOff>
      <xdr:row>324</xdr:row>
      <xdr:rowOff>6531</xdr:rowOff>
    </xdr:to>
    <xdr:grpSp>
      <xdr:nvGrpSpPr>
        <xdr:cNvPr id="2346" name="Group 2345">
          <a:extLst>
            <a:ext uri="{FF2B5EF4-FFF2-40B4-BE49-F238E27FC236}">
              <a16:creationId xmlns:a16="http://schemas.microsoft.com/office/drawing/2014/main" id="{FCADE464-5F18-4F54-9B9F-FD68DFD75898}"/>
            </a:ext>
          </a:extLst>
        </xdr:cNvPr>
        <xdr:cNvGrpSpPr/>
      </xdr:nvGrpSpPr>
      <xdr:grpSpPr>
        <a:xfrm>
          <a:off x="879929" y="57340500"/>
          <a:ext cx="274320" cy="351245"/>
          <a:chOff x="6147651" y="793750"/>
          <a:chExt cx="462699" cy="514350"/>
        </a:xfrm>
      </xdr:grpSpPr>
      <xdr:grpSp>
        <xdr:nvGrpSpPr>
          <xdr:cNvPr id="2347" name="Group 2346">
            <a:extLst>
              <a:ext uri="{FF2B5EF4-FFF2-40B4-BE49-F238E27FC236}">
                <a16:creationId xmlns:a16="http://schemas.microsoft.com/office/drawing/2014/main" id="{BC276B87-77C5-55C4-52B1-3A72E3D3304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349" name="Straight Connector 2348">
              <a:extLst>
                <a:ext uri="{FF2B5EF4-FFF2-40B4-BE49-F238E27FC236}">
                  <a16:creationId xmlns:a16="http://schemas.microsoft.com/office/drawing/2014/main" id="{66E8D35C-B3E6-BA53-0234-97109166F37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0" name="Straight Connector 2349">
              <a:extLst>
                <a:ext uri="{FF2B5EF4-FFF2-40B4-BE49-F238E27FC236}">
                  <a16:creationId xmlns:a16="http://schemas.microsoft.com/office/drawing/2014/main" id="{5BA5FDAA-FEF3-E312-FB58-040208B283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1" name="Straight Connector 2350">
              <a:extLst>
                <a:ext uri="{FF2B5EF4-FFF2-40B4-BE49-F238E27FC236}">
                  <a16:creationId xmlns:a16="http://schemas.microsoft.com/office/drawing/2014/main" id="{01DD37BA-6E1D-989C-3267-B3F68FE5C36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2" name="Straight Connector 2351">
              <a:extLst>
                <a:ext uri="{FF2B5EF4-FFF2-40B4-BE49-F238E27FC236}">
                  <a16:creationId xmlns:a16="http://schemas.microsoft.com/office/drawing/2014/main" id="{DD50611A-7BA8-055D-9EB4-9E63AEE836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3" name="Straight Connector 2352">
              <a:extLst>
                <a:ext uri="{FF2B5EF4-FFF2-40B4-BE49-F238E27FC236}">
                  <a16:creationId xmlns:a16="http://schemas.microsoft.com/office/drawing/2014/main" id="{EF2FE342-8D97-71A6-03A4-7D1253772FD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4" name="Straight Connector 2353">
              <a:extLst>
                <a:ext uri="{FF2B5EF4-FFF2-40B4-BE49-F238E27FC236}">
                  <a16:creationId xmlns:a16="http://schemas.microsoft.com/office/drawing/2014/main" id="{A3974642-0E54-C079-4495-7BFC2248F4D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348" name="Straight Connector 2347">
            <a:extLst>
              <a:ext uri="{FF2B5EF4-FFF2-40B4-BE49-F238E27FC236}">
                <a16:creationId xmlns:a16="http://schemas.microsoft.com/office/drawing/2014/main" id="{3FD8DE31-D027-EA1A-CBBF-2C787930451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322</xdr:row>
      <xdr:rowOff>0</xdr:rowOff>
    </xdr:from>
    <xdr:to>
      <xdr:col>4</xdr:col>
      <xdr:colOff>274320</xdr:colOff>
      <xdr:row>324</xdr:row>
      <xdr:rowOff>6531</xdr:rowOff>
    </xdr:to>
    <xdr:grpSp>
      <xdr:nvGrpSpPr>
        <xdr:cNvPr id="2355" name="Group 2354">
          <a:extLst>
            <a:ext uri="{FF2B5EF4-FFF2-40B4-BE49-F238E27FC236}">
              <a16:creationId xmlns:a16="http://schemas.microsoft.com/office/drawing/2014/main" id="{651D8F4A-E011-4371-B8D6-B46936256445}"/>
            </a:ext>
          </a:extLst>
        </xdr:cNvPr>
        <xdr:cNvGrpSpPr/>
      </xdr:nvGrpSpPr>
      <xdr:grpSpPr>
        <a:xfrm>
          <a:off x="1968500" y="57340500"/>
          <a:ext cx="274320" cy="351245"/>
          <a:chOff x="6147651" y="793750"/>
          <a:chExt cx="462699" cy="514350"/>
        </a:xfrm>
      </xdr:grpSpPr>
      <xdr:grpSp>
        <xdr:nvGrpSpPr>
          <xdr:cNvPr id="2356" name="Group 2355">
            <a:extLst>
              <a:ext uri="{FF2B5EF4-FFF2-40B4-BE49-F238E27FC236}">
                <a16:creationId xmlns:a16="http://schemas.microsoft.com/office/drawing/2014/main" id="{2E2B9F6B-B88A-4E51-A2E1-EB6FB66ADFF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358" name="Straight Connector 2357">
              <a:extLst>
                <a:ext uri="{FF2B5EF4-FFF2-40B4-BE49-F238E27FC236}">
                  <a16:creationId xmlns:a16="http://schemas.microsoft.com/office/drawing/2014/main" id="{C3197910-AB55-9ECF-F5F9-026D9CE840E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9" name="Straight Connector 2358">
              <a:extLst>
                <a:ext uri="{FF2B5EF4-FFF2-40B4-BE49-F238E27FC236}">
                  <a16:creationId xmlns:a16="http://schemas.microsoft.com/office/drawing/2014/main" id="{F68F8B56-9FAE-868B-B2A2-D02F6C2CE3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0" name="Straight Connector 2359">
              <a:extLst>
                <a:ext uri="{FF2B5EF4-FFF2-40B4-BE49-F238E27FC236}">
                  <a16:creationId xmlns:a16="http://schemas.microsoft.com/office/drawing/2014/main" id="{0B6CC5C2-B196-930D-66CD-ACA7B0645B8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1" name="Straight Connector 2360">
              <a:extLst>
                <a:ext uri="{FF2B5EF4-FFF2-40B4-BE49-F238E27FC236}">
                  <a16:creationId xmlns:a16="http://schemas.microsoft.com/office/drawing/2014/main" id="{CB13BB3F-FB10-3D96-247F-4AD5424969A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2" name="Straight Connector 2361">
              <a:extLst>
                <a:ext uri="{FF2B5EF4-FFF2-40B4-BE49-F238E27FC236}">
                  <a16:creationId xmlns:a16="http://schemas.microsoft.com/office/drawing/2014/main" id="{5936F7B7-F1C1-EEEC-3D61-8AA2EDF04F6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3" name="Straight Connector 2362">
              <a:extLst>
                <a:ext uri="{FF2B5EF4-FFF2-40B4-BE49-F238E27FC236}">
                  <a16:creationId xmlns:a16="http://schemas.microsoft.com/office/drawing/2014/main" id="{0F5DEECD-55C5-8F3F-0451-D5DB66F8BF4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572E3291-3447-98A5-CB34-2A7D402A1F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345</xdr:row>
      <xdr:rowOff>0</xdr:rowOff>
    </xdr:from>
    <xdr:to>
      <xdr:col>2</xdr:col>
      <xdr:colOff>274320</xdr:colOff>
      <xdr:row>347</xdr:row>
      <xdr:rowOff>6531</xdr:rowOff>
    </xdr:to>
    <xdr:grpSp>
      <xdr:nvGrpSpPr>
        <xdr:cNvPr id="2364" name="Group 2363">
          <a:extLst>
            <a:ext uri="{FF2B5EF4-FFF2-40B4-BE49-F238E27FC236}">
              <a16:creationId xmlns:a16="http://schemas.microsoft.com/office/drawing/2014/main" id="{43F2728E-CD4E-43B5-AF74-4889D51DA17F}"/>
            </a:ext>
          </a:extLst>
        </xdr:cNvPr>
        <xdr:cNvGrpSpPr/>
      </xdr:nvGrpSpPr>
      <xdr:grpSpPr>
        <a:xfrm>
          <a:off x="879929" y="61359143"/>
          <a:ext cx="274320" cy="360317"/>
          <a:chOff x="6147651" y="793750"/>
          <a:chExt cx="462699" cy="514350"/>
        </a:xfrm>
      </xdr:grpSpPr>
      <xdr:grpSp>
        <xdr:nvGrpSpPr>
          <xdr:cNvPr id="2365" name="Group 2364">
            <a:extLst>
              <a:ext uri="{FF2B5EF4-FFF2-40B4-BE49-F238E27FC236}">
                <a16:creationId xmlns:a16="http://schemas.microsoft.com/office/drawing/2014/main" id="{3CBCBD4A-B2A6-0370-F304-ACE0A99E08F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367" name="Straight Connector 2366">
              <a:extLst>
                <a:ext uri="{FF2B5EF4-FFF2-40B4-BE49-F238E27FC236}">
                  <a16:creationId xmlns:a16="http://schemas.microsoft.com/office/drawing/2014/main" id="{650B7EB7-5AD0-70AA-CFB2-3DE65E40C63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8" name="Straight Connector 2367">
              <a:extLst>
                <a:ext uri="{FF2B5EF4-FFF2-40B4-BE49-F238E27FC236}">
                  <a16:creationId xmlns:a16="http://schemas.microsoft.com/office/drawing/2014/main" id="{99EB6B41-FBFC-BC85-5690-8638313CF17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9" name="Straight Connector 2368">
              <a:extLst>
                <a:ext uri="{FF2B5EF4-FFF2-40B4-BE49-F238E27FC236}">
                  <a16:creationId xmlns:a16="http://schemas.microsoft.com/office/drawing/2014/main" id="{F22F232A-7759-4200-BBEA-A17F9C76289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0" name="Straight Connector 2369">
              <a:extLst>
                <a:ext uri="{FF2B5EF4-FFF2-40B4-BE49-F238E27FC236}">
                  <a16:creationId xmlns:a16="http://schemas.microsoft.com/office/drawing/2014/main" id="{DBF59557-F8A0-8FF5-1EFF-CFB0120E2A5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1" name="Straight Connector 2370">
              <a:extLst>
                <a:ext uri="{FF2B5EF4-FFF2-40B4-BE49-F238E27FC236}">
                  <a16:creationId xmlns:a16="http://schemas.microsoft.com/office/drawing/2014/main" id="{AD374C5F-4581-8FFC-A61E-53063B23671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2" name="Straight Connector 2371">
              <a:extLst>
                <a:ext uri="{FF2B5EF4-FFF2-40B4-BE49-F238E27FC236}">
                  <a16:creationId xmlns:a16="http://schemas.microsoft.com/office/drawing/2014/main" id="{42EAE735-971A-8B40-A709-6783F04E266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366" name="Straight Connector 2365">
            <a:extLst>
              <a:ext uri="{FF2B5EF4-FFF2-40B4-BE49-F238E27FC236}">
                <a16:creationId xmlns:a16="http://schemas.microsoft.com/office/drawing/2014/main" id="{6BD0A8C4-1AAF-BE86-3E40-5447CDA01A8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345</xdr:row>
      <xdr:rowOff>0</xdr:rowOff>
    </xdr:from>
    <xdr:to>
      <xdr:col>4</xdr:col>
      <xdr:colOff>274320</xdr:colOff>
      <xdr:row>347</xdr:row>
      <xdr:rowOff>6531</xdr:rowOff>
    </xdr:to>
    <xdr:grpSp>
      <xdr:nvGrpSpPr>
        <xdr:cNvPr id="2373" name="Group 2372">
          <a:extLst>
            <a:ext uri="{FF2B5EF4-FFF2-40B4-BE49-F238E27FC236}">
              <a16:creationId xmlns:a16="http://schemas.microsoft.com/office/drawing/2014/main" id="{4E7194E1-ADA6-495D-B67B-DCFC0D157EE0}"/>
            </a:ext>
          </a:extLst>
        </xdr:cNvPr>
        <xdr:cNvGrpSpPr/>
      </xdr:nvGrpSpPr>
      <xdr:grpSpPr>
        <a:xfrm>
          <a:off x="1968500" y="61359143"/>
          <a:ext cx="274320" cy="360317"/>
          <a:chOff x="6147651" y="793750"/>
          <a:chExt cx="462699" cy="514350"/>
        </a:xfrm>
      </xdr:grpSpPr>
      <xdr:grpSp>
        <xdr:nvGrpSpPr>
          <xdr:cNvPr id="2374" name="Group 2373">
            <a:extLst>
              <a:ext uri="{FF2B5EF4-FFF2-40B4-BE49-F238E27FC236}">
                <a16:creationId xmlns:a16="http://schemas.microsoft.com/office/drawing/2014/main" id="{71EE544A-CE89-A66F-0A52-B50C4B34B70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376" name="Straight Connector 2375">
              <a:extLst>
                <a:ext uri="{FF2B5EF4-FFF2-40B4-BE49-F238E27FC236}">
                  <a16:creationId xmlns:a16="http://schemas.microsoft.com/office/drawing/2014/main" id="{7CE6A4CE-FCBA-2D6B-D2B4-9DE02D84480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7" name="Straight Connector 2376">
              <a:extLst>
                <a:ext uri="{FF2B5EF4-FFF2-40B4-BE49-F238E27FC236}">
                  <a16:creationId xmlns:a16="http://schemas.microsoft.com/office/drawing/2014/main" id="{3FDAB678-7D77-0414-51F7-215900E561A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8" name="Straight Connector 2377">
              <a:extLst>
                <a:ext uri="{FF2B5EF4-FFF2-40B4-BE49-F238E27FC236}">
                  <a16:creationId xmlns:a16="http://schemas.microsoft.com/office/drawing/2014/main" id="{0B2B024B-FD62-BA09-F2FE-64872337BC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9" name="Straight Connector 2378">
              <a:extLst>
                <a:ext uri="{FF2B5EF4-FFF2-40B4-BE49-F238E27FC236}">
                  <a16:creationId xmlns:a16="http://schemas.microsoft.com/office/drawing/2014/main" id="{12248079-4B9A-2091-402F-519155D744A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0" name="Straight Connector 2379">
              <a:extLst>
                <a:ext uri="{FF2B5EF4-FFF2-40B4-BE49-F238E27FC236}">
                  <a16:creationId xmlns:a16="http://schemas.microsoft.com/office/drawing/2014/main" id="{2E48F896-436D-B1DC-9462-48350B8B69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1" name="Straight Connector 2380">
              <a:extLst>
                <a:ext uri="{FF2B5EF4-FFF2-40B4-BE49-F238E27FC236}">
                  <a16:creationId xmlns:a16="http://schemas.microsoft.com/office/drawing/2014/main" id="{CB896E28-6863-ABF1-8C68-054A80D326F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375" name="Straight Connector 2374">
            <a:extLst>
              <a:ext uri="{FF2B5EF4-FFF2-40B4-BE49-F238E27FC236}">
                <a16:creationId xmlns:a16="http://schemas.microsoft.com/office/drawing/2014/main" id="{7F65A036-71C0-48B5-67C0-552B2AA3AC3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345</xdr:row>
      <xdr:rowOff>0</xdr:rowOff>
    </xdr:from>
    <xdr:to>
      <xdr:col>8</xdr:col>
      <xdr:colOff>274320</xdr:colOff>
      <xdr:row>347</xdr:row>
      <xdr:rowOff>6531</xdr:rowOff>
    </xdr:to>
    <xdr:grpSp>
      <xdr:nvGrpSpPr>
        <xdr:cNvPr id="2382" name="Group 2381">
          <a:extLst>
            <a:ext uri="{FF2B5EF4-FFF2-40B4-BE49-F238E27FC236}">
              <a16:creationId xmlns:a16="http://schemas.microsoft.com/office/drawing/2014/main" id="{14FC5379-1E6F-45AA-BE49-F43BB82B47B1}"/>
            </a:ext>
          </a:extLst>
        </xdr:cNvPr>
        <xdr:cNvGrpSpPr/>
      </xdr:nvGrpSpPr>
      <xdr:grpSpPr>
        <a:xfrm>
          <a:off x="4054929" y="61359143"/>
          <a:ext cx="274320" cy="360317"/>
          <a:chOff x="6147651" y="793750"/>
          <a:chExt cx="462699" cy="514350"/>
        </a:xfrm>
      </xdr:grpSpPr>
      <xdr:grpSp>
        <xdr:nvGrpSpPr>
          <xdr:cNvPr id="2383" name="Group 2382">
            <a:extLst>
              <a:ext uri="{FF2B5EF4-FFF2-40B4-BE49-F238E27FC236}">
                <a16:creationId xmlns:a16="http://schemas.microsoft.com/office/drawing/2014/main" id="{C5079928-A462-291B-20DD-5AA15762C79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385" name="Straight Connector 2384">
              <a:extLst>
                <a:ext uri="{FF2B5EF4-FFF2-40B4-BE49-F238E27FC236}">
                  <a16:creationId xmlns:a16="http://schemas.microsoft.com/office/drawing/2014/main" id="{72A0CFB3-DBC0-EE7D-7553-A90A1913313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6" name="Straight Connector 2385">
              <a:extLst>
                <a:ext uri="{FF2B5EF4-FFF2-40B4-BE49-F238E27FC236}">
                  <a16:creationId xmlns:a16="http://schemas.microsoft.com/office/drawing/2014/main" id="{26D2C98B-E327-0D45-CEAB-2FDFE9FE90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7" name="Straight Connector 2386">
              <a:extLst>
                <a:ext uri="{FF2B5EF4-FFF2-40B4-BE49-F238E27FC236}">
                  <a16:creationId xmlns:a16="http://schemas.microsoft.com/office/drawing/2014/main" id="{027306D2-327A-DDD9-4531-509AB4C9DD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8" name="Straight Connector 2387">
              <a:extLst>
                <a:ext uri="{FF2B5EF4-FFF2-40B4-BE49-F238E27FC236}">
                  <a16:creationId xmlns:a16="http://schemas.microsoft.com/office/drawing/2014/main" id="{827DC044-81D2-33A9-0B1A-6A5A9C74B1F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9" name="Straight Connector 2388">
              <a:extLst>
                <a:ext uri="{FF2B5EF4-FFF2-40B4-BE49-F238E27FC236}">
                  <a16:creationId xmlns:a16="http://schemas.microsoft.com/office/drawing/2014/main" id="{233CDB55-1412-D741-FF7A-B04884D0F14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0" name="Straight Connector 2389">
              <a:extLst>
                <a:ext uri="{FF2B5EF4-FFF2-40B4-BE49-F238E27FC236}">
                  <a16:creationId xmlns:a16="http://schemas.microsoft.com/office/drawing/2014/main" id="{2398C40C-8805-7302-8EB1-24444060BF7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384" name="Straight Connector 2383">
            <a:extLst>
              <a:ext uri="{FF2B5EF4-FFF2-40B4-BE49-F238E27FC236}">
                <a16:creationId xmlns:a16="http://schemas.microsoft.com/office/drawing/2014/main" id="{A8B983F4-2037-42E0-981C-C6BFD92E2A7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345</xdr:row>
      <xdr:rowOff>0</xdr:rowOff>
    </xdr:from>
    <xdr:to>
      <xdr:col>18</xdr:col>
      <xdr:colOff>274320</xdr:colOff>
      <xdr:row>347</xdr:row>
      <xdr:rowOff>6531</xdr:rowOff>
    </xdr:to>
    <xdr:grpSp>
      <xdr:nvGrpSpPr>
        <xdr:cNvPr id="2391" name="Group 2390">
          <a:extLst>
            <a:ext uri="{FF2B5EF4-FFF2-40B4-BE49-F238E27FC236}">
              <a16:creationId xmlns:a16="http://schemas.microsoft.com/office/drawing/2014/main" id="{0CBE4581-B5D2-4C4B-BA86-85FED9286ADB}"/>
            </a:ext>
          </a:extLst>
        </xdr:cNvPr>
        <xdr:cNvGrpSpPr/>
      </xdr:nvGrpSpPr>
      <xdr:grpSpPr>
        <a:xfrm>
          <a:off x="9271000" y="61359143"/>
          <a:ext cx="274320" cy="360317"/>
          <a:chOff x="6147651" y="793750"/>
          <a:chExt cx="462699" cy="514350"/>
        </a:xfrm>
      </xdr:grpSpPr>
      <xdr:grpSp>
        <xdr:nvGrpSpPr>
          <xdr:cNvPr id="2392" name="Group 2391">
            <a:extLst>
              <a:ext uri="{FF2B5EF4-FFF2-40B4-BE49-F238E27FC236}">
                <a16:creationId xmlns:a16="http://schemas.microsoft.com/office/drawing/2014/main" id="{70CBD77C-261C-E7A6-29E4-198BA67D947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394" name="Straight Connector 2393">
              <a:extLst>
                <a:ext uri="{FF2B5EF4-FFF2-40B4-BE49-F238E27FC236}">
                  <a16:creationId xmlns:a16="http://schemas.microsoft.com/office/drawing/2014/main" id="{4B4B53D3-11AE-6EC2-D54A-FEA2D6E9933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5" name="Straight Connector 2394">
              <a:extLst>
                <a:ext uri="{FF2B5EF4-FFF2-40B4-BE49-F238E27FC236}">
                  <a16:creationId xmlns:a16="http://schemas.microsoft.com/office/drawing/2014/main" id="{59421EF4-525A-385F-DA2C-C2CC89B6CF9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6" name="Straight Connector 2395">
              <a:extLst>
                <a:ext uri="{FF2B5EF4-FFF2-40B4-BE49-F238E27FC236}">
                  <a16:creationId xmlns:a16="http://schemas.microsoft.com/office/drawing/2014/main" id="{B988469F-C646-923C-CAC9-33CCE7EB35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7" name="Straight Connector 2396">
              <a:extLst>
                <a:ext uri="{FF2B5EF4-FFF2-40B4-BE49-F238E27FC236}">
                  <a16:creationId xmlns:a16="http://schemas.microsoft.com/office/drawing/2014/main" id="{FB0BE085-8345-DA36-4494-F310E72C7DF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8" name="Straight Connector 2397">
              <a:extLst>
                <a:ext uri="{FF2B5EF4-FFF2-40B4-BE49-F238E27FC236}">
                  <a16:creationId xmlns:a16="http://schemas.microsoft.com/office/drawing/2014/main" id="{973289AB-CC94-4932-F16E-00409A9A098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9" name="Straight Connector 2398">
              <a:extLst>
                <a:ext uri="{FF2B5EF4-FFF2-40B4-BE49-F238E27FC236}">
                  <a16:creationId xmlns:a16="http://schemas.microsoft.com/office/drawing/2014/main" id="{0C242913-08C6-ECD4-8A6E-5AF48D44C12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393" name="Straight Connector 2392">
            <a:extLst>
              <a:ext uri="{FF2B5EF4-FFF2-40B4-BE49-F238E27FC236}">
                <a16:creationId xmlns:a16="http://schemas.microsoft.com/office/drawing/2014/main" id="{74A133A4-CBA5-90EC-D9DD-3F76BB91BE2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345</xdr:row>
      <xdr:rowOff>0</xdr:rowOff>
    </xdr:from>
    <xdr:to>
      <xdr:col>20</xdr:col>
      <xdr:colOff>274320</xdr:colOff>
      <xdr:row>347</xdr:row>
      <xdr:rowOff>6531</xdr:rowOff>
    </xdr:to>
    <xdr:grpSp>
      <xdr:nvGrpSpPr>
        <xdr:cNvPr id="2400" name="Group 2399">
          <a:extLst>
            <a:ext uri="{FF2B5EF4-FFF2-40B4-BE49-F238E27FC236}">
              <a16:creationId xmlns:a16="http://schemas.microsoft.com/office/drawing/2014/main" id="{3EF0F135-A1F4-406D-975B-A76DEE052FD7}"/>
            </a:ext>
          </a:extLst>
        </xdr:cNvPr>
        <xdr:cNvGrpSpPr/>
      </xdr:nvGrpSpPr>
      <xdr:grpSpPr>
        <a:xfrm>
          <a:off x="10314214" y="61359143"/>
          <a:ext cx="274320" cy="360317"/>
          <a:chOff x="6147651" y="793750"/>
          <a:chExt cx="462699" cy="514350"/>
        </a:xfrm>
      </xdr:grpSpPr>
      <xdr:grpSp>
        <xdr:nvGrpSpPr>
          <xdr:cNvPr id="2401" name="Group 2400">
            <a:extLst>
              <a:ext uri="{FF2B5EF4-FFF2-40B4-BE49-F238E27FC236}">
                <a16:creationId xmlns:a16="http://schemas.microsoft.com/office/drawing/2014/main" id="{AA19D49E-E939-BB2F-C84B-80D7ABA4BFC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03" name="Straight Connector 2402">
              <a:extLst>
                <a:ext uri="{FF2B5EF4-FFF2-40B4-BE49-F238E27FC236}">
                  <a16:creationId xmlns:a16="http://schemas.microsoft.com/office/drawing/2014/main" id="{A7853449-3A2E-E580-A451-E381BDC4E4A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04" name="Straight Connector 2403">
              <a:extLst>
                <a:ext uri="{FF2B5EF4-FFF2-40B4-BE49-F238E27FC236}">
                  <a16:creationId xmlns:a16="http://schemas.microsoft.com/office/drawing/2014/main" id="{25FAA007-5B0A-EE7B-DFB2-9E51645F0B5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05" name="Straight Connector 2404">
              <a:extLst>
                <a:ext uri="{FF2B5EF4-FFF2-40B4-BE49-F238E27FC236}">
                  <a16:creationId xmlns:a16="http://schemas.microsoft.com/office/drawing/2014/main" id="{96BD20E0-C770-D5D9-9F3E-A31FA3CB38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06" name="Straight Connector 2405">
              <a:extLst>
                <a:ext uri="{FF2B5EF4-FFF2-40B4-BE49-F238E27FC236}">
                  <a16:creationId xmlns:a16="http://schemas.microsoft.com/office/drawing/2014/main" id="{054C73BA-32D4-A6CF-1060-560C6A88E7A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07" name="Straight Connector 2406">
              <a:extLst>
                <a:ext uri="{FF2B5EF4-FFF2-40B4-BE49-F238E27FC236}">
                  <a16:creationId xmlns:a16="http://schemas.microsoft.com/office/drawing/2014/main" id="{B3314305-F295-9BAC-5D3A-864EE7096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08" name="Straight Connector 2407">
              <a:extLst>
                <a:ext uri="{FF2B5EF4-FFF2-40B4-BE49-F238E27FC236}">
                  <a16:creationId xmlns:a16="http://schemas.microsoft.com/office/drawing/2014/main" id="{B874F8CD-94AC-AB7D-7BEA-E3F3A75002B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02" name="Straight Connector 2401">
            <a:extLst>
              <a:ext uri="{FF2B5EF4-FFF2-40B4-BE49-F238E27FC236}">
                <a16:creationId xmlns:a16="http://schemas.microsoft.com/office/drawing/2014/main" id="{AEB0DC69-50E7-A622-04B1-11B90685AFB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356</xdr:row>
      <xdr:rowOff>0</xdr:rowOff>
    </xdr:from>
    <xdr:to>
      <xdr:col>2</xdr:col>
      <xdr:colOff>274320</xdr:colOff>
      <xdr:row>358</xdr:row>
      <xdr:rowOff>6531</xdr:rowOff>
    </xdr:to>
    <xdr:grpSp>
      <xdr:nvGrpSpPr>
        <xdr:cNvPr id="2409" name="Group 2408">
          <a:extLst>
            <a:ext uri="{FF2B5EF4-FFF2-40B4-BE49-F238E27FC236}">
              <a16:creationId xmlns:a16="http://schemas.microsoft.com/office/drawing/2014/main" id="{451ECDA4-0367-4DA8-876C-FAF454273A83}"/>
            </a:ext>
          </a:extLst>
        </xdr:cNvPr>
        <xdr:cNvGrpSpPr/>
      </xdr:nvGrpSpPr>
      <xdr:grpSpPr>
        <a:xfrm>
          <a:off x="879929" y="63273214"/>
          <a:ext cx="274320" cy="360317"/>
          <a:chOff x="6147651" y="793750"/>
          <a:chExt cx="462699" cy="514350"/>
        </a:xfrm>
      </xdr:grpSpPr>
      <xdr:grpSp>
        <xdr:nvGrpSpPr>
          <xdr:cNvPr id="2410" name="Group 2409">
            <a:extLst>
              <a:ext uri="{FF2B5EF4-FFF2-40B4-BE49-F238E27FC236}">
                <a16:creationId xmlns:a16="http://schemas.microsoft.com/office/drawing/2014/main" id="{7DDE4A3D-A07E-4F2E-5E35-7045B19CD1C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12" name="Straight Connector 2411">
              <a:extLst>
                <a:ext uri="{FF2B5EF4-FFF2-40B4-BE49-F238E27FC236}">
                  <a16:creationId xmlns:a16="http://schemas.microsoft.com/office/drawing/2014/main" id="{D750D27F-8A4E-FABE-2C80-4069ADB1E4A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13" name="Straight Connector 2412">
              <a:extLst>
                <a:ext uri="{FF2B5EF4-FFF2-40B4-BE49-F238E27FC236}">
                  <a16:creationId xmlns:a16="http://schemas.microsoft.com/office/drawing/2014/main" id="{B9912B35-01D3-3158-368B-D7BBC71D10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14" name="Straight Connector 2413">
              <a:extLst>
                <a:ext uri="{FF2B5EF4-FFF2-40B4-BE49-F238E27FC236}">
                  <a16:creationId xmlns:a16="http://schemas.microsoft.com/office/drawing/2014/main" id="{1143E1BA-7BF1-FFD4-3D1B-99899116AED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15" name="Straight Connector 2414">
              <a:extLst>
                <a:ext uri="{FF2B5EF4-FFF2-40B4-BE49-F238E27FC236}">
                  <a16:creationId xmlns:a16="http://schemas.microsoft.com/office/drawing/2014/main" id="{0FE6C45A-544B-45C7-93BE-F5243C4C292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16" name="Straight Connector 2415">
              <a:extLst>
                <a:ext uri="{FF2B5EF4-FFF2-40B4-BE49-F238E27FC236}">
                  <a16:creationId xmlns:a16="http://schemas.microsoft.com/office/drawing/2014/main" id="{8074F659-235A-F2D9-3938-AB6EF7C554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17" name="Straight Connector 2416">
              <a:extLst>
                <a:ext uri="{FF2B5EF4-FFF2-40B4-BE49-F238E27FC236}">
                  <a16:creationId xmlns:a16="http://schemas.microsoft.com/office/drawing/2014/main" id="{BDE298A6-8A8B-54F4-2EE9-4964389AAF4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11" name="Straight Connector 2410">
            <a:extLst>
              <a:ext uri="{FF2B5EF4-FFF2-40B4-BE49-F238E27FC236}">
                <a16:creationId xmlns:a16="http://schemas.microsoft.com/office/drawing/2014/main" id="{777756BF-2D80-70C6-F2DA-0F8A07ABE5C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356</xdr:row>
      <xdr:rowOff>0</xdr:rowOff>
    </xdr:from>
    <xdr:to>
      <xdr:col>6</xdr:col>
      <xdr:colOff>274320</xdr:colOff>
      <xdr:row>358</xdr:row>
      <xdr:rowOff>6531</xdr:rowOff>
    </xdr:to>
    <xdr:grpSp>
      <xdr:nvGrpSpPr>
        <xdr:cNvPr id="2418" name="Group 2417">
          <a:extLst>
            <a:ext uri="{FF2B5EF4-FFF2-40B4-BE49-F238E27FC236}">
              <a16:creationId xmlns:a16="http://schemas.microsoft.com/office/drawing/2014/main" id="{853DE985-C835-407D-AC76-F594F337F9BA}"/>
            </a:ext>
          </a:extLst>
        </xdr:cNvPr>
        <xdr:cNvGrpSpPr/>
      </xdr:nvGrpSpPr>
      <xdr:grpSpPr>
        <a:xfrm>
          <a:off x="3011714" y="63273214"/>
          <a:ext cx="274320" cy="360317"/>
          <a:chOff x="6147651" y="793750"/>
          <a:chExt cx="462699" cy="514350"/>
        </a:xfrm>
      </xdr:grpSpPr>
      <xdr:grpSp>
        <xdr:nvGrpSpPr>
          <xdr:cNvPr id="2419" name="Group 2418">
            <a:extLst>
              <a:ext uri="{FF2B5EF4-FFF2-40B4-BE49-F238E27FC236}">
                <a16:creationId xmlns:a16="http://schemas.microsoft.com/office/drawing/2014/main" id="{86E2786B-5586-B054-8602-38984BB315A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21" name="Straight Connector 2420">
              <a:extLst>
                <a:ext uri="{FF2B5EF4-FFF2-40B4-BE49-F238E27FC236}">
                  <a16:creationId xmlns:a16="http://schemas.microsoft.com/office/drawing/2014/main" id="{6F0D8F89-E4A1-732D-367C-BA10F690550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22" name="Straight Connector 2421">
              <a:extLst>
                <a:ext uri="{FF2B5EF4-FFF2-40B4-BE49-F238E27FC236}">
                  <a16:creationId xmlns:a16="http://schemas.microsoft.com/office/drawing/2014/main" id="{56B73180-4816-667F-E036-78D43CCFA3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23" name="Straight Connector 2422">
              <a:extLst>
                <a:ext uri="{FF2B5EF4-FFF2-40B4-BE49-F238E27FC236}">
                  <a16:creationId xmlns:a16="http://schemas.microsoft.com/office/drawing/2014/main" id="{1BD7F087-33D2-7FE1-AAF6-E6A01266334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24" name="Straight Connector 2423">
              <a:extLst>
                <a:ext uri="{FF2B5EF4-FFF2-40B4-BE49-F238E27FC236}">
                  <a16:creationId xmlns:a16="http://schemas.microsoft.com/office/drawing/2014/main" id="{D9154A69-0BA1-450D-3941-F4504A951A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25" name="Straight Connector 2424">
              <a:extLst>
                <a:ext uri="{FF2B5EF4-FFF2-40B4-BE49-F238E27FC236}">
                  <a16:creationId xmlns:a16="http://schemas.microsoft.com/office/drawing/2014/main" id="{50B3D462-BBF7-FB54-170B-824EF32421D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26" name="Straight Connector 2425">
              <a:extLst>
                <a:ext uri="{FF2B5EF4-FFF2-40B4-BE49-F238E27FC236}">
                  <a16:creationId xmlns:a16="http://schemas.microsoft.com/office/drawing/2014/main" id="{6BDEAABD-580F-5E78-07B0-125BF249552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20" name="Straight Connector 2419">
            <a:extLst>
              <a:ext uri="{FF2B5EF4-FFF2-40B4-BE49-F238E27FC236}">
                <a16:creationId xmlns:a16="http://schemas.microsoft.com/office/drawing/2014/main" id="{3674E09D-BD03-011E-BF7D-80C3FE7592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356</xdr:row>
      <xdr:rowOff>0</xdr:rowOff>
    </xdr:from>
    <xdr:to>
      <xdr:col>16</xdr:col>
      <xdr:colOff>274320</xdr:colOff>
      <xdr:row>358</xdr:row>
      <xdr:rowOff>6531</xdr:rowOff>
    </xdr:to>
    <xdr:grpSp>
      <xdr:nvGrpSpPr>
        <xdr:cNvPr id="2427" name="Group 2426">
          <a:extLst>
            <a:ext uri="{FF2B5EF4-FFF2-40B4-BE49-F238E27FC236}">
              <a16:creationId xmlns:a16="http://schemas.microsoft.com/office/drawing/2014/main" id="{3B047E33-E5BF-4E6A-AACF-2D1CEA671704}"/>
            </a:ext>
          </a:extLst>
        </xdr:cNvPr>
        <xdr:cNvGrpSpPr/>
      </xdr:nvGrpSpPr>
      <xdr:grpSpPr>
        <a:xfrm>
          <a:off x="8227786" y="63273214"/>
          <a:ext cx="274320" cy="360317"/>
          <a:chOff x="6147651" y="793750"/>
          <a:chExt cx="462699" cy="514350"/>
        </a:xfrm>
      </xdr:grpSpPr>
      <xdr:grpSp>
        <xdr:nvGrpSpPr>
          <xdr:cNvPr id="2428" name="Group 2427">
            <a:extLst>
              <a:ext uri="{FF2B5EF4-FFF2-40B4-BE49-F238E27FC236}">
                <a16:creationId xmlns:a16="http://schemas.microsoft.com/office/drawing/2014/main" id="{4BA2D553-1D94-7F31-DB03-A04A007D804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30" name="Straight Connector 2429">
              <a:extLst>
                <a:ext uri="{FF2B5EF4-FFF2-40B4-BE49-F238E27FC236}">
                  <a16:creationId xmlns:a16="http://schemas.microsoft.com/office/drawing/2014/main" id="{9557DDC5-2A4A-4928-AEAE-BA9FBD50C8D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1" name="Straight Connector 2430">
              <a:extLst>
                <a:ext uri="{FF2B5EF4-FFF2-40B4-BE49-F238E27FC236}">
                  <a16:creationId xmlns:a16="http://schemas.microsoft.com/office/drawing/2014/main" id="{8C5676CB-3803-B5BB-06B3-D3A05FBFAED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16D01307-69FD-32C0-6C4C-0E367B3A964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3" name="Straight Connector 2432">
              <a:extLst>
                <a:ext uri="{FF2B5EF4-FFF2-40B4-BE49-F238E27FC236}">
                  <a16:creationId xmlns:a16="http://schemas.microsoft.com/office/drawing/2014/main" id="{A7D16EF0-9BAC-E5FF-37E5-F227B0C2048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4" name="Straight Connector 2433">
              <a:extLst>
                <a:ext uri="{FF2B5EF4-FFF2-40B4-BE49-F238E27FC236}">
                  <a16:creationId xmlns:a16="http://schemas.microsoft.com/office/drawing/2014/main" id="{AE70A867-2667-6587-28C1-800DF1850A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5" name="Straight Connector 2434">
              <a:extLst>
                <a:ext uri="{FF2B5EF4-FFF2-40B4-BE49-F238E27FC236}">
                  <a16:creationId xmlns:a16="http://schemas.microsoft.com/office/drawing/2014/main" id="{E06DEFA1-FE05-1D1C-3342-7027D6B12D0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29" name="Straight Connector 2428">
            <a:extLst>
              <a:ext uri="{FF2B5EF4-FFF2-40B4-BE49-F238E27FC236}">
                <a16:creationId xmlns:a16="http://schemas.microsoft.com/office/drawing/2014/main" id="{0781FE24-1090-E396-F2C0-17B2A827703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356</xdr:row>
      <xdr:rowOff>0</xdr:rowOff>
    </xdr:from>
    <xdr:to>
      <xdr:col>18</xdr:col>
      <xdr:colOff>274320</xdr:colOff>
      <xdr:row>358</xdr:row>
      <xdr:rowOff>6531</xdr:rowOff>
    </xdr:to>
    <xdr:grpSp>
      <xdr:nvGrpSpPr>
        <xdr:cNvPr id="2436" name="Group 2435">
          <a:extLst>
            <a:ext uri="{FF2B5EF4-FFF2-40B4-BE49-F238E27FC236}">
              <a16:creationId xmlns:a16="http://schemas.microsoft.com/office/drawing/2014/main" id="{B9293A08-40D1-43D5-8687-7AA16BE0CB52}"/>
            </a:ext>
          </a:extLst>
        </xdr:cNvPr>
        <xdr:cNvGrpSpPr/>
      </xdr:nvGrpSpPr>
      <xdr:grpSpPr>
        <a:xfrm>
          <a:off x="9271000" y="63273214"/>
          <a:ext cx="274320" cy="360317"/>
          <a:chOff x="6147651" y="793750"/>
          <a:chExt cx="462699" cy="514350"/>
        </a:xfrm>
      </xdr:grpSpPr>
      <xdr:grpSp>
        <xdr:nvGrpSpPr>
          <xdr:cNvPr id="2437" name="Group 2436">
            <a:extLst>
              <a:ext uri="{FF2B5EF4-FFF2-40B4-BE49-F238E27FC236}">
                <a16:creationId xmlns:a16="http://schemas.microsoft.com/office/drawing/2014/main" id="{65DAA8A1-9949-3591-926C-A066EC011F0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442D7FAA-E44E-518E-3ADB-0EBCD526303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6B435B86-155F-A8C1-DB31-392DB45E87E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982B88F9-E0A1-CD46-0DB7-99F4D6B6C4A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2" name="Straight Connector 2441">
              <a:extLst>
                <a:ext uri="{FF2B5EF4-FFF2-40B4-BE49-F238E27FC236}">
                  <a16:creationId xmlns:a16="http://schemas.microsoft.com/office/drawing/2014/main" id="{FE7FD237-607D-96E3-15A5-A8AF9DBF87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3" name="Straight Connector 2442">
              <a:extLst>
                <a:ext uri="{FF2B5EF4-FFF2-40B4-BE49-F238E27FC236}">
                  <a16:creationId xmlns:a16="http://schemas.microsoft.com/office/drawing/2014/main" id="{4000B133-6281-17E9-0A26-37414B3040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4" name="Straight Connector 2443">
              <a:extLst>
                <a:ext uri="{FF2B5EF4-FFF2-40B4-BE49-F238E27FC236}">
                  <a16:creationId xmlns:a16="http://schemas.microsoft.com/office/drawing/2014/main" id="{8B1CA198-1D11-79B1-F20C-0D84583F635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8" name="Straight Connector 2437">
            <a:extLst>
              <a:ext uri="{FF2B5EF4-FFF2-40B4-BE49-F238E27FC236}">
                <a16:creationId xmlns:a16="http://schemas.microsoft.com/office/drawing/2014/main" id="{E4D632CC-20C3-AD58-CD9D-6C8D089ED56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356</xdr:row>
      <xdr:rowOff>0</xdr:rowOff>
    </xdr:from>
    <xdr:to>
      <xdr:col>4</xdr:col>
      <xdr:colOff>274320</xdr:colOff>
      <xdr:row>358</xdr:row>
      <xdr:rowOff>6531</xdr:rowOff>
    </xdr:to>
    <xdr:grpSp>
      <xdr:nvGrpSpPr>
        <xdr:cNvPr id="2445" name="Group 2444">
          <a:extLst>
            <a:ext uri="{FF2B5EF4-FFF2-40B4-BE49-F238E27FC236}">
              <a16:creationId xmlns:a16="http://schemas.microsoft.com/office/drawing/2014/main" id="{C50BE113-5F43-45D0-A983-E8B22303C948}"/>
            </a:ext>
          </a:extLst>
        </xdr:cNvPr>
        <xdr:cNvGrpSpPr/>
      </xdr:nvGrpSpPr>
      <xdr:grpSpPr>
        <a:xfrm>
          <a:off x="1968500" y="63273214"/>
          <a:ext cx="274320" cy="360317"/>
          <a:chOff x="6147651" y="793750"/>
          <a:chExt cx="462699" cy="514350"/>
        </a:xfrm>
      </xdr:grpSpPr>
      <xdr:grpSp>
        <xdr:nvGrpSpPr>
          <xdr:cNvPr id="2446" name="Group 2445">
            <a:extLst>
              <a:ext uri="{FF2B5EF4-FFF2-40B4-BE49-F238E27FC236}">
                <a16:creationId xmlns:a16="http://schemas.microsoft.com/office/drawing/2014/main" id="{2DBF6DAF-20B5-47A2-CF82-FD72FCD6ACF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24A5A77E-863B-6FD6-C57D-BF2935C54CA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0672B723-A03C-7F28-B9B9-E0966861ABA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57495E93-5282-DA81-96F8-3BF8DC454A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1" name="Straight Connector 2450">
              <a:extLst>
                <a:ext uri="{FF2B5EF4-FFF2-40B4-BE49-F238E27FC236}">
                  <a16:creationId xmlns:a16="http://schemas.microsoft.com/office/drawing/2014/main" id="{9E08F7C8-7CB4-677E-2525-C442C2473AF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2" name="Straight Connector 2451">
              <a:extLst>
                <a:ext uri="{FF2B5EF4-FFF2-40B4-BE49-F238E27FC236}">
                  <a16:creationId xmlns:a16="http://schemas.microsoft.com/office/drawing/2014/main" id="{EFC402BD-0165-C1B4-8412-DE6C85F1A6B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3" name="Straight Connector 2452">
              <a:extLst>
                <a:ext uri="{FF2B5EF4-FFF2-40B4-BE49-F238E27FC236}">
                  <a16:creationId xmlns:a16="http://schemas.microsoft.com/office/drawing/2014/main" id="{6FA5E616-BD97-9F4B-121F-7DAD386B202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7" name="Straight Connector 2446">
            <a:extLst>
              <a:ext uri="{FF2B5EF4-FFF2-40B4-BE49-F238E27FC236}">
                <a16:creationId xmlns:a16="http://schemas.microsoft.com/office/drawing/2014/main" id="{101446EB-3006-D1F2-E4D3-E2D16A8BD7E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356</xdr:row>
      <xdr:rowOff>0</xdr:rowOff>
    </xdr:from>
    <xdr:to>
      <xdr:col>6</xdr:col>
      <xdr:colOff>274320</xdr:colOff>
      <xdr:row>358</xdr:row>
      <xdr:rowOff>6531</xdr:rowOff>
    </xdr:to>
    <xdr:grpSp>
      <xdr:nvGrpSpPr>
        <xdr:cNvPr id="2454" name="Group 2453">
          <a:extLst>
            <a:ext uri="{FF2B5EF4-FFF2-40B4-BE49-F238E27FC236}">
              <a16:creationId xmlns:a16="http://schemas.microsoft.com/office/drawing/2014/main" id="{5CAEA27D-F806-434E-BEF0-7FE1B510ECB2}"/>
            </a:ext>
          </a:extLst>
        </xdr:cNvPr>
        <xdr:cNvGrpSpPr/>
      </xdr:nvGrpSpPr>
      <xdr:grpSpPr>
        <a:xfrm>
          <a:off x="3011714" y="63273214"/>
          <a:ext cx="274320" cy="360317"/>
          <a:chOff x="6147651" y="793750"/>
          <a:chExt cx="462699" cy="514350"/>
        </a:xfrm>
      </xdr:grpSpPr>
      <xdr:grpSp>
        <xdr:nvGrpSpPr>
          <xdr:cNvPr id="2455" name="Group 2454">
            <a:extLst>
              <a:ext uri="{FF2B5EF4-FFF2-40B4-BE49-F238E27FC236}">
                <a16:creationId xmlns:a16="http://schemas.microsoft.com/office/drawing/2014/main" id="{079B9FEB-94E6-D23A-29B3-A21E72CB716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57" name="Straight Connector 2456">
              <a:extLst>
                <a:ext uri="{FF2B5EF4-FFF2-40B4-BE49-F238E27FC236}">
                  <a16:creationId xmlns:a16="http://schemas.microsoft.com/office/drawing/2014/main" id="{8CFEE21F-9D3C-507C-C285-0BA75D15FB3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7174D7B7-1BD3-2487-5BFC-446CD6DA6E1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259D0AD6-6F19-47B9-0764-57A618A9CB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2A8F9517-D9B8-4357-005B-2706BD6A4A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A64629AE-65D6-50FD-1FF4-377C15B29BC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B0BDE894-46AA-4BBB-74AC-A987047ED1D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6" name="Straight Connector 2455">
            <a:extLst>
              <a:ext uri="{FF2B5EF4-FFF2-40B4-BE49-F238E27FC236}">
                <a16:creationId xmlns:a16="http://schemas.microsoft.com/office/drawing/2014/main" id="{CBA1A7F5-92F1-5229-25F6-FE104DA3300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356</xdr:row>
      <xdr:rowOff>0</xdr:rowOff>
    </xdr:from>
    <xdr:to>
      <xdr:col>10</xdr:col>
      <xdr:colOff>274320</xdr:colOff>
      <xdr:row>358</xdr:row>
      <xdr:rowOff>6531</xdr:rowOff>
    </xdr:to>
    <xdr:grpSp>
      <xdr:nvGrpSpPr>
        <xdr:cNvPr id="2463" name="Group 2462">
          <a:extLst>
            <a:ext uri="{FF2B5EF4-FFF2-40B4-BE49-F238E27FC236}">
              <a16:creationId xmlns:a16="http://schemas.microsoft.com/office/drawing/2014/main" id="{7997CFA2-D91E-499E-845A-1518B0D1A637}"/>
            </a:ext>
          </a:extLst>
        </xdr:cNvPr>
        <xdr:cNvGrpSpPr/>
      </xdr:nvGrpSpPr>
      <xdr:grpSpPr>
        <a:xfrm>
          <a:off x="5098143" y="63273214"/>
          <a:ext cx="274320" cy="360317"/>
          <a:chOff x="6147651" y="793750"/>
          <a:chExt cx="462699" cy="514350"/>
        </a:xfrm>
      </xdr:grpSpPr>
      <xdr:grpSp>
        <xdr:nvGrpSpPr>
          <xdr:cNvPr id="2464" name="Group 2463">
            <a:extLst>
              <a:ext uri="{FF2B5EF4-FFF2-40B4-BE49-F238E27FC236}">
                <a16:creationId xmlns:a16="http://schemas.microsoft.com/office/drawing/2014/main" id="{7081C57E-0732-B695-D43D-1B60723C199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66" name="Straight Connector 2465">
              <a:extLst>
                <a:ext uri="{FF2B5EF4-FFF2-40B4-BE49-F238E27FC236}">
                  <a16:creationId xmlns:a16="http://schemas.microsoft.com/office/drawing/2014/main" id="{CA0A70E4-84C6-210F-E892-43F7B559997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7" name="Straight Connector 2466">
              <a:extLst>
                <a:ext uri="{FF2B5EF4-FFF2-40B4-BE49-F238E27FC236}">
                  <a16:creationId xmlns:a16="http://schemas.microsoft.com/office/drawing/2014/main" id="{9D79D72F-564D-9E65-206C-AC2BF40CE8E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8" name="Straight Connector 2467">
              <a:extLst>
                <a:ext uri="{FF2B5EF4-FFF2-40B4-BE49-F238E27FC236}">
                  <a16:creationId xmlns:a16="http://schemas.microsoft.com/office/drawing/2014/main" id="{3A8E7668-4F8A-0436-CC3F-95ED3F0DA5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9" name="Straight Connector 2468">
              <a:extLst>
                <a:ext uri="{FF2B5EF4-FFF2-40B4-BE49-F238E27FC236}">
                  <a16:creationId xmlns:a16="http://schemas.microsoft.com/office/drawing/2014/main" id="{07F75F29-3187-6EF7-AF58-01F862CCD5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5F2248C4-D9EF-022E-9D1D-213C75AB85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F5BCED1B-F138-82E8-940A-1278CE0430A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5" name="Straight Connector 2464">
            <a:extLst>
              <a:ext uri="{FF2B5EF4-FFF2-40B4-BE49-F238E27FC236}">
                <a16:creationId xmlns:a16="http://schemas.microsoft.com/office/drawing/2014/main" id="{93F9152F-1804-B4B3-FB29-82A8D82AE24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356</xdr:row>
      <xdr:rowOff>0</xdr:rowOff>
    </xdr:from>
    <xdr:to>
      <xdr:col>14</xdr:col>
      <xdr:colOff>274320</xdr:colOff>
      <xdr:row>358</xdr:row>
      <xdr:rowOff>6531</xdr:rowOff>
    </xdr:to>
    <xdr:grpSp>
      <xdr:nvGrpSpPr>
        <xdr:cNvPr id="2472" name="Group 2471">
          <a:extLst>
            <a:ext uri="{FF2B5EF4-FFF2-40B4-BE49-F238E27FC236}">
              <a16:creationId xmlns:a16="http://schemas.microsoft.com/office/drawing/2014/main" id="{0659D49E-142D-4D91-9B9E-3DAA9F5FB283}"/>
            </a:ext>
          </a:extLst>
        </xdr:cNvPr>
        <xdr:cNvGrpSpPr/>
      </xdr:nvGrpSpPr>
      <xdr:grpSpPr>
        <a:xfrm>
          <a:off x="7184571" y="63273214"/>
          <a:ext cx="274320" cy="360317"/>
          <a:chOff x="6147651" y="793750"/>
          <a:chExt cx="462699" cy="514350"/>
        </a:xfrm>
      </xdr:grpSpPr>
      <xdr:grpSp>
        <xdr:nvGrpSpPr>
          <xdr:cNvPr id="2473" name="Group 2472">
            <a:extLst>
              <a:ext uri="{FF2B5EF4-FFF2-40B4-BE49-F238E27FC236}">
                <a16:creationId xmlns:a16="http://schemas.microsoft.com/office/drawing/2014/main" id="{A348263E-93F8-F232-BCC6-CED77E86954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297D62E2-6C2A-1783-38DB-C6775656D81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6" name="Straight Connector 2475">
              <a:extLst>
                <a:ext uri="{FF2B5EF4-FFF2-40B4-BE49-F238E27FC236}">
                  <a16:creationId xmlns:a16="http://schemas.microsoft.com/office/drawing/2014/main" id="{04E5FA02-BFAD-12A0-9E3A-A0BF21056E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7" name="Straight Connector 2476">
              <a:extLst>
                <a:ext uri="{FF2B5EF4-FFF2-40B4-BE49-F238E27FC236}">
                  <a16:creationId xmlns:a16="http://schemas.microsoft.com/office/drawing/2014/main" id="{B587461C-F8F2-B359-0292-5F1E3EA3012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8" name="Straight Connector 2477">
              <a:extLst>
                <a:ext uri="{FF2B5EF4-FFF2-40B4-BE49-F238E27FC236}">
                  <a16:creationId xmlns:a16="http://schemas.microsoft.com/office/drawing/2014/main" id="{2E4A4161-3925-6C84-A6BF-3103FF83B6F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F9C46094-54C9-F9D7-9AB7-2782B4A46F4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2AFA9B20-9370-AC60-3554-6395B7C2ACD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4" name="Straight Connector 2473">
            <a:extLst>
              <a:ext uri="{FF2B5EF4-FFF2-40B4-BE49-F238E27FC236}">
                <a16:creationId xmlns:a16="http://schemas.microsoft.com/office/drawing/2014/main" id="{C103EA11-C59C-B94B-3D22-9A5F18FE94D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356</xdr:row>
      <xdr:rowOff>0</xdr:rowOff>
    </xdr:from>
    <xdr:to>
      <xdr:col>16</xdr:col>
      <xdr:colOff>274320</xdr:colOff>
      <xdr:row>358</xdr:row>
      <xdr:rowOff>6531</xdr:rowOff>
    </xdr:to>
    <xdr:grpSp>
      <xdr:nvGrpSpPr>
        <xdr:cNvPr id="2481" name="Group 2480">
          <a:extLst>
            <a:ext uri="{FF2B5EF4-FFF2-40B4-BE49-F238E27FC236}">
              <a16:creationId xmlns:a16="http://schemas.microsoft.com/office/drawing/2014/main" id="{032A5BB0-A835-4E85-9CE1-9C458EBF6BA4}"/>
            </a:ext>
          </a:extLst>
        </xdr:cNvPr>
        <xdr:cNvGrpSpPr/>
      </xdr:nvGrpSpPr>
      <xdr:grpSpPr>
        <a:xfrm>
          <a:off x="8227786" y="63273214"/>
          <a:ext cx="274320" cy="360317"/>
          <a:chOff x="6147651" y="793750"/>
          <a:chExt cx="462699" cy="514350"/>
        </a:xfrm>
      </xdr:grpSpPr>
      <xdr:grpSp>
        <xdr:nvGrpSpPr>
          <xdr:cNvPr id="2482" name="Group 2481">
            <a:extLst>
              <a:ext uri="{FF2B5EF4-FFF2-40B4-BE49-F238E27FC236}">
                <a16:creationId xmlns:a16="http://schemas.microsoft.com/office/drawing/2014/main" id="{F2EE6918-0C77-8146-816E-E81FD4EF3A0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B8DC381-DCDA-2224-9944-CB82BDD9A0F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5" name="Straight Connector 2484">
              <a:extLst>
                <a:ext uri="{FF2B5EF4-FFF2-40B4-BE49-F238E27FC236}">
                  <a16:creationId xmlns:a16="http://schemas.microsoft.com/office/drawing/2014/main" id="{29633B68-B98F-807A-A3D0-1DC18E749BF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6" name="Straight Connector 2485">
              <a:extLst>
                <a:ext uri="{FF2B5EF4-FFF2-40B4-BE49-F238E27FC236}">
                  <a16:creationId xmlns:a16="http://schemas.microsoft.com/office/drawing/2014/main" id="{F74EA74E-D420-69DB-F42D-06A3ED60CF5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7" name="Straight Connector 2486">
              <a:extLst>
                <a:ext uri="{FF2B5EF4-FFF2-40B4-BE49-F238E27FC236}">
                  <a16:creationId xmlns:a16="http://schemas.microsoft.com/office/drawing/2014/main" id="{29D3BCD4-4D91-8473-FA49-3605FDB8500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CF93D459-3193-C6B1-96BF-D80BAF209B7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2B2D992A-6CF3-3ECE-489A-9814CFCA12A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5770BDE3-D31A-0170-56D7-A5F365A6E80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356</xdr:row>
      <xdr:rowOff>0</xdr:rowOff>
    </xdr:from>
    <xdr:to>
      <xdr:col>18</xdr:col>
      <xdr:colOff>274320</xdr:colOff>
      <xdr:row>358</xdr:row>
      <xdr:rowOff>6531</xdr:rowOff>
    </xdr:to>
    <xdr:grpSp>
      <xdr:nvGrpSpPr>
        <xdr:cNvPr id="2490" name="Group 2489">
          <a:extLst>
            <a:ext uri="{FF2B5EF4-FFF2-40B4-BE49-F238E27FC236}">
              <a16:creationId xmlns:a16="http://schemas.microsoft.com/office/drawing/2014/main" id="{06EC380C-335A-4C2C-B0CD-AC7A6A773F85}"/>
            </a:ext>
          </a:extLst>
        </xdr:cNvPr>
        <xdr:cNvGrpSpPr/>
      </xdr:nvGrpSpPr>
      <xdr:grpSpPr>
        <a:xfrm>
          <a:off x="9271000" y="63273214"/>
          <a:ext cx="274320" cy="360317"/>
          <a:chOff x="6147651" y="793750"/>
          <a:chExt cx="462699" cy="514350"/>
        </a:xfrm>
      </xdr:grpSpPr>
      <xdr:grpSp>
        <xdr:nvGrpSpPr>
          <xdr:cNvPr id="2491" name="Group 2490">
            <a:extLst>
              <a:ext uri="{FF2B5EF4-FFF2-40B4-BE49-F238E27FC236}">
                <a16:creationId xmlns:a16="http://schemas.microsoft.com/office/drawing/2014/main" id="{4322F6A5-592B-BD6F-B88D-1B652C93385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16FBEC06-C353-7902-EDA0-40702B23F8C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4" name="Straight Connector 2493">
              <a:extLst>
                <a:ext uri="{FF2B5EF4-FFF2-40B4-BE49-F238E27FC236}">
                  <a16:creationId xmlns:a16="http://schemas.microsoft.com/office/drawing/2014/main" id="{609691DF-4DAA-2AED-13C2-EEEF79241F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5" name="Straight Connector 2494">
              <a:extLst>
                <a:ext uri="{FF2B5EF4-FFF2-40B4-BE49-F238E27FC236}">
                  <a16:creationId xmlns:a16="http://schemas.microsoft.com/office/drawing/2014/main" id="{28941A61-CB31-0EBB-7A40-1D2C2E422E4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6" name="Straight Connector 2495">
              <a:extLst>
                <a:ext uri="{FF2B5EF4-FFF2-40B4-BE49-F238E27FC236}">
                  <a16:creationId xmlns:a16="http://schemas.microsoft.com/office/drawing/2014/main" id="{7C49BD5D-E041-A5FB-C47B-6A1CCB14C6F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9AADF8ED-B3AD-26FF-7193-3BDBBD2CDED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C4CA7E37-8369-4C17-A72F-861789F205F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2" name="Straight Connector 2491">
            <a:extLst>
              <a:ext uri="{FF2B5EF4-FFF2-40B4-BE49-F238E27FC236}">
                <a16:creationId xmlns:a16="http://schemas.microsoft.com/office/drawing/2014/main" id="{1AE66097-D1E1-CC3D-9EF5-DA8AC1C8930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367</xdr:row>
      <xdr:rowOff>0</xdr:rowOff>
    </xdr:from>
    <xdr:to>
      <xdr:col>18</xdr:col>
      <xdr:colOff>274320</xdr:colOff>
      <xdr:row>369</xdr:row>
      <xdr:rowOff>6531</xdr:rowOff>
    </xdr:to>
    <xdr:grpSp>
      <xdr:nvGrpSpPr>
        <xdr:cNvPr id="2499" name="Group 2498">
          <a:extLst>
            <a:ext uri="{FF2B5EF4-FFF2-40B4-BE49-F238E27FC236}">
              <a16:creationId xmlns:a16="http://schemas.microsoft.com/office/drawing/2014/main" id="{EA9BDFC8-3802-4D04-86E8-35C2FAA23F18}"/>
            </a:ext>
          </a:extLst>
        </xdr:cNvPr>
        <xdr:cNvGrpSpPr/>
      </xdr:nvGrpSpPr>
      <xdr:grpSpPr>
        <a:xfrm>
          <a:off x="9271000" y="65187286"/>
          <a:ext cx="274320" cy="360316"/>
          <a:chOff x="6147651" y="793750"/>
          <a:chExt cx="462699" cy="514350"/>
        </a:xfrm>
      </xdr:grpSpPr>
      <xdr:grpSp>
        <xdr:nvGrpSpPr>
          <xdr:cNvPr id="2500" name="Group 2499">
            <a:extLst>
              <a:ext uri="{FF2B5EF4-FFF2-40B4-BE49-F238E27FC236}">
                <a16:creationId xmlns:a16="http://schemas.microsoft.com/office/drawing/2014/main" id="{C483EADC-0BD5-C0E4-2667-95CBC8D0953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4D1AFF15-4147-05A5-DB99-4BE7D40375F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3" name="Straight Connector 2502">
              <a:extLst>
                <a:ext uri="{FF2B5EF4-FFF2-40B4-BE49-F238E27FC236}">
                  <a16:creationId xmlns:a16="http://schemas.microsoft.com/office/drawing/2014/main" id="{4BB75FAC-2410-BEBB-B8FF-98830DC168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4" name="Straight Connector 2503">
              <a:extLst>
                <a:ext uri="{FF2B5EF4-FFF2-40B4-BE49-F238E27FC236}">
                  <a16:creationId xmlns:a16="http://schemas.microsoft.com/office/drawing/2014/main" id="{245EF228-3396-59AF-6B64-1E4A5B9668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5" name="Straight Connector 2504">
              <a:extLst>
                <a:ext uri="{FF2B5EF4-FFF2-40B4-BE49-F238E27FC236}">
                  <a16:creationId xmlns:a16="http://schemas.microsoft.com/office/drawing/2014/main" id="{4AE3C367-EB56-244A-4BA5-CC331E615B1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1B6EEA22-3694-C6DA-6233-0AE4B567A9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E7160AA8-F46E-D378-1A16-E1840BFFDE5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1" name="Straight Connector 2500">
            <a:extLst>
              <a:ext uri="{FF2B5EF4-FFF2-40B4-BE49-F238E27FC236}">
                <a16:creationId xmlns:a16="http://schemas.microsoft.com/office/drawing/2014/main" id="{2632DA3A-7C2E-786A-5774-C8BD5E03165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367</xdr:row>
      <xdr:rowOff>0</xdr:rowOff>
    </xdr:from>
    <xdr:to>
      <xdr:col>20</xdr:col>
      <xdr:colOff>274320</xdr:colOff>
      <xdr:row>369</xdr:row>
      <xdr:rowOff>6531</xdr:rowOff>
    </xdr:to>
    <xdr:grpSp>
      <xdr:nvGrpSpPr>
        <xdr:cNvPr id="2508" name="Group 2507">
          <a:extLst>
            <a:ext uri="{FF2B5EF4-FFF2-40B4-BE49-F238E27FC236}">
              <a16:creationId xmlns:a16="http://schemas.microsoft.com/office/drawing/2014/main" id="{24AA6D50-BB5E-480C-BB35-AA43944C44FD}"/>
            </a:ext>
          </a:extLst>
        </xdr:cNvPr>
        <xdr:cNvGrpSpPr/>
      </xdr:nvGrpSpPr>
      <xdr:grpSpPr>
        <a:xfrm>
          <a:off x="10314214" y="65187286"/>
          <a:ext cx="274320" cy="360316"/>
          <a:chOff x="6147651" y="793750"/>
          <a:chExt cx="462699" cy="514350"/>
        </a:xfrm>
      </xdr:grpSpPr>
      <xdr:grpSp>
        <xdr:nvGrpSpPr>
          <xdr:cNvPr id="2509" name="Group 2508">
            <a:extLst>
              <a:ext uri="{FF2B5EF4-FFF2-40B4-BE49-F238E27FC236}">
                <a16:creationId xmlns:a16="http://schemas.microsoft.com/office/drawing/2014/main" id="{F16F6CD8-8E4F-C762-1D51-F88142402D1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F7DD919A-FFDF-39DC-D743-CF196CA2873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2" name="Straight Connector 2511">
              <a:extLst>
                <a:ext uri="{FF2B5EF4-FFF2-40B4-BE49-F238E27FC236}">
                  <a16:creationId xmlns:a16="http://schemas.microsoft.com/office/drawing/2014/main" id="{6EF8EBCA-D2D4-C593-82BC-91AC9CFE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3" name="Straight Connector 2512">
              <a:extLst>
                <a:ext uri="{FF2B5EF4-FFF2-40B4-BE49-F238E27FC236}">
                  <a16:creationId xmlns:a16="http://schemas.microsoft.com/office/drawing/2014/main" id="{2E176301-ADBF-1A18-E6B5-894FD839125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4" name="Straight Connector 2513">
              <a:extLst>
                <a:ext uri="{FF2B5EF4-FFF2-40B4-BE49-F238E27FC236}">
                  <a16:creationId xmlns:a16="http://schemas.microsoft.com/office/drawing/2014/main" id="{06A7ACCA-440D-3F14-5042-A1439D9239E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4F86F84B-3242-14F7-92A6-DC6AD80B10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CB2BC135-C27A-D63D-4412-CEA6BBFA235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0" name="Straight Connector 2509">
            <a:extLst>
              <a:ext uri="{FF2B5EF4-FFF2-40B4-BE49-F238E27FC236}">
                <a16:creationId xmlns:a16="http://schemas.microsoft.com/office/drawing/2014/main" id="{9781F83B-5F49-B5AE-3116-E6EABAC81CC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378</xdr:row>
      <xdr:rowOff>0</xdr:rowOff>
    </xdr:from>
    <xdr:to>
      <xdr:col>2</xdr:col>
      <xdr:colOff>274320</xdr:colOff>
      <xdr:row>380</xdr:row>
      <xdr:rowOff>6531</xdr:rowOff>
    </xdr:to>
    <xdr:grpSp>
      <xdr:nvGrpSpPr>
        <xdr:cNvPr id="2517" name="Group 2516">
          <a:extLst>
            <a:ext uri="{FF2B5EF4-FFF2-40B4-BE49-F238E27FC236}">
              <a16:creationId xmlns:a16="http://schemas.microsoft.com/office/drawing/2014/main" id="{B2E6F97B-7DD5-4F9B-A457-D6A08AC2A3D5}"/>
            </a:ext>
          </a:extLst>
        </xdr:cNvPr>
        <xdr:cNvGrpSpPr/>
      </xdr:nvGrpSpPr>
      <xdr:grpSpPr>
        <a:xfrm>
          <a:off x="879929" y="67101357"/>
          <a:ext cx="274320" cy="360317"/>
          <a:chOff x="6147651" y="793750"/>
          <a:chExt cx="462699" cy="514350"/>
        </a:xfrm>
      </xdr:grpSpPr>
      <xdr:grpSp>
        <xdr:nvGrpSpPr>
          <xdr:cNvPr id="2518" name="Group 2517">
            <a:extLst>
              <a:ext uri="{FF2B5EF4-FFF2-40B4-BE49-F238E27FC236}">
                <a16:creationId xmlns:a16="http://schemas.microsoft.com/office/drawing/2014/main" id="{49EF1687-4BE8-C6AB-5DB2-541B2A89CF7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087F6C93-9299-5494-1A27-3CEE8AEB0952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150EDBEB-D48B-5AFB-DD76-CE0F8DA2DCE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563448AB-AE83-321D-6190-512E77D27C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23079D99-3E15-4213-3DE7-B4B37A77643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BE4BB526-F580-6FFB-2FF0-DB53499469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7C3433C8-D68B-3C0C-4110-2C1210E62D0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9" name="Straight Connector 2518">
            <a:extLst>
              <a:ext uri="{FF2B5EF4-FFF2-40B4-BE49-F238E27FC236}">
                <a16:creationId xmlns:a16="http://schemas.microsoft.com/office/drawing/2014/main" id="{BCF08112-AF33-66ED-C80F-835FE240291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378</xdr:row>
      <xdr:rowOff>0</xdr:rowOff>
    </xdr:from>
    <xdr:to>
      <xdr:col>8</xdr:col>
      <xdr:colOff>274320</xdr:colOff>
      <xdr:row>380</xdr:row>
      <xdr:rowOff>6531</xdr:rowOff>
    </xdr:to>
    <xdr:grpSp>
      <xdr:nvGrpSpPr>
        <xdr:cNvPr id="2526" name="Group 2525">
          <a:extLst>
            <a:ext uri="{FF2B5EF4-FFF2-40B4-BE49-F238E27FC236}">
              <a16:creationId xmlns:a16="http://schemas.microsoft.com/office/drawing/2014/main" id="{B0C1BB2E-9072-43B1-912F-B9A0C5AA2635}"/>
            </a:ext>
          </a:extLst>
        </xdr:cNvPr>
        <xdr:cNvGrpSpPr/>
      </xdr:nvGrpSpPr>
      <xdr:grpSpPr>
        <a:xfrm>
          <a:off x="4054929" y="67101357"/>
          <a:ext cx="274320" cy="360317"/>
          <a:chOff x="6147651" y="793750"/>
          <a:chExt cx="462699" cy="514350"/>
        </a:xfrm>
      </xdr:grpSpPr>
      <xdr:grpSp>
        <xdr:nvGrpSpPr>
          <xdr:cNvPr id="2527" name="Group 2526">
            <a:extLst>
              <a:ext uri="{FF2B5EF4-FFF2-40B4-BE49-F238E27FC236}">
                <a16:creationId xmlns:a16="http://schemas.microsoft.com/office/drawing/2014/main" id="{C41AB803-488E-00F2-C78E-AC7AFBDB2BE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29" name="Straight Connector 2528">
              <a:extLst>
                <a:ext uri="{FF2B5EF4-FFF2-40B4-BE49-F238E27FC236}">
                  <a16:creationId xmlns:a16="http://schemas.microsoft.com/office/drawing/2014/main" id="{D6A3FA10-65F8-2E0C-D19E-CA8373CD9CA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A6956F11-713E-7729-4E43-CAABA97982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224797AC-676C-70C0-E60F-5AA267EE4F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3475D2D0-4325-D8B5-CAB6-7887BA1F433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D126DCCA-5908-2716-D015-3F1CB84576E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90C30620-AD85-524F-BD91-545A223EDB0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8" name="Straight Connector 2527">
            <a:extLst>
              <a:ext uri="{FF2B5EF4-FFF2-40B4-BE49-F238E27FC236}">
                <a16:creationId xmlns:a16="http://schemas.microsoft.com/office/drawing/2014/main" id="{62EF8909-54B5-7934-000C-704D99AAFD8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378</xdr:row>
      <xdr:rowOff>0</xdr:rowOff>
    </xdr:from>
    <xdr:to>
      <xdr:col>10</xdr:col>
      <xdr:colOff>274320</xdr:colOff>
      <xdr:row>380</xdr:row>
      <xdr:rowOff>6531</xdr:rowOff>
    </xdr:to>
    <xdr:grpSp>
      <xdr:nvGrpSpPr>
        <xdr:cNvPr id="2535" name="Group 2534">
          <a:extLst>
            <a:ext uri="{FF2B5EF4-FFF2-40B4-BE49-F238E27FC236}">
              <a16:creationId xmlns:a16="http://schemas.microsoft.com/office/drawing/2014/main" id="{DF415ABC-E79A-4B28-9CC3-2985758EB897}"/>
            </a:ext>
          </a:extLst>
        </xdr:cNvPr>
        <xdr:cNvGrpSpPr/>
      </xdr:nvGrpSpPr>
      <xdr:grpSpPr>
        <a:xfrm>
          <a:off x="5098143" y="67101357"/>
          <a:ext cx="274320" cy="360317"/>
          <a:chOff x="6147651" y="793750"/>
          <a:chExt cx="462699" cy="514350"/>
        </a:xfrm>
      </xdr:grpSpPr>
      <xdr:grpSp>
        <xdr:nvGrpSpPr>
          <xdr:cNvPr id="2536" name="Group 2535">
            <a:extLst>
              <a:ext uri="{FF2B5EF4-FFF2-40B4-BE49-F238E27FC236}">
                <a16:creationId xmlns:a16="http://schemas.microsoft.com/office/drawing/2014/main" id="{8E4F9D70-51B6-1295-B8F3-6CBB6D6769E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38" name="Straight Connector 2537">
              <a:extLst>
                <a:ext uri="{FF2B5EF4-FFF2-40B4-BE49-F238E27FC236}">
                  <a16:creationId xmlns:a16="http://schemas.microsoft.com/office/drawing/2014/main" id="{0D0E7C14-A6A1-04A3-0006-C23D0EC17E02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BE890ACE-BFAE-BAEC-6B13-7D54E08D29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FCE447F4-6947-A3C2-01B4-49B4CF1E956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A5A42DDD-B093-330F-4CED-0A32F8785B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04A6BE92-6D79-1EED-D8EC-81CD3DB7CE4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16B1DAD4-1B90-57C7-D6AC-5DFC4373616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7" name="Straight Connector 2536">
            <a:extLst>
              <a:ext uri="{FF2B5EF4-FFF2-40B4-BE49-F238E27FC236}">
                <a16:creationId xmlns:a16="http://schemas.microsoft.com/office/drawing/2014/main" id="{39B91AEA-B9BC-902F-CC90-2669D1CD178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378</xdr:row>
      <xdr:rowOff>0</xdr:rowOff>
    </xdr:from>
    <xdr:to>
      <xdr:col>12</xdr:col>
      <xdr:colOff>274320</xdr:colOff>
      <xdr:row>380</xdr:row>
      <xdr:rowOff>6531</xdr:rowOff>
    </xdr:to>
    <xdr:grpSp>
      <xdr:nvGrpSpPr>
        <xdr:cNvPr id="2544" name="Group 2543">
          <a:extLst>
            <a:ext uri="{FF2B5EF4-FFF2-40B4-BE49-F238E27FC236}">
              <a16:creationId xmlns:a16="http://schemas.microsoft.com/office/drawing/2014/main" id="{E9A48DFB-C6CC-4882-8230-D387C95CE210}"/>
            </a:ext>
          </a:extLst>
        </xdr:cNvPr>
        <xdr:cNvGrpSpPr/>
      </xdr:nvGrpSpPr>
      <xdr:grpSpPr>
        <a:xfrm>
          <a:off x="6141357" y="67101357"/>
          <a:ext cx="274320" cy="360317"/>
          <a:chOff x="6147651" y="793750"/>
          <a:chExt cx="462699" cy="514350"/>
        </a:xfrm>
      </xdr:grpSpPr>
      <xdr:grpSp>
        <xdr:nvGrpSpPr>
          <xdr:cNvPr id="2545" name="Group 2544">
            <a:extLst>
              <a:ext uri="{FF2B5EF4-FFF2-40B4-BE49-F238E27FC236}">
                <a16:creationId xmlns:a16="http://schemas.microsoft.com/office/drawing/2014/main" id="{CC6FA65E-DC6B-50C3-A7FC-5D2990C5115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47" name="Straight Connector 2546">
              <a:extLst>
                <a:ext uri="{FF2B5EF4-FFF2-40B4-BE49-F238E27FC236}">
                  <a16:creationId xmlns:a16="http://schemas.microsoft.com/office/drawing/2014/main" id="{D9B8F6A2-7ECD-5545-4FF8-C335C3D58E2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73ACE9D-0DB8-0D16-46FD-892D1106FF4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6658AD2F-1115-8DF2-65ED-0F2D9E99587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89BDECF3-F941-1F3E-C6F5-05F9682AD65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0329B428-4EAF-EF04-B11B-807C2204BC7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2D8AE18F-70FB-68C6-2088-7F4009D9C34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C4A36119-4F7E-7E13-4797-5CDB196C000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378</xdr:row>
      <xdr:rowOff>0</xdr:rowOff>
    </xdr:from>
    <xdr:to>
      <xdr:col>14</xdr:col>
      <xdr:colOff>274320</xdr:colOff>
      <xdr:row>380</xdr:row>
      <xdr:rowOff>6531</xdr:rowOff>
    </xdr:to>
    <xdr:grpSp>
      <xdr:nvGrpSpPr>
        <xdr:cNvPr id="2553" name="Group 2552">
          <a:extLst>
            <a:ext uri="{FF2B5EF4-FFF2-40B4-BE49-F238E27FC236}">
              <a16:creationId xmlns:a16="http://schemas.microsoft.com/office/drawing/2014/main" id="{7FF0463E-F734-4219-A461-DF6C1157DB90}"/>
            </a:ext>
          </a:extLst>
        </xdr:cNvPr>
        <xdr:cNvGrpSpPr/>
      </xdr:nvGrpSpPr>
      <xdr:grpSpPr>
        <a:xfrm>
          <a:off x="7184571" y="67101357"/>
          <a:ext cx="274320" cy="360317"/>
          <a:chOff x="6147651" y="793750"/>
          <a:chExt cx="462699" cy="514350"/>
        </a:xfrm>
      </xdr:grpSpPr>
      <xdr:grpSp>
        <xdr:nvGrpSpPr>
          <xdr:cNvPr id="2554" name="Group 2553">
            <a:extLst>
              <a:ext uri="{FF2B5EF4-FFF2-40B4-BE49-F238E27FC236}">
                <a16:creationId xmlns:a16="http://schemas.microsoft.com/office/drawing/2014/main" id="{8412379E-93BC-0242-C50F-8B18D251C6D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56" name="Straight Connector 2555">
              <a:extLst>
                <a:ext uri="{FF2B5EF4-FFF2-40B4-BE49-F238E27FC236}">
                  <a16:creationId xmlns:a16="http://schemas.microsoft.com/office/drawing/2014/main" id="{5D609B87-BF98-F559-B312-4DC705C04F3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932EC9D5-B65E-7B4D-0E56-2B21AA3B91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53E36D7B-30A7-9C98-6F0E-57C3B057E42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1C4D457B-98A9-3E27-378C-8EC969172C1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60" name="Straight Connector 2559">
              <a:extLst>
                <a:ext uri="{FF2B5EF4-FFF2-40B4-BE49-F238E27FC236}">
                  <a16:creationId xmlns:a16="http://schemas.microsoft.com/office/drawing/2014/main" id="{DB828D85-4A1D-9037-D706-90F6C3FD9C5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61" name="Straight Connector 2560">
              <a:extLst>
                <a:ext uri="{FF2B5EF4-FFF2-40B4-BE49-F238E27FC236}">
                  <a16:creationId xmlns:a16="http://schemas.microsoft.com/office/drawing/2014/main" id="{4B9B7C47-7611-4288-63B3-895E7B57126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5" name="Straight Connector 2554">
            <a:extLst>
              <a:ext uri="{FF2B5EF4-FFF2-40B4-BE49-F238E27FC236}">
                <a16:creationId xmlns:a16="http://schemas.microsoft.com/office/drawing/2014/main" id="{786353B4-2F92-FA25-3410-7BDE70BCFC6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378</xdr:row>
      <xdr:rowOff>0</xdr:rowOff>
    </xdr:from>
    <xdr:to>
      <xdr:col>16</xdr:col>
      <xdr:colOff>274320</xdr:colOff>
      <xdr:row>380</xdr:row>
      <xdr:rowOff>6531</xdr:rowOff>
    </xdr:to>
    <xdr:grpSp>
      <xdr:nvGrpSpPr>
        <xdr:cNvPr id="2562" name="Group 2561">
          <a:extLst>
            <a:ext uri="{FF2B5EF4-FFF2-40B4-BE49-F238E27FC236}">
              <a16:creationId xmlns:a16="http://schemas.microsoft.com/office/drawing/2014/main" id="{207D2505-3B69-49BC-9C4A-C9D5E2597B20}"/>
            </a:ext>
          </a:extLst>
        </xdr:cNvPr>
        <xdr:cNvGrpSpPr/>
      </xdr:nvGrpSpPr>
      <xdr:grpSpPr>
        <a:xfrm>
          <a:off x="8227786" y="67101357"/>
          <a:ext cx="274320" cy="360317"/>
          <a:chOff x="6147651" y="793750"/>
          <a:chExt cx="462699" cy="514350"/>
        </a:xfrm>
      </xdr:grpSpPr>
      <xdr:grpSp>
        <xdr:nvGrpSpPr>
          <xdr:cNvPr id="2563" name="Group 2562">
            <a:extLst>
              <a:ext uri="{FF2B5EF4-FFF2-40B4-BE49-F238E27FC236}">
                <a16:creationId xmlns:a16="http://schemas.microsoft.com/office/drawing/2014/main" id="{5733D63B-A859-081D-AF61-807A2EA9358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65" name="Straight Connector 2564">
              <a:extLst>
                <a:ext uri="{FF2B5EF4-FFF2-40B4-BE49-F238E27FC236}">
                  <a16:creationId xmlns:a16="http://schemas.microsoft.com/office/drawing/2014/main" id="{4CBC3F61-D2E0-61F5-ABE8-F379F943CE72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66" name="Straight Connector 2565">
              <a:extLst>
                <a:ext uri="{FF2B5EF4-FFF2-40B4-BE49-F238E27FC236}">
                  <a16:creationId xmlns:a16="http://schemas.microsoft.com/office/drawing/2014/main" id="{2303FBBA-9F17-A20D-0056-58A4EB0DD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67" name="Straight Connector 2566">
              <a:extLst>
                <a:ext uri="{FF2B5EF4-FFF2-40B4-BE49-F238E27FC236}">
                  <a16:creationId xmlns:a16="http://schemas.microsoft.com/office/drawing/2014/main" id="{6A2CF063-DB70-0DF2-9C33-5C310E746E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68" name="Straight Connector 2567">
              <a:extLst>
                <a:ext uri="{FF2B5EF4-FFF2-40B4-BE49-F238E27FC236}">
                  <a16:creationId xmlns:a16="http://schemas.microsoft.com/office/drawing/2014/main" id="{72EBC9E1-ECC6-AD60-A1C7-3A365F237EF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69" name="Straight Connector 2568">
              <a:extLst>
                <a:ext uri="{FF2B5EF4-FFF2-40B4-BE49-F238E27FC236}">
                  <a16:creationId xmlns:a16="http://schemas.microsoft.com/office/drawing/2014/main" id="{A5940296-7CF2-A39C-8165-03DD1AC6037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70" name="Straight Connector 2569">
              <a:extLst>
                <a:ext uri="{FF2B5EF4-FFF2-40B4-BE49-F238E27FC236}">
                  <a16:creationId xmlns:a16="http://schemas.microsoft.com/office/drawing/2014/main" id="{4992A8AC-0D71-B813-708F-95A88F39B60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64" name="Straight Connector 2563">
            <a:extLst>
              <a:ext uri="{FF2B5EF4-FFF2-40B4-BE49-F238E27FC236}">
                <a16:creationId xmlns:a16="http://schemas.microsoft.com/office/drawing/2014/main" id="{3C980466-B8E8-D05D-0E06-809A45BC289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378</xdr:row>
      <xdr:rowOff>0</xdr:rowOff>
    </xdr:from>
    <xdr:to>
      <xdr:col>18</xdr:col>
      <xdr:colOff>274320</xdr:colOff>
      <xdr:row>380</xdr:row>
      <xdr:rowOff>6531</xdr:rowOff>
    </xdr:to>
    <xdr:grpSp>
      <xdr:nvGrpSpPr>
        <xdr:cNvPr id="2571" name="Group 2570">
          <a:extLst>
            <a:ext uri="{FF2B5EF4-FFF2-40B4-BE49-F238E27FC236}">
              <a16:creationId xmlns:a16="http://schemas.microsoft.com/office/drawing/2014/main" id="{CBEC0345-E308-46C5-B21D-3CF884C282C6}"/>
            </a:ext>
          </a:extLst>
        </xdr:cNvPr>
        <xdr:cNvGrpSpPr/>
      </xdr:nvGrpSpPr>
      <xdr:grpSpPr>
        <a:xfrm>
          <a:off x="9271000" y="67101357"/>
          <a:ext cx="274320" cy="360317"/>
          <a:chOff x="6147651" y="793750"/>
          <a:chExt cx="462699" cy="514350"/>
        </a:xfrm>
      </xdr:grpSpPr>
      <xdr:grpSp>
        <xdr:nvGrpSpPr>
          <xdr:cNvPr id="2572" name="Group 2571">
            <a:extLst>
              <a:ext uri="{FF2B5EF4-FFF2-40B4-BE49-F238E27FC236}">
                <a16:creationId xmlns:a16="http://schemas.microsoft.com/office/drawing/2014/main" id="{3CFE67F4-D374-C52B-A00D-A7FC1913A1A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74" name="Straight Connector 2573">
              <a:extLst>
                <a:ext uri="{FF2B5EF4-FFF2-40B4-BE49-F238E27FC236}">
                  <a16:creationId xmlns:a16="http://schemas.microsoft.com/office/drawing/2014/main" id="{5B8307BC-A2AA-BEBA-9431-1C0E7CA28EB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75" name="Straight Connector 2574">
              <a:extLst>
                <a:ext uri="{FF2B5EF4-FFF2-40B4-BE49-F238E27FC236}">
                  <a16:creationId xmlns:a16="http://schemas.microsoft.com/office/drawing/2014/main" id="{06037EF8-C6BE-EEAC-1210-864CCDC9CB4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76" name="Straight Connector 2575">
              <a:extLst>
                <a:ext uri="{FF2B5EF4-FFF2-40B4-BE49-F238E27FC236}">
                  <a16:creationId xmlns:a16="http://schemas.microsoft.com/office/drawing/2014/main" id="{4A6253B4-F348-3768-5462-04E8236C28B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77" name="Straight Connector 2576">
              <a:extLst>
                <a:ext uri="{FF2B5EF4-FFF2-40B4-BE49-F238E27FC236}">
                  <a16:creationId xmlns:a16="http://schemas.microsoft.com/office/drawing/2014/main" id="{F04CDC91-8C5C-4ABE-8D6E-934985DE371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78" name="Straight Connector 2577">
              <a:extLst>
                <a:ext uri="{FF2B5EF4-FFF2-40B4-BE49-F238E27FC236}">
                  <a16:creationId xmlns:a16="http://schemas.microsoft.com/office/drawing/2014/main" id="{179B6F17-1B09-AB64-E9E1-9C461504BE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79" name="Straight Connector 2578">
              <a:extLst>
                <a:ext uri="{FF2B5EF4-FFF2-40B4-BE49-F238E27FC236}">
                  <a16:creationId xmlns:a16="http://schemas.microsoft.com/office/drawing/2014/main" id="{38C69208-378C-03FE-B932-3B3CCD122F7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73" name="Straight Connector 2572">
            <a:extLst>
              <a:ext uri="{FF2B5EF4-FFF2-40B4-BE49-F238E27FC236}">
                <a16:creationId xmlns:a16="http://schemas.microsoft.com/office/drawing/2014/main" id="{A977BFB0-9D28-2D04-D7DE-8693EBFA058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378</xdr:row>
      <xdr:rowOff>0</xdr:rowOff>
    </xdr:from>
    <xdr:to>
      <xdr:col>20</xdr:col>
      <xdr:colOff>274320</xdr:colOff>
      <xdr:row>380</xdr:row>
      <xdr:rowOff>6531</xdr:rowOff>
    </xdr:to>
    <xdr:grpSp>
      <xdr:nvGrpSpPr>
        <xdr:cNvPr id="2580" name="Group 2579">
          <a:extLst>
            <a:ext uri="{FF2B5EF4-FFF2-40B4-BE49-F238E27FC236}">
              <a16:creationId xmlns:a16="http://schemas.microsoft.com/office/drawing/2014/main" id="{96BABBC4-5220-44B4-9DCB-E9109F3576B4}"/>
            </a:ext>
          </a:extLst>
        </xdr:cNvPr>
        <xdr:cNvGrpSpPr/>
      </xdr:nvGrpSpPr>
      <xdr:grpSpPr>
        <a:xfrm>
          <a:off x="10314214" y="67101357"/>
          <a:ext cx="274320" cy="360317"/>
          <a:chOff x="6147651" y="793750"/>
          <a:chExt cx="462699" cy="514350"/>
        </a:xfrm>
      </xdr:grpSpPr>
      <xdr:grpSp>
        <xdr:nvGrpSpPr>
          <xdr:cNvPr id="2581" name="Group 2580">
            <a:extLst>
              <a:ext uri="{FF2B5EF4-FFF2-40B4-BE49-F238E27FC236}">
                <a16:creationId xmlns:a16="http://schemas.microsoft.com/office/drawing/2014/main" id="{23FB6FFD-5E75-BB45-D95C-7B10347C976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83" name="Straight Connector 2582">
              <a:extLst>
                <a:ext uri="{FF2B5EF4-FFF2-40B4-BE49-F238E27FC236}">
                  <a16:creationId xmlns:a16="http://schemas.microsoft.com/office/drawing/2014/main" id="{7D753877-06F1-CB9E-7CFE-3C1BD7FBBCD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84" name="Straight Connector 2583">
              <a:extLst>
                <a:ext uri="{FF2B5EF4-FFF2-40B4-BE49-F238E27FC236}">
                  <a16:creationId xmlns:a16="http://schemas.microsoft.com/office/drawing/2014/main" id="{D6870072-BF3A-BB9D-7E44-E24914DB17E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85" name="Straight Connector 2584">
              <a:extLst>
                <a:ext uri="{FF2B5EF4-FFF2-40B4-BE49-F238E27FC236}">
                  <a16:creationId xmlns:a16="http://schemas.microsoft.com/office/drawing/2014/main" id="{1DCF76C6-F3CA-1AEA-0EA8-EA755F63B0D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86" name="Straight Connector 2585">
              <a:extLst>
                <a:ext uri="{FF2B5EF4-FFF2-40B4-BE49-F238E27FC236}">
                  <a16:creationId xmlns:a16="http://schemas.microsoft.com/office/drawing/2014/main" id="{B4814234-BBE5-1A3F-107B-719A6AD09BC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87" name="Straight Connector 2586">
              <a:extLst>
                <a:ext uri="{FF2B5EF4-FFF2-40B4-BE49-F238E27FC236}">
                  <a16:creationId xmlns:a16="http://schemas.microsoft.com/office/drawing/2014/main" id="{46C37A7D-3F5C-AD90-A9AE-6E8B721EEF7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88" name="Straight Connector 2587">
              <a:extLst>
                <a:ext uri="{FF2B5EF4-FFF2-40B4-BE49-F238E27FC236}">
                  <a16:creationId xmlns:a16="http://schemas.microsoft.com/office/drawing/2014/main" id="{605C2E5E-DF90-4E95-29E7-8721259D7D5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82" name="Straight Connector 2581">
            <a:extLst>
              <a:ext uri="{FF2B5EF4-FFF2-40B4-BE49-F238E27FC236}">
                <a16:creationId xmlns:a16="http://schemas.microsoft.com/office/drawing/2014/main" id="{152A152E-24D9-763B-1905-C47CFF8E05A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389</xdr:row>
      <xdr:rowOff>0</xdr:rowOff>
    </xdr:from>
    <xdr:to>
      <xdr:col>4</xdr:col>
      <xdr:colOff>274320</xdr:colOff>
      <xdr:row>391</xdr:row>
      <xdr:rowOff>6531</xdr:rowOff>
    </xdr:to>
    <xdr:grpSp>
      <xdr:nvGrpSpPr>
        <xdr:cNvPr id="2589" name="Group 2588">
          <a:extLst>
            <a:ext uri="{FF2B5EF4-FFF2-40B4-BE49-F238E27FC236}">
              <a16:creationId xmlns:a16="http://schemas.microsoft.com/office/drawing/2014/main" id="{574331EE-8B4D-4C15-9416-8CB345405196}"/>
            </a:ext>
          </a:extLst>
        </xdr:cNvPr>
        <xdr:cNvGrpSpPr/>
      </xdr:nvGrpSpPr>
      <xdr:grpSpPr>
        <a:xfrm>
          <a:off x="1968500" y="69015429"/>
          <a:ext cx="274320" cy="351245"/>
          <a:chOff x="6147651" y="793750"/>
          <a:chExt cx="462699" cy="514350"/>
        </a:xfrm>
      </xdr:grpSpPr>
      <xdr:grpSp>
        <xdr:nvGrpSpPr>
          <xdr:cNvPr id="2590" name="Group 2589">
            <a:extLst>
              <a:ext uri="{FF2B5EF4-FFF2-40B4-BE49-F238E27FC236}">
                <a16:creationId xmlns:a16="http://schemas.microsoft.com/office/drawing/2014/main" id="{780A0533-7936-F05E-9E39-35F63ADF933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92" name="Straight Connector 2591">
              <a:extLst>
                <a:ext uri="{FF2B5EF4-FFF2-40B4-BE49-F238E27FC236}">
                  <a16:creationId xmlns:a16="http://schemas.microsoft.com/office/drawing/2014/main" id="{95D7F9AD-549C-72B0-F382-64F396F47D6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93" name="Straight Connector 2592">
              <a:extLst>
                <a:ext uri="{FF2B5EF4-FFF2-40B4-BE49-F238E27FC236}">
                  <a16:creationId xmlns:a16="http://schemas.microsoft.com/office/drawing/2014/main" id="{7762703E-7128-7574-51C9-293175F448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94" name="Straight Connector 2593">
              <a:extLst>
                <a:ext uri="{FF2B5EF4-FFF2-40B4-BE49-F238E27FC236}">
                  <a16:creationId xmlns:a16="http://schemas.microsoft.com/office/drawing/2014/main" id="{A823933D-1C46-EE40-7396-CEE8F8CC49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95" name="Straight Connector 2594">
              <a:extLst>
                <a:ext uri="{FF2B5EF4-FFF2-40B4-BE49-F238E27FC236}">
                  <a16:creationId xmlns:a16="http://schemas.microsoft.com/office/drawing/2014/main" id="{A11C1119-042D-D686-C9BB-D4D9CEE6C47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96" name="Straight Connector 2595">
              <a:extLst>
                <a:ext uri="{FF2B5EF4-FFF2-40B4-BE49-F238E27FC236}">
                  <a16:creationId xmlns:a16="http://schemas.microsoft.com/office/drawing/2014/main" id="{DC74A83D-78AF-4B02-9A0C-8D16800E13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97" name="Straight Connector 2596">
              <a:extLst>
                <a:ext uri="{FF2B5EF4-FFF2-40B4-BE49-F238E27FC236}">
                  <a16:creationId xmlns:a16="http://schemas.microsoft.com/office/drawing/2014/main" id="{773FEBB4-B79F-CE6B-CA38-648909EBDDD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91" name="Straight Connector 2590">
            <a:extLst>
              <a:ext uri="{FF2B5EF4-FFF2-40B4-BE49-F238E27FC236}">
                <a16:creationId xmlns:a16="http://schemas.microsoft.com/office/drawing/2014/main" id="{40C0FAF0-1792-F55F-467B-BE39A0E65DE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389</xdr:row>
      <xdr:rowOff>0</xdr:rowOff>
    </xdr:from>
    <xdr:to>
      <xdr:col>4</xdr:col>
      <xdr:colOff>274320</xdr:colOff>
      <xdr:row>391</xdr:row>
      <xdr:rowOff>6531</xdr:rowOff>
    </xdr:to>
    <xdr:grpSp>
      <xdr:nvGrpSpPr>
        <xdr:cNvPr id="2598" name="Group 2597">
          <a:extLst>
            <a:ext uri="{FF2B5EF4-FFF2-40B4-BE49-F238E27FC236}">
              <a16:creationId xmlns:a16="http://schemas.microsoft.com/office/drawing/2014/main" id="{DFFBD203-C3D4-4DCF-92BD-D9D605DF2EF5}"/>
            </a:ext>
          </a:extLst>
        </xdr:cNvPr>
        <xdr:cNvGrpSpPr/>
      </xdr:nvGrpSpPr>
      <xdr:grpSpPr>
        <a:xfrm>
          <a:off x="1968500" y="69015429"/>
          <a:ext cx="274320" cy="351245"/>
          <a:chOff x="6147651" y="793750"/>
          <a:chExt cx="462699" cy="514350"/>
        </a:xfrm>
      </xdr:grpSpPr>
      <xdr:grpSp>
        <xdr:nvGrpSpPr>
          <xdr:cNvPr id="2599" name="Group 2598">
            <a:extLst>
              <a:ext uri="{FF2B5EF4-FFF2-40B4-BE49-F238E27FC236}">
                <a16:creationId xmlns:a16="http://schemas.microsoft.com/office/drawing/2014/main" id="{CC9E5656-65B4-2C30-9D35-1DF55725405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601" name="Straight Connector 2600">
              <a:extLst>
                <a:ext uri="{FF2B5EF4-FFF2-40B4-BE49-F238E27FC236}">
                  <a16:creationId xmlns:a16="http://schemas.microsoft.com/office/drawing/2014/main" id="{A8D0C162-5506-F07D-B592-6CD8AEF648D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02" name="Straight Connector 2601">
              <a:extLst>
                <a:ext uri="{FF2B5EF4-FFF2-40B4-BE49-F238E27FC236}">
                  <a16:creationId xmlns:a16="http://schemas.microsoft.com/office/drawing/2014/main" id="{7CC0D382-3562-EB70-9033-85FD49AC9D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03" name="Straight Connector 2602">
              <a:extLst>
                <a:ext uri="{FF2B5EF4-FFF2-40B4-BE49-F238E27FC236}">
                  <a16:creationId xmlns:a16="http://schemas.microsoft.com/office/drawing/2014/main" id="{0737300D-0B01-C9BC-EDB0-5FB9964F82E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04" name="Straight Connector 2603">
              <a:extLst>
                <a:ext uri="{FF2B5EF4-FFF2-40B4-BE49-F238E27FC236}">
                  <a16:creationId xmlns:a16="http://schemas.microsoft.com/office/drawing/2014/main" id="{7CFC17E0-3100-8846-1508-EF074949B4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05" name="Straight Connector 2604">
              <a:extLst>
                <a:ext uri="{FF2B5EF4-FFF2-40B4-BE49-F238E27FC236}">
                  <a16:creationId xmlns:a16="http://schemas.microsoft.com/office/drawing/2014/main" id="{7C04B06E-E53E-9C14-EFFE-89A5D59D555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06" name="Straight Connector 2605">
              <a:extLst>
                <a:ext uri="{FF2B5EF4-FFF2-40B4-BE49-F238E27FC236}">
                  <a16:creationId xmlns:a16="http://schemas.microsoft.com/office/drawing/2014/main" id="{DC5B6C1D-4EF7-5633-255C-D3CD2B581CA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00" name="Straight Connector 2599">
            <a:extLst>
              <a:ext uri="{FF2B5EF4-FFF2-40B4-BE49-F238E27FC236}">
                <a16:creationId xmlns:a16="http://schemas.microsoft.com/office/drawing/2014/main" id="{31EEFAB5-ABDD-1B7E-DBC6-31118F96F41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389</xdr:row>
      <xdr:rowOff>0</xdr:rowOff>
    </xdr:from>
    <xdr:to>
      <xdr:col>8</xdr:col>
      <xdr:colOff>274320</xdr:colOff>
      <xdr:row>391</xdr:row>
      <xdr:rowOff>6531</xdr:rowOff>
    </xdr:to>
    <xdr:grpSp>
      <xdr:nvGrpSpPr>
        <xdr:cNvPr id="2607" name="Group 2606">
          <a:extLst>
            <a:ext uri="{FF2B5EF4-FFF2-40B4-BE49-F238E27FC236}">
              <a16:creationId xmlns:a16="http://schemas.microsoft.com/office/drawing/2014/main" id="{6D2EEEF3-80AA-4497-8D74-358F42101DA5}"/>
            </a:ext>
          </a:extLst>
        </xdr:cNvPr>
        <xdr:cNvGrpSpPr/>
      </xdr:nvGrpSpPr>
      <xdr:grpSpPr>
        <a:xfrm>
          <a:off x="4054929" y="69015429"/>
          <a:ext cx="274320" cy="351245"/>
          <a:chOff x="6147651" y="793750"/>
          <a:chExt cx="462699" cy="514350"/>
        </a:xfrm>
      </xdr:grpSpPr>
      <xdr:grpSp>
        <xdr:nvGrpSpPr>
          <xdr:cNvPr id="2608" name="Group 2607">
            <a:extLst>
              <a:ext uri="{FF2B5EF4-FFF2-40B4-BE49-F238E27FC236}">
                <a16:creationId xmlns:a16="http://schemas.microsoft.com/office/drawing/2014/main" id="{1E59AD80-8323-0631-96D0-83F3D1068F2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610" name="Straight Connector 2609">
              <a:extLst>
                <a:ext uri="{FF2B5EF4-FFF2-40B4-BE49-F238E27FC236}">
                  <a16:creationId xmlns:a16="http://schemas.microsoft.com/office/drawing/2014/main" id="{8C75ADD8-DE83-48EB-582E-E68C1AB0E03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11" name="Straight Connector 2610">
              <a:extLst>
                <a:ext uri="{FF2B5EF4-FFF2-40B4-BE49-F238E27FC236}">
                  <a16:creationId xmlns:a16="http://schemas.microsoft.com/office/drawing/2014/main" id="{EB9684E5-C1FE-E478-9A6F-5D967E3EEE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12" name="Straight Connector 2611">
              <a:extLst>
                <a:ext uri="{FF2B5EF4-FFF2-40B4-BE49-F238E27FC236}">
                  <a16:creationId xmlns:a16="http://schemas.microsoft.com/office/drawing/2014/main" id="{9A734C13-3831-227C-6C87-98A54B5D62D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13" name="Straight Connector 2612">
              <a:extLst>
                <a:ext uri="{FF2B5EF4-FFF2-40B4-BE49-F238E27FC236}">
                  <a16:creationId xmlns:a16="http://schemas.microsoft.com/office/drawing/2014/main" id="{5453C2B5-62CE-90D7-D06E-AD58E50FA0D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14" name="Straight Connector 2613">
              <a:extLst>
                <a:ext uri="{FF2B5EF4-FFF2-40B4-BE49-F238E27FC236}">
                  <a16:creationId xmlns:a16="http://schemas.microsoft.com/office/drawing/2014/main" id="{F13119A2-2876-F81B-95FB-9763D704596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15" name="Straight Connector 2614">
              <a:extLst>
                <a:ext uri="{FF2B5EF4-FFF2-40B4-BE49-F238E27FC236}">
                  <a16:creationId xmlns:a16="http://schemas.microsoft.com/office/drawing/2014/main" id="{EAC86C9F-9665-4548-4A1E-A50D680055D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7A49411-2280-0AAA-2450-CD884957E1E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389</xdr:row>
      <xdr:rowOff>0</xdr:rowOff>
    </xdr:from>
    <xdr:to>
      <xdr:col>18</xdr:col>
      <xdr:colOff>274320</xdr:colOff>
      <xdr:row>391</xdr:row>
      <xdr:rowOff>6531</xdr:rowOff>
    </xdr:to>
    <xdr:grpSp>
      <xdr:nvGrpSpPr>
        <xdr:cNvPr id="2616" name="Group 2615">
          <a:extLst>
            <a:ext uri="{FF2B5EF4-FFF2-40B4-BE49-F238E27FC236}">
              <a16:creationId xmlns:a16="http://schemas.microsoft.com/office/drawing/2014/main" id="{493F2870-6397-44B5-9194-9064A9562725}"/>
            </a:ext>
          </a:extLst>
        </xdr:cNvPr>
        <xdr:cNvGrpSpPr/>
      </xdr:nvGrpSpPr>
      <xdr:grpSpPr>
        <a:xfrm>
          <a:off x="9271000" y="69015429"/>
          <a:ext cx="274320" cy="351245"/>
          <a:chOff x="6147651" y="793750"/>
          <a:chExt cx="462699" cy="514350"/>
        </a:xfrm>
      </xdr:grpSpPr>
      <xdr:grpSp>
        <xdr:nvGrpSpPr>
          <xdr:cNvPr id="2617" name="Group 2616">
            <a:extLst>
              <a:ext uri="{FF2B5EF4-FFF2-40B4-BE49-F238E27FC236}">
                <a16:creationId xmlns:a16="http://schemas.microsoft.com/office/drawing/2014/main" id="{CFAE6035-97D6-4A9C-17AE-2F0DD499FA1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619" name="Straight Connector 2618">
              <a:extLst>
                <a:ext uri="{FF2B5EF4-FFF2-40B4-BE49-F238E27FC236}">
                  <a16:creationId xmlns:a16="http://schemas.microsoft.com/office/drawing/2014/main" id="{9210F19D-82E6-7864-36D3-385EEF158A3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0" name="Straight Connector 2619">
              <a:extLst>
                <a:ext uri="{FF2B5EF4-FFF2-40B4-BE49-F238E27FC236}">
                  <a16:creationId xmlns:a16="http://schemas.microsoft.com/office/drawing/2014/main" id="{C842484B-E2B5-3C69-EC00-AF2401652D5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1" name="Straight Connector 2620">
              <a:extLst>
                <a:ext uri="{FF2B5EF4-FFF2-40B4-BE49-F238E27FC236}">
                  <a16:creationId xmlns:a16="http://schemas.microsoft.com/office/drawing/2014/main" id="{776651E8-D776-E036-9C15-17372DE27C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2" name="Straight Connector 2621">
              <a:extLst>
                <a:ext uri="{FF2B5EF4-FFF2-40B4-BE49-F238E27FC236}">
                  <a16:creationId xmlns:a16="http://schemas.microsoft.com/office/drawing/2014/main" id="{D1E5D917-4AF2-A777-D12E-96D71498AE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3" name="Straight Connector 2622">
              <a:extLst>
                <a:ext uri="{FF2B5EF4-FFF2-40B4-BE49-F238E27FC236}">
                  <a16:creationId xmlns:a16="http://schemas.microsoft.com/office/drawing/2014/main" id="{FD6DF634-3C9C-9C72-DB7B-8112E6CA88F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F33A4A61-3474-1DC6-C1E9-5ABEAD065A1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18" name="Straight Connector 2617">
            <a:extLst>
              <a:ext uri="{FF2B5EF4-FFF2-40B4-BE49-F238E27FC236}">
                <a16:creationId xmlns:a16="http://schemas.microsoft.com/office/drawing/2014/main" id="{A885A669-46A7-7EAD-F0C2-3AA7328E661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401</xdr:row>
      <xdr:rowOff>0</xdr:rowOff>
    </xdr:from>
    <xdr:to>
      <xdr:col>6</xdr:col>
      <xdr:colOff>274320</xdr:colOff>
      <xdr:row>403</xdr:row>
      <xdr:rowOff>6531</xdr:rowOff>
    </xdr:to>
    <xdr:grpSp>
      <xdr:nvGrpSpPr>
        <xdr:cNvPr id="2625" name="Group 2624">
          <a:extLst>
            <a:ext uri="{FF2B5EF4-FFF2-40B4-BE49-F238E27FC236}">
              <a16:creationId xmlns:a16="http://schemas.microsoft.com/office/drawing/2014/main" id="{286D80A8-426F-4BE8-A9E9-076F82D41F33}"/>
            </a:ext>
          </a:extLst>
        </xdr:cNvPr>
        <xdr:cNvGrpSpPr/>
      </xdr:nvGrpSpPr>
      <xdr:grpSpPr>
        <a:xfrm>
          <a:off x="3011714" y="71120000"/>
          <a:ext cx="274320" cy="360317"/>
          <a:chOff x="6147651" y="793750"/>
          <a:chExt cx="462699" cy="514350"/>
        </a:xfrm>
      </xdr:grpSpPr>
      <xdr:grpSp>
        <xdr:nvGrpSpPr>
          <xdr:cNvPr id="2626" name="Group 2625">
            <a:extLst>
              <a:ext uri="{FF2B5EF4-FFF2-40B4-BE49-F238E27FC236}">
                <a16:creationId xmlns:a16="http://schemas.microsoft.com/office/drawing/2014/main" id="{5DFA2AF5-0FDA-85D5-3777-BFEECE826D9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628" name="Straight Connector 2627">
              <a:extLst>
                <a:ext uri="{FF2B5EF4-FFF2-40B4-BE49-F238E27FC236}">
                  <a16:creationId xmlns:a16="http://schemas.microsoft.com/office/drawing/2014/main" id="{2E23129D-AFBD-DF4D-0DC5-456B8927D67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9" name="Straight Connector 2628">
              <a:extLst>
                <a:ext uri="{FF2B5EF4-FFF2-40B4-BE49-F238E27FC236}">
                  <a16:creationId xmlns:a16="http://schemas.microsoft.com/office/drawing/2014/main" id="{D30011FF-10EE-FF1D-50F1-EF3FDB95C9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BAEE537C-8159-5684-5269-E25697DAC6F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1E702844-B094-2AF3-EB1B-C46EB8F4C0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5F5B2FF7-2742-5B19-2EBD-1E4154F29A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A7DCE7C0-DEE0-595B-1A4C-FC3E6608E8E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7" name="Straight Connector 2626">
            <a:extLst>
              <a:ext uri="{FF2B5EF4-FFF2-40B4-BE49-F238E27FC236}">
                <a16:creationId xmlns:a16="http://schemas.microsoft.com/office/drawing/2014/main" id="{D17C2C2F-1132-9ADA-69A0-E030AF6F89E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412</xdr:row>
      <xdr:rowOff>0</xdr:rowOff>
    </xdr:from>
    <xdr:to>
      <xdr:col>20</xdr:col>
      <xdr:colOff>274320</xdr:colOff>
      <xdr:row>414</xdr:row>
      <xdr:rowOff>6531</xdr:rowOff>
    </xdr:to>
    <xdr:grpSp>
      <xdr:nvGrpSpPr>
        <xdr:cNvPr id="2634" name="Group 2633">
          <a:extLst>
            <a:ext uri="{FF2B5EF4-FFF2-40B4-BE49-F238E27FC236}">
              <a16:creationId xmlns:a16="http://schemas.microsoft.com/office/drawing/2014/main" id="{98760466-3976-47C9-8B17-D1E802B9A727}"/>
            </a:ext>
          </a:extLst>
        </xdr:cNvPr>
        <xdr:cNvGrpSpPr/>
      </xdr:nvGrpSpPr>
      <xdr:grpSpPr>
        <a:xfrm>
          <a:off x="10314214" y="73034071"/>
          <a:ext cx="274320" cy="360317"/>
          <a:chOff x="6147651" y="793750"/>
          <a:chExt cx="462699" cy="514350"/>
        </a:xfrm>
      </xdr:grpSpPr>
      <xdr:grpSp>
        <xdr:nvGrpSpPr>
          <xdr:cNvPr id="2635" name="Group 2634">
            <a:extLst>
              <a:ext uri="{FF2B5EF4-FFF2-40B4-BE49-F238E27FC236}">
                <a16:creationId xmlns:a16="http://schemas.microsoft.com/office/drawing/2014/main" id="{EA810A8B-2FA7-1EC8-CFCB-E5B053FF2AB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637" name="Straight Connector 2636">
              <a:extLst>
                <a:ext uri="{FF2B5EF4-FFF2-40B4-BE49-F238E27FC236}">
                  <a16:creationId xmlns:a16="http://schemas.microsoft.com/office/drawing/2014/main" id="{A64CD2F8-DFE1-B6A2-BE50-CE6922504BE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8" name="Straight Connector 2637">
              <a:extLst>
                <a:ext uri="{FF2B5EF4-FFF2-40B4-BE49-F238E27FC236}">
                  <a16:creationId xmlns:a16="http://schemas.microsoft.com/office/drawing/2014/main" id="{C4D84626-A38B-197E-EF61-FF958FFC1C9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6E85F3EB-F31E-A5B9-597F-0DEC3A8C65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C889BC42-B21E-87D7-4B7B-0FEC5CFCC26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AB691CCA-445E-7909-00BB-B9CCA11FE5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0DE324BC-11E4-40EA-FC2D-8D856978021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6" name="Straight Connector 2635">
            <a:extLst>
              <a:ext uri="{FF2B5EF4-FFF2-40B4-BE49-F238E27FC236}">
                <a16:creationId xmlns:a16="http://schemas.microsoft.com/office/drawing/2014/main" id="{D8EC4B34-B03F-8CEB-F673-363359DB2A7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412</xdr:row>
      <xdr:rowOff>0</xdr:rowOff>
    </xdr:from>
    <xdr:to>
      <xdr:col>8</xdr:col>
      <xdr:colOff>274320</xdr:colOff>
      <xdr:row>414</xdr:row>
      <xdr:rowOff>6531</xdr:rowOff>
    </xdr:to>
    <xdr:grpSp>
      <xdr:nvGrpSpPr>
        <xdr:cNvPr id="2643" name="Group 2642">
          <a:extLst>
            <a:ext uri="{FF2B5EF4-FFF2-40B4-BE49-F238E27FC236}">
              <a16:creationId xmlns:a16="http://schemas.microsoft.com/office/drawing/2014/main" id="{7B4FB68D-4366-42B7-B390-24FFE63F3BE0}"/>
            </a:ext>
          </a:extLst>
        </xdr:cNvPr>
        <xdr:cNvGrpSpPr/>
      </xdr:nvGrpSpPr>
      <xdr:grpSpPr>
        <a:xfrm>
          <a:off x="4054929" y="73034071"/>
          <a:ext cx="274320" cy="360317"/>
          <a:chOff x="6147651" y="793750"/>
          <a:chExt cx="462699" cy="514350"/>
        </a:xfrm>
      </xdr:grpSpPr>
      <xdr:grpSp>
        <xdr:nvGrpSpPr>
          <xdr:cNvPr id="2644" name="Group 2643">
            <a:extLst>
              <a:ext uri="{FF2B5EF4-FFF2-40B4-BE49-F238E27FC236}">
                <a16:creationId xmlns:a16="http://schemas.microsoft.com/office/drawing/2014/main" id="{C8E50F2D-ED99-4E41-795A-4FA51E3DBB8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646" name="Straight Connector 2645">
              <a:extLst>
                <a:ext uri="{FF2B5EF4-FFF2-40B4-BE49-F238E27FC236}">
                  <a16:creationId xmlns:a16="http://schemas.microsoft.com/office/drawing/2014/main" id="{136C7BC0-EA1E-E55A-BD66-789E3E457B8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7" name="Straight Connector 2646">
              <a:extLst>
                <a:ext uri="{FF2B5EF4-FFF2-40B4-BE49-F238E27FC236}">
                  <a16:creationId xmlns:a16="http://schemas.microsoft.com/office/drawing/2014/main" id="{1D233F8C-9E96-DB77-AA0E-EC4E4E9D4FD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8" name="Straight Connector 2647">
              <a:extLst>
                <a:ext uri="{FF2B5EF4-FFF2-40B4-BE49-F238E27FC236}">
                  <a16:creationId xmlns:a16="http://schemas.microsoft.com/office/drawing/2014/main" id="{F26080D9-C594-72A5-A1BD-E63E61D6F6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9" name="Straight Connector 2648">
              <a:extLst>
                <a:ext uri="{FF2B5EF4-FFF2-40B4-BE49-F238E27FC236}">
                  <a16:creationId xmlns:a16="http://schemas.microsoft.com/office/drawing/2014/main" id="{31D97A09-EC11-11AF-704A-794E0DBD363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0" name="Straight Connector 2649">
              <a:extLst>
                <a:ext uri="{FF2B5EF4-FFF2-40B4-BE49-F238E27FC236}">
                  <a16:creationId xmlns:a16="http://schemas.microsoft.com/office/drawing/2014/main" id="{01D020D4-AC1A-8100-D112-07ED547E22A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1" name="Straight Connector 2650">
              <a:extLst>
                <a:ext uri="{FF2B5EF4-FFF2-40B4-BE49-F238E27FC236}">
                  <a16:creationId xmlns:a16="http://schemas.microsoft.com/office/drawing/2014/main" id="{28FE575F-E295-C4BF-CDE1-AEBCF686CBC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A5C31E3C-6832-9B1E-D728-A405B83E59C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412</xdr:row>
      <xdr:rowOff>0</xdr:rowOff>
    </xdr:from>
    <xdr:to>
      <xdr:col>16</xdr:col>
      <xdr:colOff>274320</xdr:colOff>
      <xdr:row>414</xdr:row>
      <xdr:rowOff>6531</xdr:rowOff>
    </xdr:to>
    <xdr:grpSp>
      <xdr:nvGrpSpPr>
        <xdr:cNvPr id="2652" name="Group 2651">
          <a:extLst>
            <a:ext uri="{FF2B5EF4-FFF2-40B4-BE49-F238E27FC236}">
              <a16:creationId xmlns:a16="http://schemas.microsoft.com/office/drawing/2014/main" id="{1F4B68B6-B3D6-4904-8828-57DC6040016D}"/>
            </a:ext>
          </a:extLst>
        </xdr:cNvPr>
        <xdr:cNvGrpSpPr/>
      </xdr:nvGrpSpPr>
      <xdr:grpSpPr>
        <a:xfrm>
          <a:off x="8227786" y="73034071"/>
          <a:ext cx="274320" cy="360317"/>
          <a:chOff x="6147651" y="793750"/>
          <a:chExt cx="462699" cy="514350"/>
        </a:xfrm>
      </xdr:grpSpPr>
      <xdr:grpSp>
        <xdr:nvGrpSpPr>
          <xdr:cNvPr id="2653" name="Group 2652">
            <a:extLst>
              <a:ext uri="{FF2B5EF4-FFF2-40B4-BE49-F238E27FC236}">
                <a16:creationId xmlns:a16="http://schemas.microsoft.com/office/drawing/2014/main" id="{BA527E40-379B-8FEE-D5E2-88CA97BB7A7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655" name="Straight Connector 2654">
              <a:extLst>
                <a:ext uri="{FF2B5EF4-FFF2-40B4-BE49-F238E27FC236}">
                  <a16:creationId xmlns:a16="http://schemas.microsoft.com/office/drawing/2014/main" id="{27DD1810-AD79-B788-2864-B9D43D68214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6" name="Straight Connector 2655">
              <a:extLst>
                <a:ext uri="{FF2B5EF4-FFF2-40B4-BE49-F238E27FC236}">
                  <a16:creationId xmlns:a16="http://schemas.microsoft.com/office/drawing/2014/main" id="{F7D4ED43-200A-A7D9-7437-CBD8D95BEFB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7" name="Straight Connector 2656">
              <a:extLst>
                <a:ext uri="{FF2B5EF4-FFF2-40B4-BE49-F238E27FC236}">
                  <a16:creationId xmlns:a16="http://schemas.microsoft.com/office/drawing/2014/main" id="{E540C55B-0CB3-FD51-B2A6-4278998900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9F58749A-4914-C859-BCFD-387B0849CB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C81313D5-7E8F-27CB-5492-C1B7CA79616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0" name="Straight Connector 2659">
              <a:extLst>
                <a:ext uri="{FF2B5EF4-FFF2-40B4-BE49-F238E27FC236}">
                  <a16:creationId xmlns:a16="http://schemas.microsoft.com/office/drawing/2014/main" id="{77F6D942-C78E-8FB0-181F-AA6251931B3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4" name="Straight Connector 2653">
            <a:extLst>
              <a:ext uri="{FF2B5EF4-FFF2-40B4-BE49-F238E27FC236}">
                <a16:creationId xmlns:a16="http://schemas.microsoft.com/office/drawing/2014/main" id="{208A700C-E8E4-8343-23D9-A9C2812A3EB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412</xdr:row>
      <xdr:rowOff>0</xdr:rowOff>
    </xdr:from>
    <xdr:to>
      <xdr:col>20</xdr:col>
      <xdr:colOff>274320</xdr:colOff>
      <xdr:row>414</xdr:row>
      <xdr:rowOff>6531</xdr:rowOff>
    </xdr:to>
    <xdr:grpSp>
      <xdr:nvGrpSpPr>
        <xdr:cNvPr id="2661" name="Group 2660">
          <a:extLst>
            <a:ext uri="{FF2B5EF4-FFF2-40B4-BE49-F238E27FC236}">
              <a16:creationId xmlns:a16="http://schemas.microsoft.com/office/drawing/2014/main" id="{167D5582-4A04-46EB-8A47-3E820B275181}"/>
            </a:ext>
          </a:extLst>
        </xdr:cNvPr>
        <xdr:cNvGrpSpPr/>
      </xdr:nvGrpSpPr>
      <xdr:grpSpPr>
        <a:xfrm>
          <a:off x="10314214" y="73034071"/>
          <a:ext cx="274320" cy="360317"/>
          <a:chOff x="6147651" y="793750"/>
          <a:chExt cx="462699" cy="514350"/>
        </a:xfrm>
      </xdr:grpSpPr>
      <xdr:grpSp>
        <xdr:nvGrpSpPr>
          <xdr:cNvPr id="2662" name="Group 2661">
            <a:extLst>
              <a:ext uri="{FF2B5EF4-FFF2-40B4-BE49-F238E27FC236}">
                <a16:creationId xmlns:a16="http://schemas.microsoft.com/office/drawing/2014/main" id="{CE168A01-4CAB-8652-089A-92E3F4D5F54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664" name="Straight Connector 2663">
              <a:extLst>
                <a:ext uri="{FF2B5EF4-FFF2-40B4-BE49-F238E27FC236}">
                  <a16:creationId xmlns:a16="http://schemas.microsoft.com/office/drawing/2014/main" id="{1F487ED1-0357-CE09-0BF1-FC575BD6ABC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6F20468A-B690-1CFC-FE66-18D6D0B515B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851C7541-597E-15A6-C6A4-F64D01690F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7570D3F4-DDA4-4B20-691E-C5645B54ED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B03D6A1A-7872-E65D-3BA6-7809B07A69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E5EC6E4-D30C-6C16-2E71-D51BD29714F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3" name="Straight Connector 2662">
            <a:extLst>
              <a:ext uri="{FF2B5EF4-FFF2-40B4-BE49-F238E27FC236}">
                <a16:creationId xmlns:a16="http://schemas.microsoft.com/office/drawing/2014/main" id="{C3FE827B-7D41-5B1C-40DD-1FE8918E6E4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423</xdr:row>
      <xdr:rowOff>0</xdr:rowOff>
    </xdr:from>
    <xdr:to>
      <xdr:col>2</xdr:col>
      <xdr:colOff>274320</xdr:colOff>
      <xdr:row>425</xdr:row>
      <xdr:rowOff>6531</xdr:rowOff>
    </xdr:to>
    <xdr:grpSp>
      <xdr:nvGrpSpPr>
        <xdr:cNvPr id="2670" name="Group 2669">
          <a:extLst>
            <a:ext uri="{FF2B5EF4-FFF2-40B4-BE49-F238E27FC236}">
              <a16:creationId xmlns:a16="http://schemas.microsoft.com/office/drawing/2014/main" id="{B4B05C10-FD68-4CCE-B91D-DD6EF5440F4E}"/>
            </a:ext>
          </a:extLst>
        </xdr:cNvPr>
        <xdr:cNvGrpSpPr/>
      </xdr:nvGrpSpPr>
      <xdr:grpSpPr>
        <a:xfrm>
          <a:off x="879929" y="74948143"/>
          <a:ext cx="274320" cy="351245"/>
          <a:chOff x="6147651" y="793750"/>
          <a:chExt cx="462699" cy="514350"/>
        </a:xfrm>
      </xdr:grpSpPr>
      <xdr:grpSp>
        <xdr:nvGrpSpPr>
          <xdr:cNvPr id="2671" name="Group 2670">
            <a:extLst>
              <a:ext uri="{FF2B5EF4-FFF2-40B4-BE49-F238E27FC236}">
                <a16:creationId xmlns:a16="http://schemas.microsoft.com/office/drawing/2014/main" id="{7B6C106D-F954-7C85-DFEE-33F74EAE372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673" name="Straight Connector 2672">
              <a:extLst>
                <a:ext uri="{FF2B5EF4-FFF2-40B4-BE49-F238E27FC236}">
                  <a16:creationId xmlns:a16="http://schemas.microsoft.com/office/drawing/2014/main" id="{6E39AF3C-D93C-6F58-B394-1F0938C0B3F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4" name="Straight Connector 2673">
              <a:extLst>
                <a:ext uri="{FF2B5EF4-FFF2-40B4-BE49-F238E27FC236}">
                  <a16:creationId xmlns:a16="http://schemas.microsoft.com/office/drawing/2014/main" id="{49438918-F123-70A1-3409-B9F61814E53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5" name="Straight Connector 2674">
              <a:extLst>
                <a:ext uri="{FF2B5EF4-FFF2-40B4-BE49-F238E27FC236}">
                  <a16:creationId xmlns:a16="http://schemas.microsoft.com/office/drawing/2014/main" id="{E932810E-B8DE-10BA-FA37-3F94D0FE0CC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6" name="Straight Connector 2675">
              <a:extLst>
                <a:ext uri="{FF2B5EF4-FFF2-40B4-BE49-F238E27FC236}">
                  <a16:creationId xmlns:a16="http://schemas.microsoft.com/office/drawing/2014/main" id="{48D0E9AA-44F3-B9B2-3BA1-B851FF3933D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7" name="Straight Connector 2676">
              <a:extLst>
                <a:ext uri="{FF2B5EF4-FFF2-40B4-BE49-F238E27FC236}">
                  <a16:creationId xmlns:a16="http://schemas.microsoft.com/office/drawing/2014/main" id="{8310021E-2C6C-C4DB-B04B-90C6B9669C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8" name="Straight Connector 2677">
              <a:extLst>
                <a:ext uri="{FF2B5EF4-FFF2-40B4-BE49-F238E27FC236}">
                  <a16:creationId xmlns:a16="http://schemas.microsoft.com/office/drawing/2014/main" id="{35A41DC8-A67A-BBF1-0995-E52A7E0B940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72" name="Straight Connector 2671">
            <a:extLst>
              <a:ext uri="{FF2B5EF4-FFF2-40B4-BE49-F238E27FC236}">
                <a16:creationId xmlns:a16="http://schemas.microsoft.com/office/drawing/2014/main" id="{42A0B051-6C3D-84AD-7BC4-08C16AFF796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423</xdr:row>
      <xdr:rowOff>0</xdr:rowOff>
    </xdr:from>
    <xdr:to>
      <xdr:col>6</xdr:col>
      <xdr:colOff>274320</xdr:colOff>
      <xdr:row>425</xdr:row>
      <xdr:rowOff>6531</xdr:rowOff>
    </xdr:to>
    <xdr:grpSp>
      <xdr:nvGrpSpPr>
        <xdr:cNvPr id="2679" name="Group 2678">
          <a:extLst>
            <a:ext uri="{FF2B5EF4-FFF2-40B4-BE49-F238E27FC236}">
              <a16:creationId xmlns:a16="http://schemas.microsoft.com/office/drawing/2014/main" id="{AE69445D-4D16-47E8-9C70-2B6237529890}"/>
            </a:ext>
          </a:extLst>
        </xdr:cNvPr>
        <xdr:cNvGrpSpPr/>
      </xdr:nvGrpSpPr>
      <xdr:grpSpPr>
        <a:xfrm>
          <a:off x="3011714" y="74948143"/>
          <a:ext cx="274320" cy="351245"/>
          <a:chOff x="6147651" y="793750"/>
          <a:chExt cx="462699" cy="514350"/>
        </a:xfrm>
      </xdr:grpSpPr>
      <xdr:grpSp>
        <xdr:nvGrpSpPr>
          <xdr:cNvPr id="2680" name="Group 2679">
            <a:extLst>
              <a:ext uri="{FF2B5EF4-FFF2-40B4-BE49-F238E27FC236}">
                <a16:creationId xmlns:a16="http://schemas.microsoft.com/office/drawing/2014/main" id="{78F0D1CC-8739-7EB3-C858-9CF87369462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682" name="Straight Connector 2681">
              <a:extLst>
                <a:ext uri="{FF2B5EF4-FFF2-40B4-BE49-F238E27FC236}">
                  <a16:creationId xmlns:a16="http://schemas.microsoft.com/office/drawing/2014/main" id="{9A1FF3C3-DBD1-7744-179E-0C6D9072C7A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83" name="Straight Connector 2682">
              <a:extLst>
                <a:ext uri="{FF2B5EF4-FFF2-40B4-BE49-F238E27FC236}">
                  <a16:creationId xmlns:a16="http://schemas.microsoft.com/office/drawing/2014/main" id="{800BA02C-BE6A-4D47-D129-893EA5FA03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84" name="Straight Connector 2683">
              <a:extLst>
                <a:ext uri="{FF2B5EF4-FFF2-40B4-BE49-F238E27FC236}">
                  <a16:creationId xmlns:a16="http://schemas.microsoft.com/office/drawing/2014/main" id="{FD567F0F-8048-03F8-124E-CDD72D414B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85" name="Straight Connector 2684">
              <a:extLst>
                <a:ext uri="{FF2B5EF4-FFF2-40B4-BE49-F238E27FC236}">
                  <a16:creationId xmlns:a16="http://schemas.microsoft.com/office/drawing/2014/main" id="{115E5272-336C-17B7-88A7-CFDA62CB8DC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86" name="Straight Connector 2685">
              <a:extLst>
                <a:ext uri="{FF2B5EF4-FFF2-40B4-BE49-F238E27FC236}">
                  <a16:creationId xmlns:a16="http://schemas.microsoft.com/office/drawing/2014/main" id="{407EB5A1-91D1-BC2A-F512-5BB7C424C87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87" name="Straight Connector 2686">
              <a:extLst>
                <a:ext uri="{FF2B5EF4-FFF2-40B4-BE49-F238E27FC236}">
                  <a16:creationId xmlns:a16="http://schemas.microsoft.com/office/drawing/2014/main" id="{5F8BB7E5-9BF6-D0DA-92BE-7A4CD4C73AF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81" name="Straight Connector 2680">
            <a:extLst>
              <a:ext uri="{FF2B5EF4-FFF2-40B4-BE49-F238E27FC236}">
                <a16:creationId xmlns:a16="http://schemas.microsoft.com/office/drawing/2014/main" id="{199F47F8-E1C8-2DF9-2C21-598731FB936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423</xdr:row>
      <xdr:rowOff>0</xdr:rowOff>
    </xdr:from>
    <xdr:to>
      <xdr:col>14</xdr:col>
      <xdr:colOff>274320</xdr:colOff>
      <xdr:row>425</xdr:row>
      <xdr:rowOff>6531</xdr:rowOff>
    </xdr:to>
    <xdr:grpSp>
      <xdr:nvGrpSpPr>
        <xdr:cNvPr id="2688" name="Group 2687">
          <a:extLst>
            <a:ext uri="{FF2B5EF4-FFF2-40B4-BE49-F238E27FC236}">
              <a16:creationId xmlns:a16="http://schemas.microsoft.com/office/drawing/2014/main" id="{BDBD3686-1E92-43B7-A42E-649093857747}"/>
            </a:ext>
          </a:extLst>
        </xdr:cNvPr>
        <xdr:cNvGrpSpPr/>
      </xdr:nvGrpSpPr>
      <xdr:grpSpPr>
        <a:xfrm>
          <a:off x="7184571" y="74948143"/>
          <a:ext cx="274320" cy="351245"/>
          <a:chOff x="6147651" y="793750"/>
          <a:chExt cx="462699" cy="514350"/>
        </a:xfrm>
      </xdr:grpSpPr>
      <xdr:grpSp>
        <xdr:nvGrpSpPr>
          <xdr:cNvPr id="2689" name="Group 2688">
            <a:extLst>
              <a:ext uri="{FF2B5EF4-FFF2-40B4-BE49-F238E27FC236}">
                <a16:creationId xmlns:a16="http://schemas.microsoft.com/office/drawing/2014/main" id="{C5A976F9-559E-F71B-B4A1-CF753E54EFC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691" name="Straight Connector 2690">
              <a:extLst>
                <a:ext uri="{FF2B5EF4-FFF2-40B4-BE49-F238E27FC236}">
                  <a16:creationId xmlns:a16="http://schemas.microsoft.com/office/drawing/2014/main" id="{5B657EB0-F776-CD05-1F22-EC9E96EB1B4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92" name="Straight Connector 2691">
              <a:extLst>
                <a:ext uri="{FF2B5EF4-FFF2-40B4-BE49-F238E27FC236}">
                  <a16:creationId xmlns:a16="http://schemas.microsoft.com/office/drawing/2014/main" id="{BED48CCB-C00A-5EF4-366C-3F516EACD0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93" name="Straight Connector 2692">
              <a:extLst>
                <a:ext uri="{FF2B5EF4-FFF2-40B4-BE49-F238E27FC236}">
                  <a16:creationId xmlns:a16="http://schemas.microsoft.com/office/drawing/2014/main" id="{8205EC2E-26F8-7903-AFAD-69BA14E23CD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94" name="Straight Connector 2693">
              <a:extLst>
                <a:ext uri="{FF2B5EF4-FFF2-40B4-BE49-F238E27FC236}">
                  <a16:creationId xmlns:a16="http://schemas.microsoft.com/office/drawing/2014/main" id="{72483880-151F-0170-3D4D-31278C1C5DE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95" name="Straight Connector 2694">
              <a:extLst>
                <a:ext uri="{FF2B5EF4-FFF2-40B4-BE49-F238E27FC236}">
                  <a16:creationId xmlns:a16="http://schemas.microsoft.com/office/drawing/2014/main" id="{A7E1E15B-6F49-55CC-8B0E-4BD8C4D9D18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96" name="Straight Connector 2695">
              <a:extLst>
                <a:ext uri="{FF2B5EF4-FFF2-40B4-BE49-F238E27FC236}">
                  <a16:creationId xmlns:a16="http://schemas.microsoft.com/office/drawing/2014/main" id="{68337331-2E07-FA50-6C73-6CCCD62EB7E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90" name="Straight Connector 2689">
            <a:extLst>
              <a:ext uri="{FF2B5EF4-FFF2-40B4-BE49-F238E27FC236}">
                <a16:creationId xmlns:a16="http://schemas.microsoft.com/office/drawing/2014/main" id="{9DEBB79A-41EA-E5B5-D272-62D8629F3F0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423</xdr:row>
      <xdr:rowOff>0</xdr:rowOff>
    </xdr:from>
    <xdr:to>
      <xdr:col>16</xdr:col>
      <xdr:colOff>274320</xdr:colOff>
      <xdr:row>425</xdr:row>
      <xdr:rowOff>6531</xdr:rowOff>
    </xdr:to>
    <xdr:grpSp>
      <xdr:nvGrpSpPr>
        <xdr:cNvPr id="2697" name="Group 2696">
          <a:extLst>
            <a:ext uri="{FF2B5EF4-FFF2-40B4-BE49-F238E27FC236}">
              <a16:creationId xmlns:a16="http://schemas.microsoft.com/office/drawing/2014/main" id="{8CE6465A-DFE9-46D7-9CC4-AFBF9C4F7577}"/>
            </a:ext>
          </a:extLst>
        </xdr:cNvPr>
        <xdr:cNvGrpSpPr/>
      </xdr:nvGrpSpPr>
      <xdr:grpSpPr>
        <a:xfrm>
          <a:off x="8227786" y="74948143"/>
          <a:ext cx="274320" cy="351245"/>
          <a:chOff x="6147651" y="793750"/>
          <a:chExt cx="462699" cy="514350"/>
        </a:xfrm>
      </xdr:grpSpPr>
      <xdr:grpSp>
        <xdr:nvGrpSpPr>
          <xdr:cNvPr id="2698" name="Group 2697">
            <a:extLst>
              <a:ext uri="{FF2B5EF4-FFF2-40B4-BE49-F238E27FC236}">
                <a16:creationId xmlns:a16="http://schemas.microsoft.com/office/drawing/2014/main" id="{9D2CD0EC-B0F8-42A9-DA78-BF4721B8887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700" name="Straight Connector 2699">
              <a:extLst>
                <a:ext uri="{FF2B5EF4-FFF2-40B4-BE49-F238E27FC236}">
                  <a16:creationId xmlns:a16="http://schemas.microsoft.com/office/drawing/2014/main" id="{E850C913-0FF8-174D-34E2-FE896EDD51B2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1" name="Straight Connector 2700">
              <a:extLst>
                <a:ext uri="{FF2B5EF4-FFF2-40B4-BE49-F238E27FC236}">
                  <a16:creationId xmlns:a16="http://schemas.microsoft.com/office/drawing/2014/main" id="{A30D072F-2F49-0A5F-EA17-D63B262BD9A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2" name="Straight Connector 2701">
              <a:extLst>
                <a:ext uri="{FF2B5EF4-FFF2-40B4-BE49-F238E27FC236}">
                  <a16:creationId xmlns:a16="http://schemas.microsoft.com/office/drawing/2014/main" id="{2F56972F-B291-ABBC-8154-678FE048885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3" name="Straight Connector 2702">
              <a:extLst>
                <a:ext uri="{FF2B5EF4-FFF2-40B4-BE49-F238E27FC236}">
                  <a16:creationId xmlns:a16="http://schemas.microsoft.com/office/drawing/2014/main" id="{BE335DFE-05F2-AFD2-054D-1AF7F584B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A74AC8CC-50A2-54AD-2B44-A9DFC40C359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A9C92B6C-BD0D-7D2C-77DB-3BDD81A6E50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99" name="Straight Connector 2698">
            <a:extLst>
              <a:ext uri="{FF2B5EF4-FFF2-40B4-BE49-F238E27FC236}">
                <a16:creationId xmlns:a16="http://schemas.microsoft.com/office/drawing/2014/main" id="{3AEC117C-54D3-DAC9-8214-D71E1EA4137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423</xdr:row>
      <xdr:rowOff>0</xdr:rowOff>
    </xdr:from>
    <xdr:to>
      <xdr:col>18</xdr:col>
      <xdr:colOff>274320</xdr:colOff>
      <xdr:row>425</xdr:row>
      <xdr:rowOff>6531</xdr:rowOff>
    </xdr:to>
    <xdr:grpSp>
      <xdr:nvGrpSpPr>
        <xdr:cNvPr id="2706" name="Group 2705">
          <a:extLst>
            <a:ext uri="{FF2B5EF4-FFF2-40B4-BE49-F238E27FC236}">
              <a16:creationId xmlns:a16="http://schemas.microsoft.com/office/drawing/2014/main" id="{C32CAAFC-8A28-4CFB-960D-3CB2F9305831}"/>
            </a:ext>
          </a:extLst>
        </xdr:cNvPr>
        <xdr:cNvGrpSpPr/>
      </xdr:nvGrpSpPr>
      <xdr:grpSpPr>
        <a:xfrm>
          <a:off x="9271000" y="74948143"/>
          <a:ext cx="274320" cy="351245"/>
          <a:chOff x="6147651" y="793750"/>
          <a:chExt cx="462699" cy="514350"/>
        </a:xfrm>
      </xdr:grpSpPr>
      <xdr:grpSp>
        <xdr:nvGrpSpPr>
          <xdr:cNvPr id="2707" name="Group 2706">
            <a:extLst>
              <a:ext uri="{FF2B5EF4-FFF2-40B4-BE49-F238E27FC236}">
                <a16:creationId xmlns:a16="http://schemas.microsoft.com/office/drawing/2014/main" id="{A38239D0-F73C-4476-9FC8-BDB4F5A8600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709" name="Straight Connector 2708">
              <a:extLst>
                <a:ext uri="{FF2B5EF4-FFF2-40B4-BE49-F238E27FC236}">
                  <a16:creationId xmlns:a16="http://schemas.microsoft.com/office/drawing/2014/main" id="{68D84CD0-6E5B-E5AC-07D4-FCDE253FC0E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10" name="Straight Connector 2709">
              <a:extLst>
                <a:ext uri="{FF2B5EF4-FFF2-40B4-BE49-F238E27FC236}">
                  <a16:creationId xmlns:a16="http://schemas.microsoft.com/office/drawing/2014/main" id="{43F532F4-F669-9209-96D6-FB308EC750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11" name="Straight Connector 2710">
              <a:extLst>
                <a:ext uri="{FF2B5EF4-FFF2-40B4-BE49-F238E27FC236}">
                  <a16:creationId xmlns:a16="http://schemas.microsoft.com/office/drawing/2014/main" id="{43310BCF-0AC8-AA92-8E1A-9F509347582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12" name="Straight Connector 2711">
              <a:extLst>
                <a:ext uri="{FF2B5EF4-FFF2-40B4-BE49-F238E27FC236}">
                  <a16:creationId xmlns:a16="http://schemas.microsoft.com/office/drawing/2014/main" id="{D884CC71-A215-3176-A47D-B00B482D2F6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13" name="Straight Connector 2712">
              <a:extLst>
                <a:ext uri="{FF2B5EF4-FFF2-40B4-BE49-F238E27FC236}">
                  <a16:creationId xmlns:a16="http://schemas.microsoft.com/office/drawing/2014/main" id="{11442B2F-C659-719E-E221-3F171281493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14" name="Straight Connector 2713">
              <a:extLst>
                <a:ext uri="{FF2B5EF4-FFF2-40B4-BE49-F238E27FC236}">
                  <a16:creationId xmlns:a16="http://schemas.microsoft.com/office/drawing/2014/main" id="{E7CE3EE8-52D3-624C-710F-C9E3873561E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0CC716FB-0A99-D49C-AA29-0B05B12103A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191</xdr:row>
      <xdr:rowOff>0</xdr:rowOff>
    </xdr:from>
    <xdr:to>
      <xdr:col>16</xdr:col>
      <xdr:colOff>274320</xdr:colOff>
      <xdr:row>193</xdr:row>
      <xdr:rowOff>6531</xdr:rowOff>
    </xdr:to>
    <xdr:grpSp>
      <xdr:nvGrpSpPr>
        <xdr:cNvPr id="2715" name="Group 2714">
          <a:extLst>
            <a:ext uri="{FF2B5EF4-FFF2-40B4-BE49-F238E27FC236}">
              <a16:creationId xmlns:a16="http://schemas.microsoft.com/office/drawing/2014/main" id="{A5107974-01D8-4216-AF2F-E95BA52994CC}"/>
            </a:ext>
          </a:extLst>
        </xdr:cNvPr>
        <xdr:cNvGrpSpPr/>
      </xdr:nvGrpSpPr>
      <xdr:grpSpPr>
        <a:xfrm>
          <a:off x="8227786" y="34525857"/>
          <a:ext cx="274320" cy="369388"/>
          <a:chOff x="6147651" y="793750"/>
          <a:chExt cx="462699" cy="514350"/>
        </a:xfrm>
      </xdr:grpSpPr>
      <xdr:grpSp>
        <xdr:nvGrpSpPr>
          <xdr:cNvPr id="2716" name="Group 2715">
            <a:extLst>
              <a:ext uri="{FF2B5EF4-FFF2-40B4-BE49-F238E27FC236}">
                <a16:creationId xmlns:a16="http://schemas.microsoft.com/office/drawing/2014/main" id="{C3B063DE-1777-40CF-B375-5F30E29ED2B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718" name="Straight Connector 2717">
              <a:extLst>
                <a:ext uri="{FF2B5EF4-FFF2-40B4-BE49-F238E27FC236}">
                  <a16:creationId xmlns:a16="http://schemas.microsoft.com/office/drawing/2014/main" id="{A6D00BE3-EC56-1330-EEE0-1D6B5FAC06F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19" name="Straight Connector 2718">
              <a:extLst>
                <a:ext uri="{FF2B5EF4-FFF2-40B4-BE49-F238E27FC236}">
                  <a16:creationId xmlns:a16="http://schemas.microsoft.com/office/drawing/2014/main" id="{AE39874E-0DF7-6E46-373D-C0F7A8D095D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20" name="Straight Connector 2719">
              <a:extLst>
                <a:ext uri="{FF2B5EF4-FFF2-40B4-BE49-F238E27FC236}">
                  <a16:creationId xmlns:a16="http://schemas.microsoft.com/office/drawing/2014/main" id="{B017F519-259B-E130-B88F-3CF788C9DB1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21" name="Straight Connector 2720">
              <a:extLst>
                <a:ext uri="{FF2B5EF4-FFF2-40B4-BE49-F238E27FC236}">
                  <a16:creationId xmlns:a16="http://schemas.microsoft.com/office/drawing/2014/main" id="{F652E389-393A-9279-D83E-D4FD5B0C624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22" name="Straight Connector 2721">
              <a:extLst>
                <a:ext uri="{FF2B5EF4-FFF2-40B4-BE49-F238E27FC236}">
                  <a16:creationId xmlns:a16="http://schemas.microsoft.com/office/drawing/2014/main" id="{11DF56C2-D6D6-3443-3356-214720EAEF8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23" name="Straight Connector 2722">
              <a:extLst>
                <a:ext uri="{FF2B5EF4-FFF2-40B4-BE49-F238E27FC236}">
                  <a16:creationId xmlns:a16="http://schemas.microsoft.com/office/drawing/2014/main" id="{B6838B74-CC11-F44A-301D-29059499BD8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7" name="Straight Connector 2716">
            <a:extLst>
              <a:ext uri="{FF2B5EF4-FFF2-40B4-BE49-F238E27FC236}">
                <a16:creationId xmlns:a16="http://schemas.microsoft.com/office/drawing/2014/main" id="{B92ACA62-1DC2-2BCB-639C-26ACEEAC807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191</xdr:row>
      <xdr:rowOff>0</xdr:rowOff>
    </xdr:from>
    <xdr:to>
      <xdr:col>18</xdr:col>
      <xdr:colOff>274320</xdr:colOff>
      <xdr:row>193</xdr:row>
      <xdr:rowOff>6531</xdr:rowOff>
    </xdr:to>
    <xdr:grpSp>
      <xdr:nvGrpSpPr>
        <xdr:cNvPr id="2724" name="Group 2723">
          <a:extLst>
            <a:ext uri="{FF2B5EF4-FFF2-40B4-BE49-F238E27FC236}">
              <a16:creationId xmlns:a16="http://schemas.microsoft.com/office/drawing/2014/main" id="{65DAF110-B879-4929-85A0-EE531EB937DE}"/>
            </a:ext>
          </a:extLst>
        </xdr:cNvPr>
        <xdr:cNvGrpSpPr/>
      </xdr:nvGrpSpPr>
      <xdr:grpSpPr>
        <a:xfrm>
          <a:off x="9271000" y="34525857"/>
          <a:ext cx="274320" cy="369388"/>
          <a:chOff x="6147651" y="793750"/>
          <a:chExt cx="462699" cy="514350"/>
        </a:xfrm>
      </xdr:grpSpPr>
      <xdr:grpSp>
        <xdr:nvGrpSpPr>
          <xdr:cNvPr id="2725" name="Group 2724">
            <a:extLst>
              <a:ext uri="{FF2B5EF4-FFF2-40B4-BE49-F238E27FC236}">
                <a16:creationId xmlns:a16="http://schemas.microsoft.com/office/drawing/2014/main" id="{5672E18E-F3F6-FEF9-72E2-F65C4891FA4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727" name="Straight Connector 2726">
              <a:extLst>
                <a:ext uri="{FF2B5EF4-FFF2-40B4-BE49-F238E27FC236}">
                  <a16:creationId xmlns:a16="http://schemas.microsoft.com/office/drawing/2014/main" id="{B41A7859-3E81-EAD1-2A9E-773D09B62F4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28" name="Straight Connector 2727">
              <a:extLst>
                <a:ext uri="{FF2B5EF4-FFF2-40B4-BE49-F238E27FC236}">
                  <a16:creationId xmlns:a16="http://schemas.microsoft.com/office/drawing/2014/main" id="{09FBC596-E7A6-0C3B-D62D-7AD3FC939F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8FA7FE50-468A-E686-1430-B5F75F40C4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F9B8919B-51E6-F5C5-DC87-C0DA256E54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2E997D20-04B1-B917-20AF-979C698EA67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F2D5A55-D3BD-746F-31BD-5849FA07A0F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26" name="Straight Connector 2725">
            <a:extLst>
              <a:ext uri="{FF2B5EF4-FFF2-40B4-BE49-F238E27FC236}">
                <a16:creationId xmlns:a16="http://schemas.microsoft.com/office/drawing/2014/main" id="{ECA713E9-548D-5C13-FAC6-7A32BDA2612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191</xdr:row>
      <xdr:rowOff>0</xdr:rowOff>
    </xdr:from>
    <xdr:to>
      <xdr:col>8</xdr:col>
      <xdr:colOff>274320</xdr:colOff>
      <xdr:row>193</xdr:row>
      <xdr:rowOff>6531</xdr:rowOff>
    </xdr:to>
    <xdr:grpSp>
      <xdr:nvGrpSpPr>
        <xdr:cNvPr id="2733" name="Group 2732">
          <a:extLst>
            <a:ext uri="{FF2B5EF4-FFF2-40B4-BE49-F238E27FC236}">
              <a16:creationId xmlns:a16="http://schemas.microsoft.com/office/drawing/2014/main" id="{CEC2ADC6-F5D9-4B9A-842A-9A02CF4FDE73}"/>
            </a:ext>
          </a:extLst>
        </xdr:cNvPr>
        <xdr:cNvGrpSpPr/>
      </xdr:nvGrpSpPr>
      <xdr:grpSpPr>
        <a:xfrm>
          <a:off x="4054929" y="34525857"/>
          <a:ext cx="274320" cy="369388"/>
          <a:chOff x="6147651" y="793750"/>
          <a:chExt cx="462699" cy="514350"/>
        </a:xfrm>
      </xdr:grpSpPr>
      <xdr:grpSp>
        <xdr:nvGrpSpPr>
          <xdr:cNvPr id="2734" name="Group 2733">
            <a:extLst>
              <a:ext uri="{FF2B5EF4-FFF2-40B4-BE49-F238E27FC236}">
                <a16:creationId xmlns:a16="http://schemas.microsoft.com/office/drawing/2014/main" id="{79C58945-8E21-2ABC-9B77-4E4ED97B143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736" name="Straight Connector 2735">
              <a:extLst>
                <a:ext uri="{FF2B5EF4-FFF2-40B4-BE49-F238E27FC236}">
                  <a16:creationId xmlns:a16="http://schemas.microsoft.com/office/drawing/2014/main" id="{F96654ED-E687-54FA-6079-BC867D3ED6A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7" name="Straight Connector 2736">
              <a:extLst>
                <a:ext uri="{FF2B5EF4-FFF2-40B4-BE49-F238E27FC236}">
                  <a16:creationId xmlns:a16="http://schemas.microsoft.com/office/drawing/2014/main" id="{6EC3EB34-BAAD-9CCE-AA83-30C1EF254BA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8" name="Straight Connector 2737">
              <a:extLst>
                <a:ext uri="{FF2B5EF4-FFF2-40B4-BE49-F238E27FC236}">
                  <a16:creationId xmlns:a16="http://schemas.microsoft.com/office/drawing/2014/main" id="{B8D5AA10-9263-BB9F-15B3-6A98B6434B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9" name="Straight Connector 2738">
              <a:extLst>
                <a:ext uri="{FF2B5EF4-FFF2-40B4-BE49-F238E27FC236}">
                  <a16:creationId xmlns:a16="http://schemas.microsoft.com/office/drawing/2014/main" id="{FD38A01A-BAA3-AD1E-51B4-2BFAE361FCD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0" name="Straight Connector 2739">
              <a:extLst>
                <a:ext uri="{FF2B5EF4-FFF2-40B4-BE49-F238E27FC236}">
                  <a16:creationId xmlns:a16="http://schemas.microsoft.com/office/drawing/2014/main" id="{82AEF509-2560-B0A8-7650-6EDFAF682D9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6EEAF347-44C7-5768-6F26-B918BD04001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5" name="Straight Connector 2734">
            <a:extLst>
              <a:ext uri="{FF2B5EF4-FFF2-40B4-BE49-F238E27FC236}">
                <a16:creationId xmlns:a16="http://schemas.microsoft.com/office/drawing/2014/main" id="{96E192F1-8469-C754-EEFC-730B5BE79EB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239487</xdr:colOff>
      <xdr:row>233</xdr:row>
      <xdr:rowOff>65314</xdr:rowOff>
    </xdr:from>
    <xdr:to>
      <xdr:col>14</xdr:col>
      <xdr:colOff>381001</xdr:colOff>
      <xdr:row>237</xdr:row>
      <xdr:rowOff>21771</xdr:rowOff>
    </xdr:to>
    <xdr:sp macro="" textlink="">
      <xdr:nvSpPr>
        <xdr:cNvPr id="2742" name="Flowchart: Punched Tape 2741">
          <a:extLst>
            <a:ext uri="{FF2B5EF4-FFF2-40B4-BE49-F238E27FC236}">
              <a16:creationId xmlns:a16="http://schemas.microsoft.com/office/drawing/2014/main" id="{E8A36138-42B5-4BC5-9194-7F2A70D1D354}"/>
            </a:ext>
          </a:extLst>
        </xdr:cNvPr>
        <xdr:cNvSpPr/>
      </xdr:nvSpPr>
      <xdr:spPr>
        <a:xfrm rot="16200000">
          <a:off x="7052855" y="41364626"/>
          <a:ext cx="642257" cy="141514"/>
        </a:xfrm>
        <a:prstGeom prst="flowChartPunchedTap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163287</xdr:colOff>
      <xdr:row>81</xdr:row>
      <xdr:rowOff>10886</xdr:rowOff>
    </xdr:from>
    <xdr:to>
      <xdr:col>8</xdr:col>
      <xdr:colOff>304801</xdr:colOff>
      <xdr:row>84</xdr:row>
      <xdr:rowOff>130628</xdr:rowOff>
    </xdr:to>
    <xdr:sp macro="" textlink="">
      <xdr:nvSpPr>
        <xdr:cNvPr id="2743" name="Flowchart: Punched Tape 2742">
          <a:extLst>
            <a:ext uri="{FF2B5EF4-FFF2-40B4-BE49-F238E27FC236}">
              <a16:creationId xmlns:a16="http://schemas.microsoft.com/office/drawing/2014/main" id="{4608929F-4A1D-4482-802C-CBCB52D82A5E}"/>
            </a:ext>
          </a:extLst>
        </xdr:cNvPr>
        <xdr:cNvSpPr/>
      </xdr:nvSpPr>
      <xdr:spPr>
        <a:xfrm rot="16200000">
          <a:off x="3892733" y="15224760"/>
          <a:ext cx="637902" cy="141514"/>
        </a:xfrm>
        <a:prstGeom prst="flowChartPunchedTap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0</xdr:colOff>
      <xdr:row>246</xdr:row>
      <xdr:rowOff>0</xdr:rowOff>
    </xdr:from>
    <xdr:to>
      <xdr:col>14</xdr:col>
      <xdr:colOff>274320</xdr:colOff>
      <xdr:row>248</xdr:row>
      <xdr:rowOff>6531</xdr:rowOff>
    </xdr:to>
    <xdr:grpSp>
      <xdr:nvGrpSpPr>
        <xdr:cNvPr id="2744" name="Group 2743">
          <a:extLst>
            <a:ext uri="{FF2B5EF4-FFF2-40B4-BE49-F238E27FC236}">
              <a16:creationId xmlns:a16="http://schemas.microsoft.com/office/drawing/2014/main" id="{A146420A-7818-411A-B82D-B6E89577B4AA}"/>
            </a:ext>
          </a:extLst>
        </xdr:cNvPr>
        <xdr:cNvGrpSpPr/>
      </xdr:nvGrpSpPr>
      <xdr:grpSpPr>
        <a:xfrm>
          <a:off x="7184571" y="44096214"/>
          <a:ext cx="274320" cy="369388"/>
          <a:chOff x="6147651" y="793750"/>
          <a:chExt cx="462699" cy="514350"/>
        </a:xfrm>
      </xdr:grpSpPr>
      <xdr:grpSp>
        <xdr:nvGrpSpPr>
          <xdr:cNvPr id="2745" name="Group 2744">
            <a:extLst>
              <a:ext uri="{FF2B5EF4-FFF2-40B4-BE49-F238E27FC236}">
                <a16:creationId xmlns:a16="http://schemas.microsoft.com/office/drawing/2014/main" id="{22603726-BC57-8FD7-2D0B-D65997827A4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747" name="Straight Connector 2746">
              <a:extLst>
                <a:ext uri="{FF2B5EF4-FFF2-40B4-BE49-F238E27FC236}">
                  <a16:creationId xmlns:a16="http://schemas.microsoft.com/office/drawing/2014/main" id="{2A4D90BF-DE5F-3F9B-F1ED-714B409CEC4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8" name="Straight Connector 2747">
              <a:extLst>
                <a:ext uri="{FF2B5EF4-FFF2-40B4-BE49-F238E27FC236}">
                  <a16:creationId xmlns:a16="http://schemas.microsoft.com/office/drawing/2014/main" id="{539D84CB-1D80-0B11-AA31-292215F5F03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9" name="Straight Connector 2748">
              <a:extLst>
                <a:ext uri="{FF2B5EF4-FFF2-40B4-BE49-F238E27FC236}">
                  <a16:creationId xmlns:a16="http://schemas.microsoft.com/office/drawing/2014/main" id="{AC099E2C-CF00-0027-BA71-230D3E24252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25F7E102-DB41-280A-4A51-51D726BA2F4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3DE8273A-9573-9EE0-2806-BEED77CBF0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31DFF426-B526-6716-5F8C-205AF9C436C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6" name="Straight Connector 2745">
            <a:extLst>
              <a:ext uri="{FF2B5EF4-FFF2-40B4-BE49-F238E27FC236}">
                <a16:creationId xmlns:a16="http://schemas.microsoft.com/office/drawing/2014/main" id="{8D775DEC-9132-BF9E-3E0B-B5880EF1B49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142242</xdr:colOff>
      <xdr:row>81</xdr:row>
      <xdr:rowOff>0</xdr:rowOff>
    </xdr:from>
    <xdr:to>
      <xdr:col>6</xdr:col>
      <xdr:colOff>283756</xdr:colOff>
      <xdr:row>84</xdr:row>
      <xdr:rowOff>129177</xdr:rowOff>
    </xdr:to>
    <xdr:sp macro="" textlink="">
      <xdr:nvSpPr>
        <xdr:cNvPr id="2753" name="Flowchart: Punched Tape 2752">
          <a:extLst>
            <a:ext uri="{FF2B5EF4-FFF2-40B4-BE49-F238E27FC236}">
              <a16:creationId xmlns:a16="http://schemas.microsoft.com/office/drawing/2014/main" id="{AB5272EF-B33E-43AA-AEFF-1343B3B2F72F}"/>
            </a:ext>
          </a:extLst>
        </xdr:cNvPr>
        <xdr:cNvSpPr/>
      </xdr:nvSpPr>
      <xdr:spPr>
        <a:xfrm rot="16200000">
          <a:off x="2838270" y="15218592"/>
          <a:ext cx="647337" cy="141514"/>
        </a:xfrm>
        <a:prstGeom prst="flowChartPunchedTap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10160</xdr:colOff>
      <xdr:row>134</xdr:row>
      <xdr:rowOff>0</xdr:rowOff>
    </xdr:from>
    <xdr:to>
      <xdr:col>8</xdr:col>
      <xdr:colOff>284480</xdr:colOff>
      <xdr:row>136</xdr:row>
      <xdr:rowOff>15602</xdr:rowOff>
    </xdr:to>
    <xdr:grpSp>
      <xdr:nvGrpSpPr>
        <xdr:cNvPr id="2754" name="Group 2753">
          <a:extLst>
            <a:ext uri="{FF2B5EF4-FFF2-40B4-BE49-F238E27FC236}">
              <a16:creationId xmlns:a16="http://schemas.microsoft.com/office/drawing/2014/main" id="{99CA0BD7-8BE6-4914-954C-F3A6E516BC49}"/>
            </a:ext>
          </a:extLst>
        </xdr:cNvPr>
        <xdr:cNvGrpSpPr/>
      </xdr:nvGrpSpPr>
      <xdr:grpSpPr>
        <a:xfrm>
          <a:off x="4065089" y="24574500"/>
          <a:ext cx="274320" cy="378459"/>
          <a:chOff x="6147651" y="793750"/>
          <a:chExt cx="462699" cy="514350"/>
        </a:xfrm>
      </xdr:grpSpPr>
      <xdr:grpSp>
        <xdr:nvGrpSpPr>
          <xdr:cNvPr id="2755" name="Group 2754">
            <a:extLst>
              <a:ext uri="{FF2B5EF4-FFF2-40B4-BE49-F238E27FC236}">
                <a16:creationId xmlns:a16="http://schemas.microsoft.com/office/drawing/2014/main" id="{E9D5ED7A-D9DE-0814-3E3E-E317064FA2C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757" name="Straight Connector 2756">
              <a:extLst>
                <a:ext uri="{FF2B5EF4-FFF2-40B4-BE49-F238E27FC236}">
                  <a16:creationId xmlns:a16="http://schemas.microsoft.com/office/drawing/2014/main" id="{33806069-F418-C732-468C-5CF22896BDE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8" name="Straight Connector 2757">
              <a:extLst>
                <a:ext uri="{FF2B5EF4-FFF2-40B4-BE49-F238E27FC236}">
                  <a16:creationId xmlns:a16="http://schemas.microsoft.com/office/drawing/2014/main" id="{E1C807A9-8484-98A5-C548-DB0AC8EB028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9531F375-8389-48D6-65DF-BD8B4E82E31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08F79582-F8A1-F08F-B43B-D1A2B30A4B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40DBCC2A-02A6-F8D7-E72E-13076903C86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BBDF7E94-E810-F3B3-0045-D12B350DD60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6" name="Straight Connector 2755">
            <a:extLst>
              <a:ext uri="{FF2B5EF4-FFF2-40B4-BE49-F238E27FC236}">
                <a16:creationId xmlns:a16="http://schemas.microsoft.com/office/drawing/2014/main" id="{D98C06F6-ABAC-5662-A117-5FE30120989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20320</xdr:colOff>
      <xdr:row>169</xdr:row>
      <xdr:rowOff>0</xdr:rowOff>
    </xdr:from>
    <xdr:to>
      <xdr:col>18</xdr:col>
      <xdr:colOff>294640</xdr:colOff>
      <xdr:row>171</xdr:row>
      <xdr:rowOff>15602</xdr:rowOff>
    </xdr:to>
    <xdr:grpSp>
      <xdr:nvGrpSpPr>
        <xdr:cNvPr id="2763" name="Group 2762">
          <a:extLst>
            <a:ext uri="{FF2B5EF4-FFF2-40B4-BE49-F238E27FC236}">
              <a16:creationId xmlns:a16="http://schemas.microsoft.com/office/drawing/2014/main" id="{FBA87003-0222-4CD2-A799-1ABA446947D2}"/>
            </a:ext>
          </a:extLst>
        </xdr:cNvPr>
        <xdr:cNvGrpSpPr/>
      </xdr:nvGrpSpPr>
      <xdr:grpSpPr>
        <a:xfrm>
          <a:off x="9291320" y="30706786"/>
          <a:ext cx="274320" cy="378459"/>
          <a:chOff x="6147651" y="793750"/>
          <a:chExt cx="462699" cy="514350"/>
        </a:xfrm>
      </xdr:grpSpPr>
      <xdr:grpSp>
        <xdr:nvGrpSpPr>
          <xdr:cNvPr id="2764" name="Group 2763">
            <a:extLst>
              <a:ext uri="{FF2B5EF4-FFF2-40B4-BE49-F238E27FC236}">
                <a16:creationId xmlns:a16="http://schemas.microsoft.com/office/drawing/2014/main" id="{0A6D8BF9-A64D-560E-0EE1-FDA29B3300D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766" name="Straight Connector 2765">
              <a:extLst>
                <a:ext uri="{FF2B5EF4-FFF2-40B4-BE49-F238E27FC236}">
                  <a16:creationId xmlns:a16="http://schemas.microsoft.com/office/drawing/2014/main" id="{49AB1AE9-D4D3-B9BD-0068-DBB80CB36EF2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7" name="Straight Connector 2766">
              <a:extLst>
                <a:ext uri="{FF2B5EF4-FFF2-40B4-BE49-F238E27FC236}">
                  <a16:creationId xmlns:a16="http://schemas.microsoft.com/office/drawing/2014/main" id="{D2E902A6-7672-2A4D-383F-68D89B07218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FB1C5F16-D48F-4381-2A32-3E29C739CF3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8F09BAA8-8315-F98B-CEAD-ADBC64D05C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E987A51B-54BB-7F07-7143-E13B7EC8567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3187C00-602D-AA54-5EF4-45DF3FA75B6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5" name="Straight Connector 2764">
            <a:extLst>
              <a:ext uri="{FF2B5EF4-FFF2-40B4-BE49-F238E27FC236}">
                <a16:creationId xmlns:a16="http://schemas.microsoft.com/office/drawing/2014/main" id="{0CBBC38C-1D14-1276-E30E-09753FAEF9A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158</xdr:row>
      <xdr:rowOff>0</xdr:rowOff>
    </xdr:from>
    <xdr:to>
      <xdr:col>2</xdr:col>
      <xdr:colOff>274320</xdr:colOff>
      <xdr:row>160</xdr:row>
      <xdr:rowOff>15602</xdr:rowOff>
    </xdr:to>
    <xdr:grpSp>
      <xdr:nvGrpSpPr>
        <xdr:cNvPr id="2772" name="Group 2771">
          <a:extLst>
            <a:ext uri="{FF2B5EF4-FFF2-40B4-BE49-F238E27FC236}">
              <a16:creationId xmlns:a16="http://schemas.microsoft.com/office/drawing/2014/main" id="{A7AC19B3-0B0F-4C73-B319-8CD7D5245449}"/>
            </a:ext>
          </a:extLst>
        </xdr:cNvPr>
        <xdr:cNvGrpSpPr/>
      </xdr:nvGrpSpPr>
      <xdr:grpSpPr>
        <a:xfrm>
          <a:off x="879929" y="28801786"/>
          <a:ext cx="274320" cy="378459"/>
          <a:chOff x="6147651" y="793750"/>
          <a:chExt cx="462699" cy="514350"/>
        </a:xfrm>
      </xdr:grpSpPr>
      <xdr:grpSp>
        <xdr:nvGrpSpPr>
          <xdr:cNvPr id="2773" name="Group 2772">
            <a:extLst>
              <a:ext uri="{FF2B5EF4-FFF2-40B4-BE49-F238E27FC236}">
                <a16:creationId xmlns:a16="http://schemas.microsoft.com/office/drawing/2014/main" id="{8936352B-0C44-3CD7-9350-1EE5E70D36A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775" name="Straight Connector 2774">
              <a:extLst>
                <a:ext uri="{FF2B5EF4-FFF2-40B4-BE49-F238E27FC236}">
                  <a16:creationId xmlns:a16="http://schemas.microsoft.com/office/drawing/2014/main" id="{6B9B9508-1302-A7F2-8E2B-0E7635BF0BC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6" name="Straight Connector 2775">
              <a:extLst>
                <a:ext uri="{FF2B5EF4-FFF2-40B4-BE49-F238E27FC236}">
                  <a16:creationId xmlns:a16="http://schemas.microsoft.com/office/drawing/2014/main" id="{A2CB9EC5-927D-E15E-AA7C-C1407ECC8AA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A913456E-B620-8BBC-0980-FA1B5CDC2C9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D35DE4B3-3D6F-7BDA-EF81-35353231DE3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A4CCDF1B-B522-3976-F5AA-48354200238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E951C5BA-60A0-D65F-CADF-04283764C2B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4" name="Straight Connector 2773">
            <a:extLst>
              <a:ext uri="{FF2B5EF4-FFF2-40B4-BE49-F238E27FC236}">
                <a16:creationId xmlns:a16="http://schemas.microsoft.com/office/drawing/2014/main" id="{7B590BC8-7D84-99F3-2ACB-EE4721D9448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147</xdr:row>
      <xdr:rowOff>0</xdr:rowOff>
    </xdr:from>
    <xdr:to>
      <xdr:col>20</xdr:col>
      <xdr:colOff>274320</xdr:colOff>
      <xdr:row>149</xdr:row>
      <xdr:rowOff>15602</xdr:rowOff>
    </xdr:to>
    <xdr:grpSp>
      <xdr:nvGrpSpPr>
        <xdr:cNvPr id="2781" name="Group 2780">
          <a:extLst>
            <a:ext uri="{FF2B5EF4-FFF2-40B4-BE49-F238E27FC236}">
              <a16:creationId xmlns:a16="http://schemas.microsoft.com/office/drawing/2014/main" id="{1309498D-0762-4C0D-BE2D-F961817C20E4}"/>
            </a:ext>
          </a:extLst>
        </xdr:cNvPr>
        <xdr:cNvGrpSpPr/>
      </xdr:nvGrpSpPr>
      <xdr:grpSpPr>
        <a:xfrm>
          <a:off x="10314214" y="26887714"/>
          <a:ext cx="274320" cy="378459"/>
          <a:chOff x="6147651" y="793750"/>
          <a:chExt cx="462699" cy="514350"/>
        </a:xfrm>
      </xdr:grpSpPr>
      <xdr:grpSp>
        <xdr:nvGrpSpPr>
          <xdr:cNvPr id="2782" name="Group 2781">
            <a:extLst>
              <a:ext uri="{FF2B5EF4-FFF2-40B4-BE49-F238E27FC236}">
                <a16:creationId xmlns:a16="http://schemas.microsoft.com/office/drawing/2014/main" id="{C9A42FE6-B56C-9540-E09A-F2C150D96B3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784" name="Straight Connector 2783">
              <a:extLst>
                <a:ext uri="{FF2B5EF4-FFF2-40B4-BE49-F238E27FC236}">
                  <a16:creationId xmlns:a16="http://schemas.microsoft.com/office/drawing/2014/main" id="{22A92D8D-C829-2A3E-2A1A-1109DA9A6C4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5" name="Straight Connector 2784">
              <a:extLst>
                <a:ext uri="{FF2B5EF4-FFF2-40B4-BE49-F238E27FC236}">
                  <a16:creationId xmlns:a16="http://schemas.microsoft.com/office/drawing/2014/main" id="{6126B33B-E40E-3B6B-67E6-8BD0B896F76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EE0E0F01-236E-39D0-A472-77609040477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C5F39E1F-DAFA-262E-6E49-E86D28539D8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54B1D21B-2960-67EC-CE91-927F768DB5F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618CE795-B6CC-C07B-8AF7-65793A51E0F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3" name="Straight Connector 2782">
            <a:extLst>
              <a:ext uri="{FF2B5EF4-FFF2-40B4-BE49-F238E27FC236}">
                <a16:creationId xmlns:a16="http://schemas.microsoft.com/office/drawing/2014/main" id="{A87ED3B4-7FCA-E58C-8E79-D3A16E0B6C9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158</xdr:row>
      <xdr:rowOff>0</xdr:rowOff>
    </xdr:from>
    <xdr:to>
      <xdr:col>4</xdr:col>
      <xdr:colOff>274320</xdr:colOff>
      <xdr:row>160</xdr:row>
      <xdr:rowOff>15602</xdr:rowOff>
    </xdr:to>
    <xdr:grpSp>
      <xdr:nvGrpSpPr>
        <xdr:cNvPr id="2790" name="Group 2789">
          <a:extLst>
            <a:ext uri="{FF2B5EF4-FFF2-40B4-BE49-F238E27FC236}">
              <a16:creationId xmlns:a16="http://schemas.microsoft.com/office/drawing/2014/main" id="{7A163497-963F-4D5F-A6C3-83AF0F88F197}"/>
            </a:ext>
          </a:extLst>
        </xdr:cNvPr>
        <xdr:cNvGrpSpPr/>
      </xdr:nvGrpSpPr>
      <xdr:grpSpPr>
        <a:xfrm>
          <a:off x="1968500" y="28801786"/>
          <a:ext cx="274320" cy="378459"/>
          <a:chOff x="6147651" y="793750"/>
          <a:chExt cx="462699" cy="514350"/>
        </a:xfrm>
      </xdr:grpSpPr>
      <xdr:grpSp>
        <xdr:nvGrpSpPr>
          <xdr:cNvPr id="2791" name="Group 2790">
            <a:extLst>
              <a:ext uri="{FF2B5EF4-FFF2-40B4-BE49-F238E27FC236}">
                <a16:creationId xmlns:a16="http://schemas.microsoft.com/office/drawing/2014/main" id="{7BE1C3EA-9B54-3436-C8A2-3CEA1BE1288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793" name="Straight Connector 2792">
              <a:extLst>
                <a:ext uri="{FF2B5EF4-FFF2-40B4-BE49-F238E27FC236}">
                  <a16:creationId xmlns:a16="http://schemas.microsoft.com/office/drawing/2014/main" id="{260C2380-6D55-4042-498C-0EE889A1838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4" name="Straight Connector 2793">
              <a:extLst>
                <a:ext uri="{FF2B5EF4-FFF2-40B4-BE49-F238E27FC236}">
                  <a16:creationId xmlns:a16="http://schemas.microsoft.com/office/drawing/2014/main" id="{800F9F75-53FC-14E7-7C48-320D4A5DB5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7741B338-A52F-7128-0B3E-0378D87A47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9A798A71-1AF6-9095-644F-17F608A385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B9B63446-15AE-6C2C-5940-AA58A116E1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B3E5774F-0215-61F6-4647-8A8A74AD78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A1D00CAE-99C5-65B4-32A1-BED07D7D6E0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69</xdr:row>
      <xdr:rowOff>0</xdr:rowOff>
    </xdr:from>
    <xdr:to>
      <xdr:col>2</xdr:col>
      <xdr:colOff>274320</xdr:colOff>
      <xdr:row>71</xdr:row>
      <xdr:rowOff>15602</xdr:rowOff>
    </xdr:to>
    <xdr:grpSp>
      <xdr:nvGrpSpPr>
        <xdr:cNvPr id="2799" name="Group 2798">
          <a:extLst>
            <a:ext uri="{FF2B5EF4-FFF2-40B4-BE49-F238E27FC236}">
              <a16:creationId xmlns:a16="http://schemas.microsoft.com/office/drawing/2014/main" id="{18B3EDE8-8786-4FFD-8B47-9FCCB444C8EE}"/>
            </a:ext>
          </a:extLst>
        </xdr:cNvPr>
        <xdr:cNvGrpSpPr/>
      </xdr:nvGrpSpPr>
      <xdr:grpSpPr>
        <a:xfrm>
          <a:off x="879929" y="13026571"/>
          <a:ext cx="274320" cy="378460"/>
          <a:chOff x="6147651" y="793750"/>
          <a:chExt cx="462699" cy="514350"/>
        </a:xfrm>
      </xdr:grpSpPr>
      <xdr:grpSp>
        <xdr:nvGrpSpPr>
          <xdr:cNvPr id="2800" name="Group 2799">
            <a:extLst>
              <a:ext uri="{FF2B5EF4-FFF2-40B4-BE49-F238E27FC236}">
                <a16:creationId xmlns:a16="http://schemas.microsoft.com/office/drawing/2014/main" id="{8C610F2B-D964-4630-A638-468BE88CE86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802" name="Straight Connector 2801">
              <a:extLst>
                <a:ext uri="{FF2B5EF4-FFF2-40B4-BE49-F238E27FC236}">
                  <a16:creationId xmlns:a16="http://schemas.microsoft.com/office/drawing/2014/main" id="{A8C66DC8-05DE-7F93-6684-F5B03BBDE6B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3" name="Straight Connector 2802">
              <a:extLst>
                <a:ext uri="{FF2B5EF4-FFF2-40B4-BE49-F238E27FC236}">
                  <a16:creationId xmlns:a16="http://schemas.microsoft.com/office/drawing/2014/main" id="{6E595493-106F-E6E6-18DF-3D4F8E7936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0825C63D-0784-440B-3397-B1DB77694F6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90008F3B-C181-16AA-B44E-995B8008E7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12CB240B-4411-1F35-1DBE-48EE9BC33B9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AB974ADA-64E3-A335-F8A3-FB5AB1A705F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1" name="Straight Connector 2800">
            <a:extLst>
              <a:ext uri="{FF2B5EF4-FFF2-40B4-BE49-F238E27FC236}">
                <a16:creationId xmlns:a16="http://schemas.microsoft.com/office/drawing/2014/main" id="{BBE9FCAD-39E2-A207-3B99-7B298657977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69</xdr:row>
      <xdr:rowOff>0</xdr:rowOff>
    </xdr:from>
    <xdr:to>
      <xdr:col>4</xdr:col>
      <xdr:colOff>274320</xdr:colOff>
      <xdr:row>71</xdr:row>
      <xdr:rowOff>15602</xdr:rowOff>
    </xdr:to>
    <xdr:grpSp>
      <xdr:nvGrpSpPr>
        <xdr:cNvPr id="2808" name="Group 2807">
          <a:extLst>
            <a:ext uri="{FF2B5EF4-FFF2-40B4-BE49-F238E27FC236}">
              <a16:creationId xmlns:a16="http://schemas.microsoft.com/office/drawing/2014/main" id="{015E744A-5E70-4487-A5DB-62838A3C4AEB}"/>
            </a:ext>
          </a:extLst>
        </xdr:cNvPr>
        <xdr:cNvGrpSpPr/>
      </xdr:nvGrpSpPr>
      <xdr:grpSpPr>
        <a:xfrm>
          <a:off x="1968500" y="13026571"/>
          <a:ext cx="274320" cy="378460"/>
          <a:chOff x="6147651" y="793750"/>
          <a:chExt cx="462699" cy="514350"/>
        </a:xfrm>
      </xdr:grpSpPr>
      <xdr:grpSp>
        <xdr:nvGrpSpPr>
          <xdr:cNvPr id="2809" name="Group 2808">
            <a:extLst>
              <a:ext uri="{FF2B5EF4-FFF2-40B4-BE49-F238E27FC236}">
                <a16:creationId xmlns:a16="http://schemas.microsoft.com/office/drawing/2014/main" id="{4C906408-EADE-C3C6-9F64-8BA0197A33D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811" name="Straight Connector 2810">
              <a:extLst>
                <a:ext uri="{FF2B5EF4-FFF2-40B4-BE49-F238E27FC236}">
                  <a16:creationId xmlns:a16="http://schemas.microsoft.com/office/drawing/2014/main" id="{A51E1C2A-023B-DE87-1B9F-7845E526C18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2" name="Straight Connector 2811">
              <a:extLst>
                <a:ext uri="{FF2B5EF4-FFF2-40B4-BE49-F238E27FC236}">
                  <a16:creationId xmlns:a16="http://schemas.microsoft.com/office/drawing/2014/main" id="{57FBE079-8D33-A36A-42E0-656D75D953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8EF83E46-9E89-7922-7C54-09862C8F41F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8A98D462-B25B-A6B3-2B70-C63B506D4FE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1A2E6DF2-66FF-4D38-3216-74C262C62BD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B3E049AA-72A6-84E5-C5FD-26F37EA42A6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0" name="Straight Connector 2809">
            <a:extLst>
              <a:ext uri="{FF2B5EF4-FFF2-40B4-BE49-F238E27FC236}">
                <a16:creationId xmlns:a16="http://schemas.microsoft.com/office/drawing/2014/main" id="{58C74933-DF79-D045-B941-ECC013120DB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69</xdr:row>
      <xdr:rowOff>0</xdr:rowOff>
    </xdr:from>
    <xdr:to>
      <xdr:col>6</xdr:col>
      <xdr:colOff>274320</xdr:colOff>
      <xdr:row>71</xdr:row>
      <xdr:rowOff>15602</xdr:rowOff>
    </xdr:to>
    <xdr:grpSp>
      <xdr:nvGrpSpPr>
        <xdr:cNvPr id="2817" name="Group 2816">
          <a:extLst>
            <a:ext uri="{FF2B5EF4-FFF2-40B4-BE49-F238E27FC236}">
              <a16:creationId xmlns:a16="http://schemas.microsoft.com/office/drawing/2014/main" id="{A06022A2-F9B6-49F1-925B-0B56E8AC55EF}"/>
            </a:ext>
          </a:extLst>
        </xdr:cNvPr>
        <xdr:cNvGrpSpPr/>
      </xdr:nvGrpSpPr>
      <xdr:grpSpPr>
        <a:xfrm>
          <a:off x="3011714" y="13026571"/>
          <a:ext cx="274320" cy="378460"/>
          <a:chOff x="6147651" y="793750"/>
          <a:chExt cx="462699" cy="514350"/>
        </a:xfrm>
      </xdr:grpSpPr>
      <xdr:grpSp>
        <xdr:nvGrpSpPr>
          <xdr:cNvPr id="2818" name="Group 2817">
            <a:extLst>
              <a:ext uri="{FF2B5EF4-FFF2-40B4-BE49-F238E27FC236}">
                <a16:creationId xmlns:a16="http://schemas.microsoft.com/office/drawing/2014/main" id="{2843175D-A431-D06B-216B-D8EA914BECA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820" name="Straight Connector 2819">
              <a:extLst>
                <a:ext uri="{FF2B5EF4-FFF2-40B4-BE49-F238E27FC236}">
                  <a16:creationId xmlns:a16="http://schemas.microsoft.com/office/drawing/2014/main" id="{22DB85EE-655A-5CE7-F271-F9DC0F724B9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1" name="Straight Connector 2820">
              <a:extLst>
                <a:ext uri="{FF2B5EF4-FFF2-40B4-BE49-F238E27FC236}">
                  <a16:creationId xmlns:a16="http://schemas.microsoft.com/office/drawing/2014/main" id="{523729DA-71E8-84F3-6DC6-F5DFD87F7AC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F6C9DCB1-34D9-C96D-4B43-3A349C16D8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0A4587BE-E105-0532-2D0F-076ABB337EA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6026CAD7-0B84-4359-0F97-1DE9DE081C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F051C8D2-FC64-9339-BBAD-31850134DDC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9" name="Straight Connector 2818">
            <a:extLst>
              <a:ext uri="{FF2B5EF4-FFF2-40B4-BE49-F238E27FC236}">
                <a16:creationId xmlns:a16="http://schemas.microsoft.com/office/drawing/2014/main" id="{EAF8A6D8-80BA-33CB-2F37-39BDF7FA3A4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69</xdr:row>
      <xdr:rowOff>0</xdr:rowOff>
    </xdr:from>
    <xdr:to>
      <xdr:col>8</xdr:col>
      <xdr:colOff>274320</xdr:colOff>
      <xdr:row>71</xdr:row>
      <xdr:rowOff>15602</xdr:rowOff>
    </xdr:to>
    <xdr:grpSp>
      <xdr:nvGrpSpPr>
        <xdr:cNvPr id="2826" name="Group 2825">
          <a:extLst>
            <a:ext uri="{FF2B5EF4-FFF2-40B4-BE49-F238E27FC236}">
              <a16:creationId xmlns:a16="http://schemas.microsoft.com/office/drawing/2014/main" id="{A0D9F83D-EF1B-4954-B9AF-C1B575784CE1}"/>
            </a:ext>
          </a:extLst>
        </xdr:cNvPr>
        <xdr:cNvGrpSpPr/>
      </xdr:nvGrpSpPr>
      <xdr:grpSpPr>
        <a:xfrm>
          <a:off x="4054929" y="13026571"/>
          <a:ext cx="274320" cy="378460"/>
          <a:chOff x="6147651" y="793750"/>
          <a:chExt cx="462699" cy="514350"/>
        </a:xfrm>
      </xdr:grpSpPr>
      <xdr:grpSp>
        <xdr:nvGrpSpPr>
          <xdr:cNvPr id="2827" name="Group 2826">
            <a:extLst>
              <a:ext uri="{FF2B5EF4-FFF2-40B4-BE49-F238E27FC236}">
                <a16:creationId xmlns:a16="http://schemas.microsoft.com/office/drawing/2014/main" id="{EAEC1ABF-199E-5588-8BE9-9B0F13985FF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829" name="Straight Connector 2828">
              <a:extLst>
                <a:ext uri="{FF2B5EF4-FFF2-40B4-BE49-F238E27FC236}">
                  <a16:creationId xmlns:a16="http://schemas.microsoft.com/office/drawing/2014/main" id="{0892AF56-909C-E84B-3BF0-ED99648BD25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0" name="Straight Connector 2829">
              <a:extLst>
                <a:ext uri="{FF2B5EF4-FFF2-40B4-BE49-F238E27FC236}">
                  <a16:creationId xmlns:a16="http://schemas.microsoft.com/office/drawing/2014/main" id="{6F87C3AB-67F9-9783-E3C7-064B5CA66AA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B4AC39DA-E51D-505F-233F-8C8C8F82EDE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D4478968-25D0-03BD-B1C3-89BAE546C9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81DAEDD1-2F52-3ABE-2B68-CEB20A0A01B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7B807F92-1209-A1A7-874D-1A8C3B6142E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8" name="Straight Connector 2827">
            <a:extLst>
              <a:ext uri="{FF2B5EF4-FFF2-40B4-BE49-F238E27FC236}">
                <a16:creationId xmlns:a16="http://schemas.microsoft.com/office/drawing/2014/main" id="{903C1CC9-FBF5-12DA-0C58-8F90C40ABE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69</xdr:row>
      <xdr:rowOff>0</xdr:rowOff>
    </xdr:from>
    <xdr:to>
      <xdr:col>18</xdr:col>
      <xdr:colOff>274320</xdr:colOff>
      <xdr:row>71</xdr:row>
      <xdr:rowOff>15602</xdr:rowOff>
    </xdr:to>
    <xdr:grpSp>
      <xdr:nvGrpSpPr>
        <xdr:cNvPr id="2835" name="Group 2834">
          <a:extLst>
            <a:ext uri="{FF2B5EF4-FFF2-40B4-BE49-F238E27FC236}">
              <a16:creationId xmlns:a16="http://schemas.microsoft.com/office/drawing/2014/main" id="{B25D9E14-E4DC-4E1E-9928-B6826B995C15}"/>
            </a:ext>
          </a:extLst>
        </xdr:cNvPr>
        <xdr:cNvGrpSpPr/>
      </xdr:nvGrpSpPr>
      <xdr:grpSpPr>
        <a:xfrm>
          <a:off x="9271000" y="13026571"/>
          <a:ext cx="274320" cy="378460"/>
          <a:chOff x="6147651" y="793750"/>
          <a:chExt cx="462699" cy="514350"/>
        </a:xfrm>
      </xdr:grpSpPr>
      <xdr:grpSp>
        <xdr:nvGrpSpPr>
          <xdr:cNvPr id="2836" name="Group 2835">
            <a:extLst>
              <a:ext uri="{FF2B5EF4-FFF2-40B4-BE49-F238E27FC236}">
                <a16:creationId xmlns:a16="http://schemas.microsoft.com/office/drawing/2014/main" id="{26E9A6B9-CB77-FD7A-ED5A-D08CE071B18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838" name="Straight Connector 2837">
              <a:extLst>
                <a:ext uri="{FF2B5EF4-FFF2-40B4-BE49-F238E27FC236}">
                  <a16:creationId xmlns:a16="http://schemas.microsoft.com/office/drawing/2014/main" id="{E7A159E2-683B-0C70-5422-CAC3886B862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9" name="Straight Connector 2838">
              <a:extLst>
                <a:ext uri="{FF2B5EF4-FFF2-40B4-BE49-F238E27FC236}">
                  <a16:creationId xmlns:a16="http://schemas.microsoft.com/office/drawing/2014/main" id="{226657F8-8AB9-3066-7B75-BCA4E0FC6A0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38A29B78-969F-AF02-1039-8CBB036DE69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F4DD20BD-4AAF-3395-EE18-D592550D5CF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6A985851-6604-BB4A-8A4C-1014A1963D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7EF42BB0-298C-8522-C90F-F3C5219A14F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7" name="Straight Connector 2836">
            <a:extLst>
              <a:ext uri="{FF2B5EF4-FFF2-40B4-BE49-F238E27FC236}">
                <a16:creationId xmlns:a16="http://schemas.microsoft.com/office/drawing/2014/main" id="{A3682440-BF52-0805-A033-9276E82A032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274320</xdr:colOff>
      <xdr:row>84</xdr:row>
      <xdr:rowOff>15602</xdr:rowOff>
    </xdr:to>
    <xdr:grpSp>
      <xdr:nvGrpSpPr>
        <xdr:cNvPr id="2844" name="Group 2843">
          <a:extLst>
            <a:ext uri="{FF2B5EF4-FFF2-40B4-BE49-F238E27FC236}">
              <a16:creationId xmlns:a16="http://schemas.microsoft.com/office/drawing/2014/main" id="{55ED0869-982F-4494-B527-E9A218612BF9}"/>
            </a:ext>
          </a:extLst>
        </xdr:cNvPr>
        <xdr:cNvGrpSpPr/>
      </xdr:nvGrpSpPr>
      <xdr:grpSpPr>
        <a:xfrm>
          <a:off x="879929" y="15339786"/>
          <a:ext cx="274320" cy="378459"/>
          <a:chOff x="6147651" y="793750"/>
          <a:chExt cx="462699" cy="514350"/>
        </a:xfrm>
      </xdr:grpSpPr>
      <xdr:grpSp>
        <xdr:nvGrpSpPr>
          <xdr:cNvPr id="2845" name="Group 2844">
            <a:extLst>
              <a:ext uri="{FF2B5EF4-FFF2-40B4-BE49-F238E27FC236}">
                <a16:creationId xmlns:a16="http://schemas.microsoft.com/office/drawing/2014/main" id="{2E24FA53-0F98-F5AD-4526-3BB6A754F2E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847" name="Straight Connector 2846">
              <a:extLst>
                <a:ext uri="{FF2B5EF4-FFF2-40B4-BE49-F238E27FC236}">
                  <a16:creationId xmlns:a16="http://schemas.microsoft.com/office/drawing/2014/main" id="{4023A089-62FF-DD19-998B-D055E566AA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8" name="Straight Connector 2847">
              <a:extLst>
                <a:ext uri="{FF2B5EF4-FFF2-40B4-BE49-F238E27FC236}">
                  <a16:creationId xmlns:a16="http://schemas.microsoft.com/office/drawing/2014/main" id="{69A59E94-B1D2-305C-1231-720837E9706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86B3FE57-EAD4-AA5C-853B-6A07EFD83E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CD4A3BEA-6403-5308-45D5-1BB6B1F75B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5CBDFD66-9301-DEBE-39E9-C9DFF52706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42808578-4F32-38C5-5827-7BE4B8E349E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6" name="Straight Connector 2845">
            <a:extLst>
              <a:ext uri="{FF2B5EF4-FFF2-40B4-BE49-F238E27FC236}">
                <a16:creationId xmlns:a16="http://schemas.microsoft.com/office/drawing/2014/main" id="{15BA1B73-D308-83BB-0DB3-B3BA7337F60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69</xdr:row>
      <xdr:rowOff>0</xdr:rowOff>
    </xdr:from>
    <xdr:to>
      <xdr:col>20</xdr:col>
      <xdr:colOff>274320</xdr:colOff>
      <xdr:row>71</xdr:row>
      <xdr:rowOff>15602</xdr:rowOff>
    </xdr:to>
    <xdr:grpSp>
      <xdr:nvGrpSpPr>
        <xdr:cNvPr id="2853" name="Group 2852">
          <a:extLst>
            <a:ext uri="{FF2B5EF4-FFF2-40B4-BE49-F238E27FC236}">
              <a16:creationId xmlns:a16="http://schemas.microsoft.com/office/drawing/2014/main" id="{0411CBCE-BE80-4AA9-BC5C-C2514883EFF2}"/>
            </a:ext>
          </a:extLst>
        </xdr:cNvPr>
        <xdr:cNvGrpSpPr/>
      </xdr:nvGrpSpPr>
      <xdr:grpSpPr>
        <a:xfrm>
          <a:off x="10314214" y="13026571"/>
          <a:ext cx="274320" cy="378460"/>
          <a:chOff x="6147651" y="793750"/>
          <a:chExt cx="462699" cy="514350"/>
        </a:xfrm>
      </xdr:grpSpPr>
      <xdr:grpSp>
        <xdr:nvGrpSpPr>
          <xdr:cNvPr id="2854" name="Group 2853">
            <a:extLst>
              <a:ext uri="{FF2B5EF4-FFF2-40B4-BE49-F238E27FC236}">
                <a16:creationId xmlns:a16="http://schemas.microsoft.com/office/drawing/2014/main" id="{8B971CD4-5FF1-E1B5-EDD5-101B567DE90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856" name="Straight Connector 2855">
              <a:extLst>
                <a:ext uri="{FF2B5EF4-FFF2-40B4-BE49-F238E27FC236}">
                  <a16:creationId xmlns:a16="http://schemas.microsoft.com/office/drawing/2014/main" id="{B88D164C-71CF-300D-4B05-D2B291CF2BB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7" name="Straight Connector 2856">
              <a:extLst>
                <a:ext uri="{FF2B5EF4-FFF2-40B4-BE49-F238E27FC236}">
                  <a16:creationId xmlns:a16="http://schemas.microsoft.com/office/drawing/2014/main" id="{4AC7F07F-E3C9-E909-08AC-758A3065B3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90F5DDE5-76E6-2243-D013-469A3FFD35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3D25F7FF-78D1-E48B-7FCD-1AC96423591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C134E413-84F4-A4CD-30F7-88E7EE09E4A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BC9FB8FC-CE50-3036-5D0F-CACEB5C8040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37EF5D8B-B81F-5422-ADA9-E3CD9B5B0DF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274320</xdr:colOff>
      <xdr:row>84</xdr:row>
      <xdr:rowOff>15602</xdr:rowOff>
    </xdr:to>
    <xdr:grpSp>
      <xdr:nvGrpSpPr>
        <xdr:cNvPr id="2862" name="Group 2861">
          <a:extLst>
            <a:ext uri="{FF2B5EF4-FFF2-40B4-BE49-F238E27FC236}">
              <a16:creationId xmlns:a16="http://schemas.microsoft.com/office/drawing/2014/main" id="{8D94E049-99F2-498F-842F-15C5BE69F974}"/>
            </a:ext>
          </a:extLst>
        </xdr:cNvPr>
        <xdr:cNvGrpSpPr/>
      </xdr:nvGrpSpPr>
      <xdr:grpSpPr>
        <a:xfrm>
          <a:off x="1968500" y="15339786"/>
          <a:ext cx="274320" cy="378459"/>
          <a:chOff x="6147651" y="793750"/>
          <a:chExt cx="462699" cy="514350"/>
        </a:xfrm>
      </xdr:grpSpPr>
      <xdr:grpSp>
        <xdr:nvGrpSpPr>
          <xdr:cNvPr id="2863" name="Group 2862">
            <a:extLst>
              <a:ext uri="{FF2B5EF4-FFF2-40B4-BE49-F238E27FC236}">
                <a16:creationId xmlns:a16="http://schemas.microsoft.com/office/drawing/2014/main" id="{72BCEA9B-CEBD-4600-FF66-F0A7769BB7F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865" name="Straight Connector 2864">
              <a:extLst>
                <a:ext uri="{FF2B5EF4-FFF2-40B4-BE49-F238E27FC236}">
                  <a16:creationId xmlns:a16="http://schemas.microsoft.com/office/drawing/2014/main" id="{F9954B35-9141-913F-66F3-3A0D850CB23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6" name="Straight Connector 2865">
              <a:extLst>
                <a:ext uri="{FF2B5EF4-FFF2-40B4-BE49-F238E27FC236}">
                  <a16:creationId xmlns:a16="http://schemas.microsoft.com/office/drawing/2014/main" id="{6DDBF402-54E1-C520-28D3-AD66B564C52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257AD94A-7612-034A-6060-2D40DED34BB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545B9D0B-5B63-14C4-7253-8291837845D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CF6F42B4-390A-B69D-4D9F-7A76122B48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677B9F66-7EE2-9970-EC0D-FC3455198B6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4" name="Straight Connector 2863">
            <a:extLst>
              <a:ext uri="{FF2B5EF4-FFF2-40B4-BE49-F238E27FC236}">
                <a16:creationId xmlns:a16="http://schemas.microsoft.com/office/drawing/2014/main" id="{FBD6760F-F1CA-C8DA-B899-435F72A2675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235</xdr:row>
      <xdr:rowOff>0</xdr:rowOff>
    </xdr:from>
    <xdr:to>
      <xdr:col>16</xdr:col>
      <xdr:colOff>274320</xdr:colOff>
      <xdr:row>237</xdr:row>
      <xdr:rowOff>6531</xdr:rowOff>
    </xdr:to>
    <xdr:grpSp>
      <xdr:nvGrpSpPr>
        <xdr:cNvPr id="2871" name="Group 2870">
          <a:extLst>
            <a:ext uri="{FF2B5EF4-FFF2-40B4-BE49-F238E27FC236}">
              <a16:creationId xmlns:a16="http://schemas.microsoft.com/office/drawing/2014/main" id="{3D6F87A8-1DCE-4F9B-841B-9186594E0C76}"/>
            </a:ext>
          </a:extLst>
        </xdr:cNvPr>
        <xdr:cNvGrpSpPr/>
      </xdr:nvGrpSpPr>
      <xdr:grpSpPr>
        <a:xfrm>
          <a:off x="8227786" y="42182143"/>
          <a:ext cx="274320" cy="369388"/>
          <a:chOff x="6147651" y="793750"/>
          <a:chExt cx="462699" cy="514350"/>
        </a:xfrm>
      </xdr:grpSpPr>
      <xdr:grpSp>
        <xdr:nvGrpSpPr>
          <xdr:cNvPr id="2872" name="Group 2871">
            <a:extLst>
              <a:ext uri="{FF2B5EF4-FFF2-40B4-BE49-F238E27FC236}">
                <a16:creationId xmlns:a16="http://schemas.microsoft.com/office/drawing/2014/main" id="{F90B1195-88B4-6FBA-2550-D66223CF47B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874" name="Straight Connector 2873">
              <a:extLst>
                <a:ext uri="{FF2B5EF4-FFF2-40B4-BE49-F238E27FC236}">
                  <a16:creationId xmlns:a16="http://schemas.microsoft.com/office/drawing/2014/main" id="{A32709C5-A723-46CB-948F-97FD52356F4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5" name="Straight Connector 2874">
              <a:extLst>
                <a:ext uri="{FF2B5EF4-FFF2-40B4-BE49-F238E27FC236}">
                  <a16:creationId xmlns:a16="http://schemas.microsoft.com/office/drawing/2014/main" id="{61F08072-A848-0C6E-378E-B3988AB325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C75C856C-9177-969D-7248-ABBA062E9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F9087D5D-68CE-EAFE-A3CA-E2FDE7A2213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6A18A8ED-8D4D-D14C-FE41-5AC98DDC62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0309B297-FE0E-4C3A-ECF7-D27CE4853B7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3" name="Straight Connector 2872">
            <a:extLst>
              <a:ext uri="{FF2B5EF4-FFF2-40B4-BE49-F238E27FC236}">
                <a16:creationId xmlns:a16="http://schemas.microsoft.com/office/drawing/2014/main" id="{282208EA-212E-E752-79B6-15508178C71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134</xdr:row>
      <xdr:rowOff>0</xdr:rowOff>
    </xdr:from>
    <xdr:to>
      <xdr:col>6</xdr:col>
      <xdr:colOff>274320</xdr:colOff>
      <xdr:row>136</xdr:row>
      <xdr:rowOff>15602</xdr:rowOff>
    </xdr:to>
    <xdr:grpSp>
      <xdr:nvGrpSpPr>
        <xdr:cNvPr id="2880" name="Group 2879">
          <a:extLst>
            <a:ext uri="{FF2B5EF4-FFF2-40B4-BE49-F238E27FC236}">
              <a16:creationId xmlns:a16="http://schemas.microsoft.com/office/drawing/2014/main" id="{16A8C548-50AF-46D1-A54A-0D97008EF5FF}"/>
            </a:ext>
          </a:extLst>
        </xdr:cNvPr>
        <xdr:cNvGrpSpPr/>
      </xdr:nvGrpSpPr>
      <xdr:grpSpPr>
        <a:xfrm>
          <a:off x="3011714" y="24574500"/>
          <a:ext cx="274320" cy="378459"/>
          <a:chOff x="6147651" y="793750"/>
          <a:chExt cx="462699" cy="514350"/>
        </a:xfrm>
      </xdr:grpSpPr>
      <xdr:grpSp>
        <xdr:nvGrpSpPr>
          <xdr:cNvPr id="2881" name="Group 2880">
            <a:extLst>
              <a:ext uri="{FF2B5EF4-FFF2-40B4-BE49-F238E27FC236}">
                <a16:creationId xmlns:a16="http://schemas.microsoft.com/office/drawing/2014/main" id="{B8EABD24-3F20-C1DB-64E5-5F3AE5EACAA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883" name="Straight Connector 2882">
              <a:extLst>
                <a:ext uri="{FF2B5EF4-FFF2-40B4-BE49-F238E27FC236}">
                  <a16:creationId xmlns:a16="http://schemas.microsoft.com/office/drawing/2014/main" id="{413AB668-6B41-67B1-8FBC-5600BF37019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4" name="Straight Connector 2883">
              <a:extLst>
                <a:ext uri="{FF2B5EF4-FFF2-40B4-BE49-F238E27FC236}">
                  <a16:creationId xmlns:a16="http://schemas.microsoft.com/office/drawing/2014/main" id="{4ED4096B-8F3E-FDD6-2CD9-25D035F9C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5" name="Straight Connector 2884">
              <a:extLst>
                <a:ext uri="{FF2B5EF4-FFF2-40B4-BE49-F238E27FC236}">
                  <a16:creationId xmlns:a16="http://schemas.microsoft.com/office/drawing/2014/main" id="{85545AEB-3C06-73FE-D3FE-C5738D28838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6" name="Straight Connector 2885">
              <a:extLst>
                <a:ext uri="{FF2B5EF4-FFF2-40B4-BE49-F238E27FC236}">
                  <a16:creationId xmlns:a16="http://schemas.microsoft.com/office/drawing/2014/main" id="{7244A647-689A-61C4-D637-70584AF1297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7" name="Straight Connector 2886">
              <a:extLst>
                <a:ext uri="{FF2B5EF4-FFF2-40B4-BE49-F238E27FC236}">
                  <a16:creationId xmlns:a16="http://schemas.microsoft.com/office/drawing/2014/main" id="{1FC2F31A-AAB0-39BC-A3A8-3BC3C12476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8" name="Straight Connector 2887">
              <a:extLst>
                <a:ext uri="{FF2B5EF4-FFF2-40B4-BE49-F238E27FC236}">
                  <a16:creationId xmlns:a16="http://schemas.microsoft.com/office/drawing/2014/main" id="{5F3DDA92-F784-AF30-4E43-BFEDCE89FDD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82" name="Straight Connector 2881">
            <a:extLst>
              <a:ext uri="{FF2B5EF4-FFF2-40B4-BE49-F238E27FC236}">
                <a16:creationId xmlns:a16="http://schemas.microsoft.com/office/drawing/2014/main" id="{25E86B9A-4C3B-23C9-D730-260685FCF4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158</xdr:row>
      <xdr:rowOff>0</xdr:rowOff>
    </xdr:from>
    <xdr:to>
      <xdr:col>20</xdr:col>
      <xdr:colOff>274320</xdr:colOff>
      <xdr:row>160</xdr:row>
      <xdr:rowOff>15601</xdr:rowOff>
    </xdr:to>
    <xdr:grpSp>
      <xdr:nvGrpSpPr>
        <xdr:cNvPr id="2889" name="Group 2888">
          <a:extLst>
            <a:ext uri="{FF2B5EF4-FFF2-40B4-BE49-F238E27FC236}">
              <a16:creationId xmlns:a16="http://schemas.microsoft.com/office/drawing/2014/main" id="{AA118892-C31B-46C1-8D93-2E0C2BEA0578}"/>
            </a:ext>
          </a:extLst>
        </xdr:cNvPr>
        <xdr:cNvGrpSpPr/>
      </xdr:nvGrpSpPr>
      <xdr:grpSpPr>
        <a:xfrm>
          <a:off x="10314214" y="28801786"/>
          <a:ext cx="274320" cy="378458"/>
          <a:chOff x="6147651" y="793750"/>
          <a:chExt cx="462699" cy="514350"/>
        </a:xfrm>
      </xdr:grpSpPr>
      <xdr:grpSp>
        <xdr:nvGrpSpPr>
          <xdr:cNvPr id="2890" name="Group 2889">
            <a:extLst>
              <a:ext uri="{FF2B5EF4-FFF2-40B4-BE49-F238E27FC236}">
                <a16:creationId xmlns:a16="http://schemas.microsoft.com/office/drawing/2014/main" id="{175EA941-20D1-3A59-6225-F046EE43A17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892" name="Straight Connector 2891">
              <a:extLst>
                <a:ext uri="{FF2B5EF4-FFF2-40B4-BE49-F238E27FC236}">
                  <a16:creationId xmlns:a16="http://schemas.microsoft.com/office/drawing/2014/main" id="{DBFF5E27-17F0-E2F6-7266-CB55AB08659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3" name="Straight Connector 2892">
              <a:extLst>
                <a:ext uri="{FF2B5EF4-FFF2-40B4-BE49-F238E27FC236}">
                  <a16:creationId xmlns:a16="http://schemas.microsoft.com/office/drawing/2014/main" id="{BF47B729-A80A-BDAB-F6A0-450015533DA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4" name="Straight Connector 2893">
              <a:extLst>
                <a:ext uri="{FF2B5EF4-FFF2-40B4-BE49-F238E27FC236}">
                  <a16:creationId xmlns:a16="http://schemas.microsoft.com/office/drawing/2014/main" id="{E2631A54-F48F-6773-C109-233FD4B70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5" name="Straight Connector 2894">
              <a:extLst>
                <a:ext uri="{FF2B5EF4-FFF2-40B4-BE49-F238E27FC236}">
                  <a16:creationId xmlns:a16="http://schemas.microsoft.com/office/drawing/2014/main" id="{0B89BA18-1AF7-38E5-F81B-1AC538BBA4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6" name="Straight Connector 2895">
              <a:extLst>
                <a:ext uri="{FF2B5EF4-FFF2-40B4-BE49-F238E27FC236}">
                  <a16:creationId xmlns:a16="http://schemas.microsoft.com/office/drawing/2014/main" id="{3271D173-E23C-C84E-1FCD-CB1107938F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7" name="Straight Connector 2896">
              <a:extLst>
                <a:ext uri="{FF2B5EF4-FFF2-40B4-BE49-F238E27FC236}">
                  <a16:creationId xmlns:a16="http://schemas.microsoft.com/office/drawing/2014/main" id="{57B3A3F2-C1EE-C342-24CB-98DC0EC0FC2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91" name="Straight Connector 2890">
            <a:extLst>
              <a:ext uri="{FF2B5EF4-FFF2-40B4-BE49-F238E27FC236}">
                <a16:creationId xmlns:a16="http://schemas.microsoft.com/office/drawing/2014/main" id="{D7D1F456-37DD-62ED-C4DA-3B7E2EBBE36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157</xdr:row>
      <xdr:rowOff>154215</xdr:rowOff>
    </xdr:from>
    <xdr:to>
      <xdr:col>12</xdr:col>
      <xdr:colOff>274320</xdr:colOff>
      <xdr:row>159</xdr:row>
      <xdr:rowOff>180702</xdr:rowOff>
    </xdr:to>
    <xdr:grpSp>
      <xdr:nvGrpSpPr>
        <xdr:cNvPr id="2898" name="Group 2897">
          <a:extLst>
            <a:ext uri="{FF2B5EF4-FFF2-40B4-BE49-F238E27FC236}">
              <a16:creationId xmlns:a16="http://schemas.microsoft.com/office/drawing/2014/main" id="{12F63AD0-394E-442A-9B18-4F29ABF8703B}"/>
            </a:ext>
          </a:extLst>
        </xdr:cNvPr>
        <xdr:cNvGrpSpPr/>
      </xdr:nvGrpSpPr>
      <xdr:grpSpPr>
        <a:xfrm>
          <a:off x="6141357" y="28783644"/>
          <a:ext cx="274320" cy="380272"/>
          <a:chOff x="6147651" y="793750"/>
          <a:chExt cx="462699" cy="514350"/>
        </a:xfrm>
      </xdr:grpSpPr>
      <xdr:grpSp>
        <xdr:nvGrpSpPr>
          <xdr:cNvPr id="2899" name="Group 2898">
            <a:extLst>
              <a:ext uri="{FF2B5EF4-FFF2-40B4-BE49-F238E27FC236}">
                <a16:creationId xmlns:a16="http://schemas.microsoft.com/office/drawing/2014/main" id="{0A1538E3-F246-6A5C-8C2D-20C87FBA24E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901" name="Straight Connector 2900">
              <a:extLst>
                <a:ext uri="{FF2B5EF4-FFF2-40B4-BE49-F238E27FC236}">
                  <a16:creationId xmlns:a16="http://schemas.microsoft.com/office/drawing/2014/main" id="{501F73DE-06F2-8631-47FB-BCD52819DFE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2" name="Straight Connector 2901">
              <a:extLst>
                <a:ext uri="{FF2B5EF4-FFF2-40B4-BE49-F238E27FC236}">
                  <a16:creationId xmlns:a16="http://schemas.microsoft.com/office/drawing/2014/main" id="{EB61FD4D-68F1-D473-AC5C-D5275A1589F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3" name="Straight Connector 2902">
              <a:extLst>
                <a:ext uri="{FF2B5EF4-FFF2-40B4-BE49-F238E27FC236}">
                  <a16:creationId xmlns:a16="http://schemas.microsoft.com/office/drawing/2014/main" id="{4C346ABF-2877-B767-9A42-4FC0A6A901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4" name="Straight Connector 2903">
              <a:extLst>
                <a:ext uri="{FF2B5EF4-FFF2-40B4-BE49-F238E27FC236}">
                  <a16:creationId xmlns:a16="http://schemas.microsoft.com/office/drawing/2014/main" id="{F4A0EDAD-2993-EE4C-80E9-EEE96C66E6E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5" name="Straight Connector 2904">
              <a:extLst>
                <a:ext uri="{FF2B5EF4-FFF2-40B4-BE49-F238E27FC236}">
                  <a16:creationId xmlns:a16="http://schemas.microsoft.com/office/drawing/2014/main" id="{7823E6D3-4899-9FF0-6E4E-85C897BB199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6" name="Straight Connector 2905">
              <a:extLst>
                <a:ext uri="{FF2B5EF4-FFF2-40B4-BE49-F238E27FC236}">
                  <a16:creationId xmlns:a16="http://schemas.microsoft.com/office/drawing/2014/main" id="{1BCB7B11-E4E9-434A-E922-B62CA04CAA5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00" name="Straight Connector 2899">
            <a:extLst>
              <a:ext uri="{FF2B5EF4-FFF2-40B4-BE49-F238E27FC236}">
                <a16:creationId xmlns:a16="http://schemas.microsoft.com/office/drawing/2014/main" id="{B9B9C539-FA60-EF27-4027-D9D5B56915A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169</xdr:row>
      <xdr:rowOff>0</xdr:rowOff>
    </xdr:from>
    <xdr:to>
      <xdr:col>2</xdr:col>
      <xdr:colOff>274320</xdr:colOff>
      <xdr:row>171</xdr:row>
      <xdr:rowOff>15601</xdr:rowOff>
    </xdr:to>
    <xdr:grpSp>
      <xdr:nvGrpSpPr>
        <xdr:cNvPr id="2907" name="Group 2906">
          <a:extLst>
            <a:ext uri="{FF2B5EF4-FFF2-40B4-BE49-F238E27FC236}">
              <a16:creationId xmlns:a16="http://schemas.microsoft.com/office/drawing/2014/main" id="{D28F767D-EA62-4EC8-A618-EFE852A01034}"/>
            </a:ext>
          </a:extLst>
        </xdr:cNvPr>
        <xdr:cNvGrpSpPr/>
      </xdr:nvGrpSpPr>
      <xdr:grpSpPr>
        <a:xfrm>
          <a:off x="879929" y="30706786"/>
          <a:ext cx="274320" cy="378458"/>
          <a:chOff x="6147651" y="793750"/>
          <a:chExt cx="462699" cy="514350"/>
        </a:xfrm>
      </xdr:grpSpPr>
      <xdr:grpSp>
        <xdr:nvGrpSpPr>
          <xdr:cNvPr id="2908" name="Group 2907">
            <a:extLst>
              <a:ext uri="{FF2B5EF4-FFF2-40B4-BE49-F238E27FC236}">
                <a16:creationId xmlns:a16="http://schemas.microsoft.com/office/drawing/2014/main" id="{A37F4CF9-DA2C-6E43-2461-19D88E6530D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910" name="Straight Connector 2909">
              <a:extLst>
                <a:ext uri="{FF2B5EF4-FFF2-40B4-BE49-F238E27FC236}">
                  <a16:creationId xmlns:a16="http://schemas.microsoft.com/office/drawing/2014/main" id="{AD67F008-2C35-2EF2-BCFA-81DC9703B12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1" name="Straight Connector 2910">
              <a:extLst>
                <a:ext uri="{FF2B5EF4-FFF2-40B4-BE49-F238E27FC236}">
                  <a16:creationId xmlns:a16="http://schemas.microsoft.com/office/drawing/2014/main" id="{603AFB70-4D0B-EA91-9B27-69FA09AAB37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2" name="Straight Connector 2911">
              <a:extLst>
                <a:ext uri="{FF2B5EF4-FFF2-40B4-BE49-F238E27FC236}">
                  <a16:creationId xmlns:a16="http://schemas.microsoft.com/office/drawing/2014/main" id="{B64C92AD-7F8F-4A57-08DF-CF4C553C69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3" name="Straight Connector 2912">
              <a:extLst>
                <a:ext uri="{FF2B5EF4-FFF2-40B4-BE49-F238E27FC236}">
                  <a16:creationId xmlns:a16="http://schemas.microsoft.com/office/drawing/2014/main" id="{25C7414C-7B35-614A-289B-8C9A72E5823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4" name="Straight Connector 2913">
              <a:extLst>
                <a:ext uri="{FF2B5EF4-FFF2-40B4-BE49-F238E27FC236}">
                  <a16:creationId xmlns:a16="http://schemas.microsoft.com/office/drawing/2014/main" id="{F9C4DA6E-7EB1-E95E-DE09-5F23442131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5" name="Straight Connector 2914">
              <a:extLst>
                <a:ext uri="{FF2B5EF4-FFF2-40B4-BE49-F238E27FC236}">
                  <a16:creationId xmlns:a16="http://schemas.microsoft.com/office/drawing/2014/main" id="{6A88A89B-8F17-DA72-3E0B-2348472BFFE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09" name="Straight Connector 2908">
            <a:extLst>
              <a:ext uri="{FF2B5EF4-FFF2-40B4-BE49-F238E27FC236}">
                <a16:creationId xmlns:a16="http://schemas.microsoft.com/office/drawing/2014/main" id="{E8528F95-F8C2-33AB-B9C5-8A26B98F02D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169</xdr:row>
      <xdr:rowOff>0</xdr:rowOff>
    </xdr:from>
    <xdr:to>
      <xdr:col>4</xdr:col>
      <xdr:colOff>274320</xdr:colOff>
      <xdr:row>171</xdr:row>
      <xdr:rowOff>15601</xdr:rowOff>
    </xdr:to>
    <xdr:grpSp>
      <xdr:nvGrpSpPr>
        <xdr:cNvPr id="2916" name="Group 2915">
          <a:extLst>
            <a:ext uri="{FF2B5EF4-FFF2-40B4-BE49-F238E27FC236}">
              <a16:creationId xmlns:a16="http://schemas.microsoft.com/office/drawing/2014/main" id="{DE6DE56B-3894-40A5-8723-5326CA43D23B}"/>
            </a:ext>
          </a:extLst>
        </xdr:cNvPr>
        <xdr:cNvGrpSpPr/>
      </xdr:nvGrpSpPr>
      <xdr:grpSpPr>
        <a:xfrm>
          <a:off x="1968500" y="30706786"/>
          <a:ext cx="274320" cy="378458"/>
          <a:chOff x="6147651" y="793750"/>
          <a:chExt cx="462699" cy="514350"/>
        </a:xfrm>
      </xdr:grpSpPr>
      <xdr:grpSp>
        <xdr:nvGrpSpPr>
          <xdr:cNvPr id="2917" name="Group 2916">
            <a:extLst>
              <a:ext uri="{FF2B5EF4-FFF2-40B4-BE49-F238E27FC236}">
                <a16:creationId xmlns:a16="http://schemas.microsoft.com/office/drawing/2014/main" id="{F38C7C15-3817-9DE7-8ADF-1FBBD78B7B2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919" name="Straight Connector 2918">
              <a:extLst>
                <a:ext uri="{FF2B5EF4-FFF2-40B4-BE49-F238E27FC236}">
                  <a16:creationId xmlns:a16="http://schemas.microsoft.com/office/drawing/2014/main" id="{9F37B715-41C8-702E-8FB4-CF5432BF82A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0" name="Straight Connector 2919">
              <a:extLst>
                <a:ext uri="{FF2B5EF4-FFF2-40B4-BE49-F238E27FC236}">
                  <a16:creationId xmlns:a16="http://schemas.microsoft.com/office/drawing/2014/main" id="{7D0A29DF-C81B-44AB-7995-B9DD8CDEC46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1" name="Straight Connector 2920">
              <a:extLst>
                <a:ext uri="{FF2B5EF4-FFF2-40B4-BE49-F238E27FC236}">
                  <a16:creationId xmlns:a16="http://schemas.microsoft.com/office/drawing/2014/main" id="{291ED43D-56C9-50CB-EAEC-BA6AAFE2E7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2" name="Straight Connector 2921">
              <a:extLst>
                <a:ext uri="{FF2B5EF4-FFF2-40B4-BE49-F238E27FC236}">
                  <a16:creationId xmlns:a16="http://schemas.microsoft.com/office/drawing/2014/main" id="{DBD0C6A2-C6A3-129B-B8FA-81C78A25D4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3" name="Straight Connector 2922">
              <a:extLst>
                <a:ext uri="{FF2B5EF4-FFF2-40B4-BE49-F238E27FC236}">
                  <a16:creationId xmlns:a16="http://schemas.microsoft.com/office/drawing/2014/main" id="{0BA6AB50-ACEA-06AE-1C58-9F6FB3BA41E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4" name="Straight Connector 2923">
              <a:extLst>
                <a:ext uri="{FF2B5EF4-FFF2-40B4-BE49-F238E27FC236}">
                  <a16:creationId xmlns:a16="http://schemas.microsoft.com/office/drawing/2014/main" id="{8564E25C-9983-4532-AF79-0B69BA3E6D6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3720C088-D73E-C915-F43B-852AA33AE32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169</xdr:row>
      <xdr:rowOff>0</xdr:rowOff>
    </xdr:from>
    <xdr:to>
      <xdr:col>10</xdr:col>
      <xdr:colOff>274320</xdr:colOff>
      <xdr:row>171</xdr:row>
      <xdr:rowOff>15601</xdr:rowOff>
    </xdr:to>
    <xdr:grpSp>
      <xdr:nvGrpSpPr>
        <xdr:cNvPr id="2925" name="Group 2924">
          <a:extLst>
            <a:ext uri="{FF2B5EF4-FFF2-40B4-BE49-F238E27FC236}">
              <a16:creationId xmlns:a16="http://schemas.microsoft.com/office/drawing/2014/main" id="{CA120701-B188-4A3C-9C39-1DEF0C54B2B0}"/>
            </a:ext>
          </a:extLst>
        </xdr:cNvPr>
        <xdr:cNvGrpSpPr/>
      </xdr:nvGrpSpPr>
      <xdr:grpSpPr>
        <a:xfrm>
          <a:off x="5098143" y="30706786"/>
          <a:ext cx="274320" cy="378458"/>
          <a:chOff x="6147651" y="793750"/>
          <a:chExt cx="462699" cy="514350"/>
        </a:xfrm>
      </xdr:grpSpPr>
      <xdr:grpSp>
        <xdr:nvGrpSpPr>
          <xdr:cNvPr id="2926" name="Group 2925">
            <a:extLst>
              <a:ext uri="{FF2B5EF4-FFF2-40B4-BE49-F238E27FC236}">
                <a16:creationId xmlns:a16="http://schemas.microsoft.com/office/drawing/2014/main" id="{255612F5-FBE6-2AFC-A8AD-3062E929CF0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928" name="Straight Connector 2927">
              <a:extLst>
                <a:ext uri="{FF2B5EF4-FFF2-40B4-BE49-F238E27FC236}">
                  <a16:creationId xmlns:a16="http://schemas.microsoft.com/office/drawing/2014/main" id="{C98E707E-32CA-6985-EE4A-55C02F40E67D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04887180-BCFF-08D2-FF91-9016B2AE2E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9F1F3CC2-1B66-3B1A-4494-FC544493E26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4C6DF87-2B12-FD66-9954-7D9638FD7D0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43AC496F-596C-42D9-0F27-AF39D694A8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CEB0DD87-E292-1003-FDBE-FBECA413887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7" name="Straight Connector 2926">
            <a:extLst>
              <a:ext uri="{FF2B5EF4-FFF2-40B4-BE49-F238E27FC236}">
                <a16:creationId xmlns:a16="http://schemas.microsoft.com/office/drawing/2014/main" id="{15C02544-A3E7-D004-2DED-71BFD55B12C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169</xdr:row>
      <xdr:rowOff>0</xdr:rowOff>
    </xdr:from>
    <xdr:to>
      <xdr:col>12</xdr:col>
      <xdr:colOff>274320</xdr:colOff>
      <xdr:row>171</xdr:row>
      <xdr:rowOff>15601</xdr:rowOff>
    </xdr:to>
    <xdr:grpSp>
      <xdr:nvGrpSpPr>
        <xdr:cNvPr id="2934" name="Group 2933">
          <a:extLst>
            <a:ext uri="{FF2B5EF4-FFF2-40B4-BE49-F238E27FC236}">
              <a16:creationId xmlns:a16="http://schemas.microsoft.com/office/drawing/2014/main" id="{2420844F-FF09-4654-8A14-9F84D608AD05}"/>
            </a:ext>
          </a:extLst>
        </xdr:cNvPr>
        <xdr:cNvGrpSpPr/>
      </xdr:nvGrpSpPr>
      <xdr:grpSpPr>
        <a:xfrm>
          <a:off x="6141357" y="30706786"/>
          <a:ext cx="274320" cy="378458"/>
          <a:chOff x="6147651" y="793750"/>
          <a:chExt cx="462699" cy="514350"/>
        </a:xfrm>
      </xdr:grpSpPr>
      <xdr:grpSp>
        <xdr:nvGrpSpPr>
          <xdr:cNvPr id="2935" name="Group 2934">
            <a:extLst>
              <a:ext uri="{FF2B5EF4-FFF2-40B4-BE49-F238E27FC236}">
                <a16:creationId xmlns:a16="http://schemas.microsoft.com/office/drawing/2014/main" id="{EB57F01F-F87A-F2A2-D7E4-618E66F85CB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937" name="Straight Connector 2936">
              <a:extLst>
                <a:ext uri="{FF2B5EF4-FFF2-40B4-BE49-F238E27FC236}">
                  <a16:creationId xmlns:a16="http://schemas.microsoft.com/office/drawing/2014/main" id="{C195C86A-0A66-A386-9582-C81A79CFBFF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0B7DC9EB-BD4E-3C16-1F5E-3793892B356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C6E055AC-6250-10D6-89B2-B0C65E6CBE8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E8313DE6-8972-ABB2-0789-1C8AC79EAE6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9043E4D4-85DB-44DC-9B4C-612024F31F4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56FDB53B-2616-EB47-E772-EEA2CABF5A6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6" name="Straight Connector 2935">
            <a:extLst>
              <a:ext uri="{FF2B5EF4-FFF2-40B4-BE49-F238E27FC236}">
                <a16:creationId xmlns:a16="http://schemas.microsoft.com/office/drawing/2014/main" id="{EE8CF4C9-44F5-2A6A-7B69-14F9E368642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169</xdr:row>
      <xdr:rowOff>0</xdr:rowOff>
    </xdr:from>
    <xdr:to>
      <xdr:col>16</xdr:col>
      <xdr:colOff>274320</xdr:colOff>
      <xdr:row>171</xdr:row>
      <xdr:rowOff>15601</xdr:rowOff>
    </xdr:to>
    <xdr:grpSp>
      <xdr:nvGrpSpPr>
        <xdr:cNvPr id="2943" name="Group 2942">
          <a:extLst>
            <a:ext uri="{FF2B5EF4-FFF2-40B4-BE49-F238E27FC236}">
              <a16:creationId xmlns:a16="http://schemas.microsoft.com/office/drawing/2014/main" id="{9F05E2FF-2B52-4C44-AEB2-96CE045A408A}"/>
            </a:ext>
          </a:extLst>
        </xdr:cNvPr>
        <xdr:cNvGrpSpPr/>
      </xdr:nvGrpSpPr>
      <xdr:grpSpPr>
        <a:xfrm>
          <a:off x="8227786" y="30706786"/>
          <a:ext cx="274320" cy="378458"/>
          <a:chOff x="6147651" y="793750"/>
          <a:chExt cx="462699" cy="514350"/>
        </a:xfrm>
      </xdr:grpSpPr>
      <xdr:grpSp>
        <xdr:nvGrpSpPr>
          <xdr:cNvPr id="2944" name="Group 2943">
            <a:extLst>
              <a:ext uri="{FF2B5EF4-FFF2-40B4-BE49-F238E27FC236}">
                <a16:creationId xmlns:a16="http://schemas.microsoft.com/office/drawing/2014/main" id="{A1E9F681-147A-455B-395E-3FF23F131A2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946" name="Straight Connector 2945">
              <a:extLst>
                <a:ext uri="{FF2B5EF4-FFF2-40B4-BE49-F238E27FC236}">
                  <a16:creationId xmlns:a16="http://schemas.microsoft.com/office/drawing/2014/main" id="{6B60D369-F073-6149-B47A-D91AAB5D735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202BF9E8-3E76-6F45-5F64-A0946B74265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15F98E60-E918-5266-2904-B6106B46D0F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6D8CB465-8738-1FF9-2271-BE1BCB686C2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6A38EA65-5257-3EC2-9F6D-D37DFE1017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9AAE33BE-33CB-18BC-2065-287DE3A662C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5" name="Straight Connector 2944">
            <a:extLst>
              <a:ext uri="{FF2B5EF4-FFF2-40B4-BE49-F238E27FC236}">
                <a16:creationId xmlns:a16="http://schemas.microsoft.com/office/drawing/2014/main" id="{544E3639-5869-9779-8341-203850E9DD3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180</xdr:row>
      <xdr:rowOff>0</xdr:rowOff>
    </xdr:from>
    <xdr:to>
      <xdr:col>8</xdr:col>
      <xdr:colOff>274320</xdr:colOff>
      <xdr:row>182</xdr:row>
      <xdr:rowOff>15601</xdr:rowOff>
    </xdr:to>
    <xdr:grpSp>
      <xdr:nvGrpSpPr>
        <xdr:cNvPr id="2952" name="Group 2951">
          <a:extLst>
            <a:ext uri="{FF2B5EF4-FFF2-40B4-BE49-F238E27FC236}">
              <a16:creationId xmlns:a16="http://schemas.microsoft.com/office/drawing/2014/main" id="{5FDC6C9C-603A-4C0E-B4C4-1D7E4FD4E804}"/>
            </a:ext>
          </a:extLst>
        </xdr:cNvPr>
        <xdr:cNvGrpSpPr/>
      </xdr:nvGrpSpPr>
      <xdr:grpSpPr>
        <a:xfrm>
          <a:off x="4054929" y="32620857"/>
          <a:ext cx="274320" cy="378458"/>
          <a:chOff x="6147651" y="793750"/>
          <a:chExt cx="462699" cy="514350"/>
        </a:xfrm>
      </xdr:grpSpPr>
      <xdr:grpSp>
        <xdr:nvGrpSpPr>
          <xdr:cNvPr id="2953" name="Group 2952">
            <a:extLst>
              <a:ext uri="{FF2B5EF4-FFF2-40B4-BE49-F238E27FC236}">
                <a16:creationId xmlns:a16="http://schemas.microsoft.com/office/drawing/2014/main" id="{EDC4471B-2F32-F794-D2A7-D5955773CB1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955" name="Straight Connector 2954">
              <a:extLst>
                <a:ext uri="{FF2B5EF4-FFF2-40B4-BE49-F238E27FC236}">
                  <a16:creationId xmlns:a16="http://schemas.microsoft.com/office/drawing/2014/main" id="{2D58F1BA-16CA-7793-907D-00198BEA843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EA4B5C9-0D34-E308-FCB8-93C4AB00475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F52B4E98-F107-9ECF-DA33-D8E3663FDEE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5552F93C-E68C-7350-0FAF-AE5CF07FB21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345D5AAB-6412-6CA3-9855-7DD97666EB6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A6C10899-9E7C-AD60-A7A6-6EA97602074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4" name="Straight Connector 2953">
            <a:extLst>
              <a:ext uri="{FF2B5EF4-FFF2-40B4-BE49-F238E27FC236}">
                <a16:creationId xmlns:a16="http://schemas.microsoft.com/office/drawing/2014/main" id="{5F82AF55-D6CC-222B-B174-C00E16B3ECC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180</xdr:row>
      <xdr:rowOff>0</xdr:rowOff>
    </xdr:from>
    <xdr:to>
      <xdr:col>12</xdr:col>
      <xdr:colOff>274320</xdr:colOff>
      <xdr:row>182</xdr:row>
      <xdr:rowOff>15601</xdr:rowOff>
    </xdr:to>
    <xdr:grpSp>
      <xdr:nvGrpSpPr>
        <xdr:cNvPr id="2961" name="Group 2960">
          <a:extLst>
            <a:ext uri="{FF2B5EF4-FFF2-40B4-BE49-F238E27FC236}">
              <a16:creationId xmlns:a16="http://schemas.microsoft.com/office/drawing/2014/main" id="{F193645A-A36E-4B2B-9CDA-7AA1E02B7E56}"/>
            </a:ext>
          </a:extLst>
        </xdr:cNvPr>
        <xdr:cNvGrpSpPr/>
      </xdr:nvGrpSpPr>
      <xdr:grpSpPr>
        <a:xfrm>
          <a:off x="6141357" y="32620857"/>
          <a:ext cx="274320" cy="378458"/>
          <a:chOff x="6147651" y="793750"/>
          <a:chExt cx="462699" cy="514350"/>
        </a:xfrm>
      </xdr:grpSpPr>
      <xdr:grpSp>
        <xdr:nvGrpSpPr>
          <xdr:cNvPr id="2962" name="Group 2961">
            <a:extLst>
              <a:ext uri="{FF2B5EF4-FFF2-40B4-BE49-F238E27FC236}">
                <a16:creationId xmlns:a16="http://schemas.microsoft.com/office/drawing/2014/main" id="{D1EDAAAA-BB3D-A02B-CDDA-55C1EC58D7D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964" name="Straight Connector 2963">
              <a:extLst>
                <a:ext uri="{FF2B5EF4-FFF2-40B4-BE49-F238E27FC236}">
                  <a16:creationId xmlns:a16="http://schemas.microsoft.com/office/drawing/2014/main" id="{E43D6AFE-E788-A68C-CF43-BBC0B1D5E7F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CCC8AB03-6AD5-039E-1427-222C04D5CD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327E2A3E-22FC-AEBB-FC0A-BF99B02B05D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9E05CE81-1485-488D-60B1-3EF3AE8664C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B8C92B41-5F8E-C035-330B-E31BC6F436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1B338B90-12CC-0928-A254-E9655197B53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63" name="Straight Connector 2962">
            <a:extLst>
              <a:ext uri="{FF2B5EF4-FFF2-40B4-BE49-F238E27FC236}">
                <a16:creationId xmlns:a16="http://schemas.microsoft.com/office/drawing/2014/main" id="{39D4B62D-AC5A-B3F2-57E0-8AF46BBE249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180</xdr:row>
      <xdr:rowOff>0</xdr:rowOff>
    </xdr:from>
    <xdr:to>
      <xdr:col>20</xdr:col>
      <xdr:colOff>274320</xdr:colOff>
      <xdr:row>182</xdr:row>
      <xdr:rowOff>15601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7CE57E9-8E2A-4820-B647-3979D0191F72}"/>
            </a:ext>
          </a:extLst>
        </xdr:cNvPr>
        <xdr:cNvGrpSpPr/>
      </xdr:nvGrpSpPr>
      <xdr:grpSpPr>
        <a:xfrm>
          <a:off x="10314214" y="32620857"/>
          <a:ext cx="274320" cy="378458"/>
          <a:chOff x="6147651" y="793750"/>
          <a:chExt cx="462699" cy="514350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37471DDC-8E40-66AD-DAEC-BB62FEAF390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973" name="Straight Connector 2972">
              <a:extLst>
                <a:ext uri="{FF2B5EF4-FFF2-40B4-BE49-F238E27FC236}">
                  <a16:creationId xmlns:a16="http://schemas.microsoft.com/office/drawing/2014/main" id="{910202A1-1DE0-55FB-7B7E-AA089806CDE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4" name="Straight Connector 2973">
              <a:extLst>
                <a:ext uri="{FF2B5EF4-FFF2-40B4-BE49-F238E27FC236}">
                  <a16:creationId xmlns:a16="http://schemas.microsoft.com/office/drawing/2014/main" id="{C9CA32D2-1451-58E8-E525-29F8C7A83BE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5" name="Straight Connector 2974">
              <a:extLst>
                <a:ext uri="{FF2B5EF4-FFF2-40B4-BE49-F238E27FC236}">
                  <a16:creationId xmlns:a16="http://schemas.microsoft.com/office/drawing/2014/main" id="{BC39CC90-51CF-A752-E5EE-BE693D4DBBE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6" name="Straight Connector 2975">
              <a:extLst>
                <a:ext uri="{FF2B5EF4-FFF2-40B4-BE49-F238E27FC236}">
                  <a16:creationId xmlns:a16="http://schemas.microsoft.com/office/drawing/2014/main" id="{A4EEF0F5-556C-41E7-52E9-2861E60B2F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7" name="Straight Connector 2976">
              <a:extLst>
                <a:ext uri="{FF2B5EF4-FFF2-40B4-BE49-F238E27FC236}">
                  <a16:creationId xmlns:a16="http://schemas.microsoft.com/office/drawing/2014/main" id="{20429410-72A0-59F7-9692-5595BF42891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8" name="Straight Connector 2977">
              <a:extLst>
                <a:ext uri="{FF2B5EF4-FFF2-40B4-BE49-F238E27FC236}">
                  <a16:creationId xmlns:a16="http://schemas.microsoft.com/office/drawing/2014/main" id="{1F3B8F3C-AFCE-B7AC-6535-11DB6EDD281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72" name="Straight Connector 2971">
            <a:extLst>
              <a:ext uri="{FF2B5EF4-FFF2-40B4-BE49-F238E27FC236}">
                <a16:creationId xmlns:a16="http://schemas.microsoft.com/office/drawing/2014/main" id="{D883DCD7-2DC9-6ADF-B361-8CFC21F48C2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274320</xdr:colOff>
      <xdr:row>160</xdr:row>
      <xdr:rowOff>17415</xdr:rowOff>
    </xdr:to>
    <xdr:grpSp>
      <xdr:nvGrpSpPr>
        <xdr:cNvPr id="2979" name="Group 2978">
          <a:extLst>
            <a:ext uri="{FF2B5EF4-FFF2-40B4-BE49-F238E27FC236}">
              <a16:creationId xmlns:a16="http://schemas.microsoft.com/office/drawing/2014/main" id="{D6F7E218-7FF1-4A22-8029-22CE01E4AF08}"/>
            </a:ext>
          </a:extLst>
        </xdr:cNvPr>
        <xdr:cNvGrpSpPr/>
      </xdr:nvGrpSpPr>
      <xdr:grpSpPr>
        <a:xfrm>
          <a:off x="3011714" y="28801786"/>
          <a:ext cx="274320" cy="380272"/>
          <a:chOff x="6147651" y="793750"/>
          <a:chExt cx="462699" cy="514350"/>
        </a:xfrm>
      </xdr:grpSpPr>
      <xdr:grpSp>
        <xdr:nvGrpSpPr>
          <xdr:cNvPr id="2980" name="Group 2979">
            <a:extLst>
              <a:ext uri="{FF2B5EF4-FFF2-40B4-BE49-F238E27FC236}">
                <a16:creationId xmlns:a16="http://schemas.microsoft.com/office/drawing/2014/main" id="{EE6BA40D-B9DE-B77D-F37A-79F0064D7E7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982" name="Straight Connector 2981">
              <a:extLst>
                <a:ext uri="{FF2B5EF4-FFF2-40B4-BE49-F238E27FC236}">
                  <a16:creationId xmlns:a16="http://schemas.microsoft.com/office/drawing/2014/main" id="{2E052549-45B1-2D31-A20B-8D9128F7B2D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3" name="Straight Connector 2982">
              <a:extLst>
                <a:ext uri="{FF2B5EF4-FFF2-40B4-BE49-F238E27FC236}">
                  <a16:creationId xmlns:a16="http://schemas.microsoft.com/office/drawing/2014/main" id="{417B59E9-53D5-5B5A-FA65-01D9C4D813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4" name="Straight Connector 2983">
              <a:extLst>
                <a:ext uri="{FF2B5EF4-FFF2-40B4-BE49-F238E27FC236}">
                  <a16:creationId xmlns:a16="http://schemas.microsoft.com/office/drawing/2014/main" id="{3E084E8E-CC77-D510-CE04-C007096AC9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5" name="Straight Connector 2984">
              <a:extLst>
                <a:ext uri="{FF2B5EF4-FFF2-40B4-BE49-F238E27FC236}">
                  <a16:creationId xmlns:a16="http://schemas.microsoft.com/office/drawing/2014/main" id="{F01CD4D4-6899-47CC-8359-0B78E5A9F0F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6" name="Straight Connector 2985">
              <a:extLst>
                <a:ext uri="{FF2B5EF4-FFF2-40B4-BE49-F238E27FC236}">
                  <a16:creationId xmlns:a16="http://schemas.microsoft.com/office/drawing/2014/main" id="{4C457A8E-8CC4-E419-E68C-8DE9DB132F5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7" name="Straight Connector 2986">
              <a:extLst>
                <a:ext uri="{FF2B5EF4-FFF2-40B4-BE49-F238E27FC236}">
                  <a16:creationId xmlns:a16="http://schemas.microsoft.com/office/drawing/2014/main" id="{951FAFDE-1DCC-8DCA-9239-E3BD7508584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3821AB36-3E7C-4079-0C2B-17EE25BC835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134</xdr:row>
      <xdr:rowOff>0</xdr:rowOff>
    </xdr:from>
    <xdr:to>
      <xdr:col>16</xdr:col>
      <xdr:colOff>274320</xdr:colOff>
      <xdr:row>136</xdr:row>
      <xdr:rowOff>6531</xdr:rowOff>
    </xdr:to>
    <xdr:grpSp>
      <xdr:nvGrpSpPr>
        <xdr:cNvPr id="2988" name="Group 2987">
          <a:extLst>
            <a:ext uri="{FF2B5EF4-FFF2-40B4-BE49-F238E27FC236}">
              <a16:creationId xmlns:a16="http://schemas.microsoft.com/office/drawing/2014/main" id="{771E56E8-ECA5-4B51-ADC2-9F6575713132}"/>
            </a:ext>
          </a:extLst>
        </xdr:cNvPr>
        <xdr:cNvGrpSpPr/>
      </xdr:nvGrpSpPr>
      <xdr:grpSpPr>
        <a:xfrm>
          <a:off x="8227786" y="24574500"/>
          <a:ext cx="274320" cy="369388"/>
          <a:chOff x="6147651" y="793750"/>
          <a:chExt cx="462699" cy="514350"/>
        </a:xfrm>
      </xdr:grpSpPr>
      <xdr:grpSp>
        <xdr:nvGrpSpPr>
          <xdr:cNvPr id="2989" name="Group 2988">
            <a:extLst>
              <a:ext uri="{FF2B5EF4-FFF2-40B4-BE49-F238E27FC236}">
                <a16:creationId xmlns:a16="http://schemas.microsoft.com/office/drawing/2014/main" id="{840648E6-9E84-0560-B97E-06EDCEEB497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991" name="Straight Connector 2990">
              <a:extLst>
                <a:ext uri="{FF2B5EF4-FFF2-40B4-BE49-F238E27FC236}">
                  <a16:creationId xmlns:a16="http://schemas.microsoft.com/office/drawing/2014/main" id="{E9321BCA-46CB-900E-DA85-971410995E0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490924B0-6347-CB69-0E24-AD2249237B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5F8855BF-2362-2429-532D-E1133BC9A66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65D5EBDE-7BC3-3F00-767E-10A3A17BA21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3A28DAF6-D4F0-438D-97EC-ECC2F453433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B11F7C40-F494-9F48-C03C-32952135D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0" name="Straight Connector 2989">
            <a:extLst>
              <a:ext uri="{FF2B5EF4-FFF2-40B4-BE49-F238E27FC236}">
                <a16:creationId xmlns:a16="http://schemas.microsoft.com/office/drawing/2014/main" id="{0394BD85-23B9-D638-392F-18D914035CB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134</xdr:row>
      <xdr:rowOff>0</xdr:rowOff>
    </xdr:from>
    <xdr:to>
      <xdr:col>18</xdr:col>
      <xdr:colOff>274320</xdr:colOff>
      <xdr:row>136</xdr:row>
      <xdr:rowOff>6531</xdr:rowOff>
    </xdr:to>
    <xdr:grpSp>
      <xdr:nvGrpSpPr>
        <xdr:cNvPr id="2997" name="Group 2996">
          <a:extLst>
            <a:ext uri="{FF2B5EF4-FFF2-40B4-BE49-F238E27FC236}">
              <a16:creationId xmlns:a16="http://schemas.microsoft.com/office/drawing/2014/main" id="{6603CEEA-B8E6-4983-8493-7F8B3FCCFB58}"/>
            </a:ext>
          </a:extLst>
        </xdr:cNvPr>
        <xdr:cNvGrpSpPr/>
      </xdr:nvGrpSpPr>
      <xdr:grpSpPr>
        <a:xfrm>
          <a:off x="9271000" y="24574500"/>
          <a:ext cx="274320" cy="369388"/>
          <a:chOff x="6147651" y="793750"/>
          <a:chExt cx="462699" cy="514350"/>
        </a:xfrm>
      </xdr:grpSpPr>
      <xdr:grpSp>
        <xdr:nvGrpSpPr>
          <xdr:cNvPr id="2998" name="Group 2997">
            <a:extLst>
              <a:ext uri="{FF2B5EF4-FFF2-40B4-BE49-F238E27FC236}">
                <a16:creationId xmlns:a16="http://schemas.microsoft.com/office/drawing/2014/main" id="{41D3725B-37AC-629E-6B95-AA54B8746E8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000" name="Straight Connector 2999">
              <a:extLst>
                <a:ext uri="{FF2B5EF4-FFF2-40B4-BE49-F238E27FC236}">
                  <a16:creationId xmlns:a16="http://schemas.microsoft.com/office/drawing/2014/main" id="{DB0CC47F-631C-A910-C556-4D58C5021B1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38DFD7A0-5DB7-C39E-1495-67AE08C1494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FE40EF2-90D0-84E9-0FCF-024F40FBD33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3" name="Straight Connector 3002">
              <a:extLst>
                <a:ext uri="{FF2B5EF4-FFF2-40B4-BE49-F238E27FC236}">
                  <a16:creationId xmlns:a16="http://schemas.microsoft.com/office/drawing/2014/main" id="{94DDC100-C315-B48A-AC4B-645DCBE85E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4" name="Straight Connector 3003">
              <a:extLst>
                <a:ext uri="{FF2B5EF4-FFF2-40B4-BE49-F238E27FC236}">
                  <a16:creationId xmlns:a16="http://schemas.microsoft.com/office/drawing/2014/main" id="{FBDBE363-C57A-7CDA-1E42-ACB8CE75B19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5" name="Straight Connector 3004">
              <a:extLst>
                <a:ext uri="{FF2B5EF4-FFF2-40B4-BE49-F238E27FC236}">
                  <a16:creationId xmlns:a16="http://schemas.microsoft.com/office/drawing/2014/main" id="{9D507A17-D1B4-B68A-D9EA-6EF072F0943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9" name="Straight Connector 2998">
            <a:extLst>
              <a:ext uri="{FF2B5EF4-FFF2-40B4-BE49-F238E27FC236}">
                <a16:creationId xmlns:a16="http://schemas.microsoft.com/office/drawing/2014/main" id="{639390D2-140E-3187-062B-41DE9E4F3C1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134</xdr:row>
      <xdr:rowOff>0</xdr:rowOff>
    </xdr:from>
    <xdr:to>
      <xdr:col>20</xdr:col>
      <xdr:colOff>274320</xdr:colOff>
      <xdr:row>136</xdr:row>
      <xdr:rowOff>6531</xdr:rowOff>
    </xdr:to>
    <xdr:grpSp>
      <xdr:nvGrpSpPr>
        <xdr:cNvPr id="3006" name="Group 3005">
          <a:extLst>
            <a:ext uri="{FF2B5EF4-FFF2-40B4-BE49-F238E27FC236}">
              <a16:creationId xmlns:a16="http://schemas.microsoft.com/office/drawing/2014/main" id="{FDA15AFC-44EE-4CFD-A52A-5BA85E7647D1}"/>
            </a:ext>
          </a:extLst>
        </xdr:cNvPr>
        <xdr:cNvGrpSpPr/>
      </xdr:nvGrpSpPr>
      <xdr:grpSpPr>
        <a:xfrm>
          <a:off x="10314214" y="24574500"/>
          <a:ext cx="274320" cy="369388"/>
          <a:chOff x="6147651" y="793750"/>
          <a:chExt cx="462699" cy="514350"/>
        </a:xfrm>
      </xdr:grpSpPr>
      <xdr:grpSp>
        <xdr:nvGrpSpPr>
          <xdr:cNvPr id="3007" name="Group 3006">
            <a:extLst>
              <a:ext uri="{FF2B5EF4-FFF2-40B4-BE49-F238E27FC236}">
                <a16:creationId xmlns:a16="http://schemas.microsoft.com/office/drawing/2014/main" id="{0D311F17-0D28-792A-B41B-56960D34EA8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009" name="Straight Connector 3008">
              <a:extLst>
                <a:ext uri="{FF2B5EF4-FFF2-40B4-BE49-F238E27FC236}">
                  <a16:creationId xmlns:a16="http://schemas.microsoft.com/office/drawing/2014/main" id="{A3E42AD8-84A9-B923-C001-D913423A85C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0" name="Straight Connector 3009">
              <a:extLst>
                <a:ext uri="{FF2B5EF4-FFF2-40B4-BE49-F238E27FC236}">
                  <a16:creationId xmlns:a16="http://schemas.microsoft.com/office/drawing/2014/main" id="{F5457146-2BE2-FF4C-BD5F-6A2E2E7A5AE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1" name="Straight Connector 3010">
              <a:extLst>
                <a:ext uri="{FF2B5EF4-FFF2-40B4-BE49-F238E27FC236}">
                  <a16:creationId xmlns:a16="http://schemas.microsoft.com/office/drawing/2014/main" id="{2A94C620-A3CB-0FEF-3FA1-2345C94E9DB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2" name="Straight Connector 3011">
              <a:extLst>
                <a:ext uri="{FF2B5EF4-FFF2-40B4-BE49-F238E27FC236}">
                  <a16:creationId xmlns:a16="http://schemas.microsoft.com/office/drawing/2014/main" id="{E143B8DD-D119-B9F5-14EE-B518E6890C9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3" name="Straight Connector 3012">
              <a:extLst>
                <a:ext uri="{FF2B5EF4-FFF2-40B4-BE49-F238E27FC236}">
                  <a16:creationId xmlns:a16="http://schemas.microsoft.com/office/drawing/2014/main" id="{322869C6-8B6C-166B-C4A8-B2E35053A3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4" name="Straight Connector 3013">
              <a:extLst>
                <a:ext uri="{FF2B5EF4-FFF2-40B4-BE49-F238E27FC236}">
                  <a16:creationId xmlns:a16="http://schemas.microsoft.com/office/drawing/2014/main" id="{36DA2AB1-5A0E-C255-7E62-1A61FC41210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8" name="Straight Connector 3007">
            <a:extLst>
              <a:ext uri="{FF2B5EF4-FFF2-40B4-BE49-F238E27FC236}">
                <a16:creationId xmlns:a16="http://schemas.microsoft.com/office/drawing/2014/main" id="{B9D1C4C8-536E-BB23-09E3-76CC1A2D22B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147</xdr:row>
      <xdr:rowOff>0</xdr:rowOff>
    </xdr:from>
    <xdr:to>
      <xdr:col>4</xdr:col>
      <xdr:colOff>274320</xdr:colOff>
      <xdr:row>149</xdr:row>
      <xdr:rowOff>6531</xdr:rowOff>
    </xdr:to>
    <xdr:grpSp>
      <xdr:nvGrpSpPr>
        <xdr:cNvPr id="3015" name="Group 3014">
          <a:extLst>
            <a:ext uri="{FF2B5EF4-FFF2-40B4-BE49-F238E27FC236}">
              <a16:creationId xmlns:a16="http://schemas.microsoft.com/office/drawing/2014/main" id="{D0DD13D8-3C16-4527-B577-900AB4EF47EB}"/>
            </a:ext>
          </a:extLst>
        </xdr:cNvPr>
        <xdr:cNvGrpSpPr/>
      </xdr:nvGrpSpPr>
      <xdr:grpSpPr>
        <a:xfrm>
          <a:off x="1968500" y="26887714"/>
          <a:ext cx="274320" cy="369388"/>
          <a:chOff x="6147651" y="793750"/>
          <a:chExt cx="462699" cy="514350"/>
        </a:xfrm>
      </xdr:grpSpPr>
      <xdr:grpSp>
        <xdr:nvGrpSpPr>
          <xdr:cNvPr id="3016" name="Group 3015">
            <a:extLst>
              <a:ext uri="{FF2B5EF4-FFF2-40B4-BE49-F238E27FC236}">
                <a16:creationId xmlns:a16="http://schemas.microsoft.com/office/drawing/2014/main" id="{235889BC-33FA-85CE-ECBA-E4881E42469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018" name="Straight Connector 3017">
              <a:extLst>
                <a:ext uri="{FF2B5EF4-FFF2-40B4-BE49-F238E27FC236}">
                  <a16:creationId xmlns:a16="http://schemas.microsoft.com/office/drawing/2014/main" id="{04FA1396-2036-4AE9-615D-C25B32F7834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9" name="Straight Connector 3018">
              <a:extLst>
                <a:ext uri="{FF2B5EF4-FFF2-40B4-BE49-F238E27FC236}">
                  <a16:creationId xmlns:a16="http://schemas.microsoft.com/office/drawing/2014/main" id="{F44AF5AB-F7E8-2922-0794-0E205CD56F2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DF1E6E24-8365-737B-F513-71485A189A2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F0D9EBE0-39E6-8199-1E14-E1CCC264A9A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07DC2548-FB02-E081-DC7C-2B9C4804333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590ACF0F-B58D-C226-BC65-E4BA22E9E38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17" name="Straight Connector 3016">
            <a:extLst>
              <a:ext uri="{FF2B5EF4-FFF2-40B4-BE49-F238E27FC236}">
                <a16:creationId xmlns:a16="http://schemas.microsoft.com/office/drawing/2014/main" id="{228104CD-2497-069C-BAD4-15B40F27FDF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147</xdr:row>
      <xdr:rowOff>0</xdr:rowOff>
    </xdr:from>
    <xdr:to>
      <xdr:col>8</xdr:col>
      <xdr:colOff>274320</xdr:colOff>
      <xdr:row>149</xdr:row>
      <xdr:rowOff>6531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798142F3-E4D2-4966-8940-024EFC37B4E4}"/>
            </a:ext>
          </a:extLst>
        </xdr:cNvPr>
        <xdr:cNvGrpSpPr/>
      </xdr:nvGrpSpPr>
      <xdr:grpSpPr>
        <a:xfrm>
          <a:off x="4054929" y="26887714"/>
          <a:ext cx="274320" cy="369388"/>
          <a:chOff x="6147651" y="793750"/>
          <a:chExt cx="462699" cy="514350"/>
        </a:xfrm>
      </xdr:grpSpPr>
      <xdr:grpSp>
        <xdr:nvGrpSpPr>
          <xdr:cNvPr id="3025" name="Group 3024">
            <a:extLst>
              <a:ext uri="{FF2B5EF4-FFF2-40B4-BE49-F238E27FC236}">
                <a16:creationId xmlns:a16="http://schemas.microsoft.com/office/drawing/2014/main" id="{90986C8B-49D5-75C1-71CB-C56E113E28D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027" name="Straight Connector 3026">
              <a:extLst>
                <a:ext uri="{FF2B5EF4-FFF2-40B4-BE49-F238E27FC236}">
                  <a16:creationId xmlns:a16="http://schemas.microsoft.com/office/drawing/2014/main" id="{97A9E895-D0D0-90FA-1B58-AF46C3631F1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8" name="Straight Connector 3027">
              <a:extLst>
                <a:ext uri="{FF2B5EF4-FFF2-40B4-BE49-F238E27FC236}">
                  <a16:creationId xmlns:a16="http://schemas.microsoft.com/office/drawing/2014/main" id="{509D8D22-72B2-A1A0-C95C-E53E703ADF3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9" name="Straight Connector 3028">
              <a:extLst>
                <a:ext uri="{FF2B5EF4-FFF2-40B4-BE49-F238E27FC236}">
                  <a16:creationId xmlns:a16="http://schemas.microsoft.com/office/drawing/2014/main" id="{FF5BBB0E-8D4C-AC17-AAD3-229DBEB23A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0" name="Straight Connector 3029">
              <a:extLst>
                <a:ext uri="{FF2B5EF4-FFF2-40B4-BE49-F238E27FC236}">
                  <a16:creationId xmlns:a16="http://schemas.microsoft.com/office/drawing/2014/main" id="{4BBCAC61-BA42-3267-5A74-0EA9373C80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1" name="Straight Connector 3030">
              <a:extLst>
                <a:ext uri="{FF2B5EF4-FFF2-40B4-BE49-F238E27FC236}">
                  <a16:creationId xmlns:a16="http://schemas.microsoft.com/office/drawing/2014/main" id="{9473011B-FE7D-624C-0AC6-AEF4614504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2" name="Straight Connector 3031">
              <a:extLst>
                <a:ext uri="{FF2B5EF4-FFF2-40B4-BE49-F238E27FC236}">
                  <a16:creationId xmlns:a16="http://schemas.microsoft.com/office/drawing/2014/main" id="{0169E098-4645-BF62-A2AA-258766472FE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26" name="Straight Connector 3025">
            <a:extLst>
              <a:ext uri="{FF2B5EF4-FFF2-40B4-BE49-F238E27FC236}">
                <a16:creationId xmlns:a16="http://schemas.microsoft.com/office/drawing/2014/main" id="{B9593A07-7AE1-C6FF-181E-8782625A7FD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147</xdr:row>
      <xdr:rowOff>0</xdr:rowOff>
    </xdr:from>
    <xdr:to>
      <xdr:col>12</xdr:col>
      <xdr:colOff>274320</xdr:colOff>
      <xdr:row>149</xdr:row>
      <xdr:rowOff>6531</xdr:rowOff>
    </xdr:to>
    <xdr:grpSp>
      <xdr:nvGrpSpPr>
        <xdr:cNvPr id="3033" name="Group 3032">
          <a:extLst>
            <a:ext uri="{FF2B5EF4-FFF2-40B4-BE49-F238E27FC236}">
              <a16:creationId xmlns:a16="http://schemas.microsoft.com/office/drawing/2014/main" id="{DAA5633E-21E6-4313-A74F-2EB7F04DEBA2}"/>
            </a:ext>
          </a:extLst>
        </xdr:cNvPr>
        <xdr:cNvGrpSpPr/>
      </xdr:nvGrpSpPr>
      <xdr:grpSpPr>
        <a:xfrm>
          <a:off x="6141357" y="26887714"/>
          <a:ext cx="274320" cy="369388"/>
          <a:chOff x="6147651" y="793750"/>
          <a:chExt cx="462699" cy="514350"/>
        </a:xfrm>
      </xdr:grpSpPr>
      <xdr:grpSp>
        <xdr:nvGrpSpPr>
          <xdr:cNvPr id="3034" name="Group 3033">
            <a:extLst>
              <a:ext uri="{FF2B5EF4-FFF2-40B4-BE49-F238E27FC236}">
                <a16:creationId xmlns:a16="http://schemas.microsoft.com/office/drawing/2014/main" id="{E75B9059-B5BA-0043-35E6-787A9CF245F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036" name="Straight Connector 3035">
              <a:extLst>
                <a:ext uri="{FF2B5EF4-FFF2-40B4-BE49-F238E27FC236}">
                  <a16:creationId xmlns:a16="http://schemas.microsoft.com/office/drawing/2014/main" id="{ED7BC61C-1BE0-FF64-7DC8-1DFA10932E6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7" name="Straight Connector 3036">
              <a:extLst>
                <a:ext uri="{FF2B5EF4-FFF2-40B4-BE49-F238E27FC236}">
                  <a16:creationId xmlns:a16="http://schemas.microsoft.com/office/drawing/2014/main" id="{15E2FBC2-2429-879A-18D2-1AA6A7173D7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8" name="Straight Connector 3037">
              <a:extLst>
                <a:ext uri="{FF2B5EF4-FFF2-40B4-BE49-F238E27FC236}">
                  <a16:creationId xmlns:a16="http://schemas.microsoft.com/office/drawing/2014/main" id="{328F5B75-DFD8-1E60-05CA-523785988CF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9" name="Straight Connector 3038">
              <a:extLst>
                <a:ext uri="{FF2B5EF4-FFF2-40B4-BE49-F238E27FC236}">
                  <a16:creationId xmlns:a16="http://schemas.microsoft.com/office/drawing/2014/main" id="{6D4B8D68-74AD-A61E-9B9F-E84528A2596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0" name="Straight Connector 3039">
              <a:extLst>
                <a:ext uri="{FF2B5EF4-FFF2-40B4-BE49-F238E27FC236}">
                  <a16:creationId xmlns:a16="http://schemas.microsoft.com/office/drawing/2014/main" id="{10E027B7-A839-48A0-43FB-6BED1CA3D5C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1" name="Straight Connector 3040">
              <a:extLst>
                <a:ext uri="{FF2B5EF4-FFF2-40B4-BE49-F238E27FC236}">
                  <a16:creationId xmlns:a16="http://schemas.microsoft.com/office/drawing/2014/main" id="{82AF0C12-6EBF-FA8C-2BEE-295B3855AB6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35" name="Straight Connector 3034">
            <a:extLst>
              <a:ext uri="{FF2B5EF4-FFF2-40B4-BE49-F238E27FC236}">
                <a16:creationId xmlns:a16="http://schemas.microsoft.com/office/drawing/2014/main" id="{65B19290-A31D-02BE-EA6C-19C934C158D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147</xdr:row>
      <xdr:rowOff>0</xdr:rowOff>
    </xdr:from>
    <xdr:to>
      <xdr:col>16</xdr:col>
      <xdr:colOff>274320</xdr:colOff>
      <xdr:row>149</xdr:row>
      <xdr:rowOff>6531</xdr:rowOff>
    </xdr:to>
    <xdr:grpSp>
      <xdr:nvGrpSpPr>
        <xdr:cNvPr id="3042" name="Group 3041">
          <a:extLst>
            <a:ext uri="{FF2B5EF4-FFF2-40B4-BE49-F238E27FC236}">
              <a16:creationId xmlns:a16="http://schemas.microsoft.com/office/drawing/2014/main" id="{9CB03EB7-6472-467C-8400-3C34607FD7A7}"/>
            </a:ext>
          </a:extLst>
        </xdr:cNvPr>
        <xdr:cNvGrpSpPr/>
      </xdr:nvGrpSpPr>
      <xdr:grpSpPr>
        <a:xfrm>
          <a:off x="8227786" y="26887714"/>
          <a:ext cx="274320" cy="369388"/>
          <a:chOff x="6147651" y="793750"/>
          <a:chExt cx="462699" cy="514350"/>
        </a:xfrm>
      </xdr:grpSpPr>
      <xdr:grpSp>
        <xdr:nvGrpSpPr>
          <xdr:cNvPr id="3043" name="Group 3042">
            <a:extLst>
              <a:ext uri="{FF2B5EF4-FFF2-40B4-BE49-F238E27FC236}">
                <a16:creationId xmlns:a16="http://schemas.microsoft.com/office/drawing/2014/main" id="{54DCD356-E073-1BF5-F21D-7EA67DF4C6D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045" name="Straight Connector 3044">
              <a:extLst>
                <a:ext uri="{FF2B5EF4-FFF2-40B4-BE49-F238E27FC236}">
                  <a16:creationId xmlns:a16="http://schemas.microsoft.com/office/drawing/2014/main" id="{A0F9F1DB-7554-DDD5-BE58-90CB66A89192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6" name="Straight Connector 3045">
              <a:extLst>
                <a:ext uri="{FF2B5EF4-FFF2-40B4-BE49-F238E27FC236}">
                  <a16:creationId xmlns:a16="http://schemas.microsoft.com/office/drawing/2014/main" id="{CA9A8665-2130-BD49-98E6-E72D375115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7" name="Straight Connector 3046">
              <a:extLst>
                <a:ext uri="{FF2B5EF4-FFF2-40B4-BE49-F238E27FC236}">
                  <a16:creationId xmlns:a16="http://schemas.microsoft.com/office/drawing/2014/main" id="{AFF434BD-45BE-A039-FFD1-90022D9256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8" name="Straight Connector 3047">
              <a:extLst>
                <a:ext uri="{FF2B5EF4-FFF2-40B4-BE49-F238E27FC236}">
                  <a16:creationId xmlns:a16="http://schemas.microsoft.com/office/drawing/2014/main" id="{C51497DD-3C90-B823-3D54-4C3B7EDC51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9" name="Straight Connector 3048">
              <a:extLst>
                <a:ext uri="{FF2B5EF4-FFF2-40B4-BE49-F238E27FC236}">
                  <a16:creationId xmlns:a16="http://schemas.microsoft.com/office/drawing/2014/main" id="{CC14B810-EDDC-E229-6E08-E43BD327207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0" name="Straight Connector 3049">
              <a:extLst>
                <a:ext uri="{FF2B5EF4-FFF2-40B4-BE49-F238E27FC236}">
                  <a16:creationId xmlns:a16="http://schemas.microsoft.com/office/drawing/2014/main" id="{489CD75D-4DE3-D7D1-78FC-4F42F9F048C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44" name="Straight Connector 3043">
            <a:extLst>
              <a:ext uri="{FF2B5EF4-FFF2-40B4-BE49-F238E27FC236}">
                <a16:creationId xmlns:a16="http://schemas.microsoft.com/office/drawing/2014/main" id="{03F07AD6-A96C-1524-7717-798ED5F4C27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147</xdr:row>
      <xdr:rowOff>0</xdr:rowOff>
    </xdr:from>
    <xdr:to>
      <xdr:col>18</xdr:col>
      <xdr:colOff>274320</xdr:colOff>
      <xdr:row>149</xdr:row>
      <xdr:rowOff>6531</xdr:rowOff>
    </xdr:to>
    <xdr:grpSp>
      <xdr:nvGrpSpPr>
        <xdr:cNvPr id="3051" name="Group 3050">
          <a:extLst>
            <a:ext uri="{FF2B5EF4-FFF2-40B4-BE49-F238E27FC236}">
              <a16:creationId xmlns:a16="http://schemas.microsoft.com/office/drawing/2014/main" id="{5A4B6891-7471-4EE2-8346-43C8747A76CE}"/>
            </a:ext>
          </a:extLst>
        </xdr:cNvPr>
        <xdr:cNvGrpSpPr/>
      </xdr:nvGrpSpPr>
      <xdr:grpSpPr>
        <a:xfrm>
          <a:off x="9271000" y="26887714"/>
          <a:ext cx="274320" cy="369388"/>
          <a:chOff x="6147651" y="793750"/>
          <a:chExt cx="462699" cy="514350"/>
        </a:xfrm>
      </xdr:grpSpPr>
      <xdr:grpSp>
        <xdr:nvGrpSpPr>
          <xdr:cNvPr id="3052" name="Group 3051">
            <a:extLst>
              <a:ext uri="{FF2B5EF4-FFF2-40B4-BE49-F238E27FC236}">
                <a16:creationId xmlns:a16="http://schemas.microsoft.com/office/drawing/2014/main" id="{A85F9A44-4BF9-D70D-BBBF-AE35C4928A4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054" name="Straight Connector 3053">
              <a:extLst>
                <a:ext uri="{FF2B5EF4-FFF2-40B4-BE49-F238E27FC236}">
                  <a16:creationId xmlns:a16="http://schemas.microsoft.com/office/drawing/2014/main" id="{DF776C14-0A42-A40D-C7D5-FE9B556B099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5" name="Straight Connector 3054">
              <a:extLst>
                <a:ext uri="{FF2B5EF4-FFF2-40B4-BE49-F238E27FC236}">
                  <a16:creationId xmlns:a16="http://schemas.microsoft.com/office/drawing/2014/main" id="{A9161A7D-07D9-5505-D375-256CF58B95C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6" name="Straight Connector 3055">
              <a:extLst>
                <a:ext uri="{FF2B5EF4-FFF2-40B4-BE49-F238E27FC236}">
                  <a16:creationId xmlns:a16="http://schemas.microsoft.com/office/drawing/2014/main" id="{9FA65E0E-37E1-8549-3D45-901C62A4233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7" name="Straight Connector 3056">
              <a:extLst>
                <a:ext uri="{FF2B5EF4-FFF2-40B4-BE49-F238E27FC236}">
                  <a16:creationId xmlns:a16="http://schemas.microsoft.com/office/drawing/2014/main" id="{81B2EE14-C6C1-1B30-9E41-18561D050B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8" name="Straight Connector 3057">
              <a:extLst>
                <a:ext uri="{FF2B5EF4-FFF2-40B4-BE49-F238E27FC236}">
                  <a16:creationId xmlns:a16="http://schemas.microsoft.com/office/drawing/2014/main" id="{07E5E0EB-998D-5A2A-F984-1E5DAA4331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9" name="Straight Connector 3058">
              <a:extLst>
                <a:ext uri="{FF2B5EF4-FFF2-40B4-BE49-F238E27FC236}">
                  <a16:creationId xmlns:a16="http://schemas.microsoft.com/office/drawing/2014/main" id="{4EB9BC24-C6CC-D636-6FCE-F00AF7FF93D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53" name="Straight Connector 3052">
            <a:extLst>
              <a:ext uri="{FF2B5EF4-FFF2-40B4-BE49-F238E27FC236}">
                <a16:creationId xmlns:a16="http://schemas.microsoft.com/office/drawing/2014/main" id="{E43ED9A2-F499-7B6A-5277-23C52B9AB68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180</xdr:row>
      <xdr:rowOff>0</xdr:rowOff>
    </xdr:from>
    <xdr:to>
      <xdr:col>2</xdr:col>
      <xdr:colOff>274320</xdr:colOff>
      <xdr:row>182</xdr:row>
      <xdr:rowOff>6531</xdr:rowOff>
    </xdr:to>
    <xdr:grpSp>
      <xdr:nvGrpSpPr>
        <xdr:cNvPr id="3060" name="Group 3059">
          <a:extLst>
            <a:ext uri="{FF2B5EF4-FFF2-40B4-BE49-F238E27FC236}">
              <a16:creationId xmlns:a16="http://schemas.microsoft.com/office/drawing/2014/main" id="{B36EA22A-E807-4DD5-AFB7-AD1FA5C6D36C}"/>
            </a:ext>
          </a:extLst>
        </xdr:cNvPr>
        <xdr:cNvGrpSpPr/>
      </xdr:nvGrpSpPr>
      <xdr:grpSpPr>
        <a:xfrm>
          <a:off x="879929" y="32620857"/>
          <a:ext cx="274320" cy="369388"/>
          <a:chOff x="6147651" y="793750"/>
          <a:chExt cx="462699" cy="514350"/>
        </a:xfrm>
      </xdr:grpSpPr>
      <xdr:grpSp>
        <xdr:nvGrpSpPr>
          <xdr:cNvPr id="3061" name="Group 3060">
            <a:extLst>
              <a:ext uri="{FF2B5EF4-FFF2-40B4-BE49-F238E27FC236}">
                <a16:creationId xmlns:a16="http://schemas.microsoft.com/office/drawing/2014/main" id="{DEAB4BA7-7C0D-38FE-1CA8-8DF39436866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063" name="Straight Connector 3062">
              <a:extLst>
                <a:ext uri="{FF2B5EF4-FFF2-40B4-BE49-F238E27FC236}">
                  <a16:creationId xmlns:a16="http://schemas.microsoft.com/office/drawing/2014/main" id="{D122D614-147D-D556-036E-8F605FB4910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64" name="Straight Connector 3063">
              <a:extLst>
                <a:ext uri="{FF2B5EF4-FFF2-40B4-BE49-F238E27FC236}">
                  <a16:creationId xmlns:a16="http://schemas.microsoft.com/office/drawing/2014/main" id="{90AD4628-6030-59DE-6517-051D95ACAC7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65" name="Straight Connector 3064">
              <a:extLst>
                <a:ext uri="{FF2B5EF4-FFF2-40B4-BE49-F238E27FC236}">
                  <a16:creationId xmlns:a16="http://schemas.microsoft.com/office/drawing/2014/main" id="{01A68208-BB19-32AF-9F38-427B4F583B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66" name="Straight Connector 3065">
              <a:extLst>
                <a:ext uri="{FF2B5EF4-FFF2-40B4-BE49-F238E27FC236}">
                  <a16:creationId xmlns:a16="http://schemas.microsoft.com/office/drawing/2014/main" id="{BD42E575-1C68-A3D2-70C3-6977F89A2C0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67" name="Straight Connector 3066">
              <a:extLst>
                <a:ext uri="{FF2B5EF4-FFF2-40B4-BE49-F238E27FC236}">
                  <a16:creationId xmlns:a16="http://schemas.microsoft.com/office/drawing/2014/main" id="{9672FCE1-6429-1999-F1CB-87DC937E00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68" name="Straight Connector 3067">
              <a:extLst>
                <a:ext uri="{FF2B5EF4-FFF2-40B4-BE49-F238E27FC236}">
                  <a16:creationId xmlns:a16="http://schemas.microsoft.com/office/drawing/2014/main" id="{516C22D3-8E57-D8DC-FCBE-943349E63F0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62" name="Straight Connector 3061">
            <a:extLst>
              <a:ext uri="{FF2B5EF4-FFF2-40B4-BE49-F238E27FC236}">
                <a16:creationId xmlns:a16="http://schemas.microsoft.com/office/drawing/2014/main" id="{B321D54D-5F7E-F7D0-78FA-64722FBC610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191</xdr:row>
      <xdr:rowOff>0</xdr:rowOff>
    </xdr:from>
    <xdr:to>
      <xdr:col>2</xdr:col>
      <xdr:colOff>274320</xdr:colOff>
      <xdr:row>193</xdr:row>
      <xdr:rowOff>6531</xdr:rowOff>
    </xdr:to>
    <xdr:grpSp>
      <xdr:nvGrpSpPr>
        <xdr:cNvPr id="3069" name="Group 3068">
          <a:extLst>
            <a:ext uri="{FF2B5EF4-FFF2-40B4-BE49-F238E27FC236}">
              <a16:creationId xmlns:a16="http://schemas.microsoft.com/office/drawing/2014/main" id="{45D9C79E-D9A0-414C-B9C7-D06E3FCD144A}"/>
            </a:ext>
          </a:extLst>
        </xdr:cNvPr>
        <xdr:cNvGrpSpPr/>
      </xdr:nvGrpSpPr>
      <xdr:grpSpPr>
        <a:xfrm>
          <a:off x="879929" y="34525857"/>
          <a:ext cx="274320" cy="369388"/>
          <a:chOff x="6147651" y="793750"/>
          <a:chExt cx="462699" cy="514350"/>
        </a:xfrm>
      </xdr:grpSpPr>
      <xdr:grpSp>
        <xdr:nvGrpSpPr>
          <xdr:cNvPr id="3070" name="Group 3069">
            <a:extLst>
              <a:ext uri="{FF2B5EF4-FFF2-40B4-BE49-F238E27FC236}">
                <a16:creationId xmlns:a16="http://schemas.microsoft.com/office/drawing/2014/main" id="{B98FE01B-5271-A272-5DEA-6664458CC03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072" name="Straight Connector 3071">
              <a:extLst>
                <a:ext uri="{FF2B5EF4-FFF2-40B4-BE49-F238E27FC236}">
                  <a16:creationId xmlns:a16="http://schemas.microsoft.com/office/drawing/2014/main" id="{C1753337-6BF8-5CE6-BDDF-ACC02B40407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73" name="Straight Connector 3072">
              <a:extLst>
                <a:ext uri="{FF2B5EF4-FFF2-40B4-BE49-F238E27FC236}">
                  <a16:creationId xmlns:a16="http://schemas.microsoft.com/office/drawing/2014/main" id="{8D1408B6-5402-2D11-B795-8D1946A7D51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74" name="Straight Connector 3073">
              <a:extLst>
                <a:ext uri="{FF2B5EF4-FFF2-40B4-BE49-F238E27FC236}">
                  <a16:creationId xmlns:a16="http://schemas.microsoft.com/office/drawing/2014/main" id="{6EEF5F8F-F4BC-75FA-747E-550E0DB4A11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75" name="Straight Connector 3074">
              <a:extLst>
                <a:ext uri="{FF2B5EF4-FFF2-40B4-BE49-F238E27FC236}">
                  <a16:creationId xmlns:a16="http://schemas.microsoft.com/office/drawing/2014/main" id="{84210E8A-1013-884C-165D-08DA70083E0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76" name="Straight Connector 3075">
              <a:extLst>
                <a:ext uri="{FF2B5EF4-FFF2-40B4-BE49-F238E27FC236}">
                  <a16:creationId xmlns:a16="http://schemas.microsoft.com/office/drawing/2014/main" id="{BB7D52C4-85C7-AE4A-8E00-E5DBCAD74B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77" name="Straight Connector 3076">
              <a:extLst>
                <a:ext uri="{FF2B5EF4-FFF2-40B4-BE49-F238E27FC236}">
                  <a16:creationId xmlns:a16="http://schemas.microsoft.com/office/drawing/2014/main" id="{1E25B747-F1FB-7EFF-CE1D-4BFCD0DB3B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71" name="Straight Connector 3070">
            <a:extLst>
              <a:ext uri="{FF2B5EF4-FFF2-40B4-BE49-F238E27FC236}">
                <a16:creationId xmlns:a16="http://schemas.microsoft.com/office/drawing/2014/main" id="{451B0F22-1C1E-45F6-9AA1-0D3FB6E0DCD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191</xdr:row>
      <xdr:rowOff>0</xdr:rowOff>
    </xdr:from>
    <xdr:to>
      <xdr:col>4</xdr:col>
      <xdr:colOff>274320</xdr:colOff>
      <xdr:row>193</xdr:row>
      <xdr:rowOff>6531</xdr:rowOff>
    </xdr:to>
    <xdr:grpSp>
      <xdr:nvGrpSpPr>
        <xdr:cNvPr id="3078" name="Group 3077">
          <a:extLst>
            <a:ext uri="{FF2B5EF4-FFF2-40B4-BE49-F238E27FC236}">
              <a16:creationId xmlns:a16="http://schemas.microsoft.com/office/drawing/2014/main" id="{B81455C5-2D89-48D1-A61D-4420865C8DD9}"/>
            </a:ext>
          </a:extLst>
        </xdr:cNvPr>
        <xdr:cNvGrpSpPr/>
      </xdr:nvGrpSpPr>
      <xdr:grpSpPr>
        <a:xfrm>
          <a:off x="1968500" y="34525857"/>
          <a:ext cx="274320" cy="369388"/>
          <a:chOff x="6147651" y="793750"/>
          <a:chExt cx="462699" cy="514350"/>
        </a:xfrm>
      </xdr:grpSpPr>
      <xdr:grpSp>
        <xdr:nvGrpSpPr>
          <xdr:cNvPr id="3079" name="Group 3078">
            <a:extLst>
              <a:ext uri="{FF2B5EF4-FFF2-40B4-BE49-F238E27FC236}">
                <a16:creationId xmlns:a16="http://schemas.microsoft.com/office/drawing/2014/main" id="{80602111-C9B5-C1D0-CE3A-0F67CC9DA2A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081" name="Straight Connector 3080">
              <a:extLst>
                <a:ext uri="{FF2B5EF4-FFF2-40B4-BE49-F238E27FC236}">
                  <a16:creationId xmlns:a16="http://schemas.microsoft.com/office/drawing/2014/main" id="{41AA065A-C2FC-CF9B-EECA-D8DB8855B4A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82" name="Straight Connector 3081">
              <a:extLst>
                <a:ext uri="{FF2B5EF4-FFF2-40B4-BE49-F238E27FC236}">
                  <a16:creationId xmlns:a16="http://schemas.microsoft.com/office/drawing/2014/main" id="{0D137DB4-A631-59F4-ECB1-AA8CACCED3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83" name="Straight Connector 3082">
              <a:extLst>
                <a:ext uri="{FF2B5EF4-FFF2-40B4-BE49-F238E27FC236}">
                  <a16:creationId xmlns:a16="http://schemas.microsoft.com/office/drawing/2014/main" id="{17C0B113-0242-DF59-AB60-921761706AF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84" name="Straight Connector 3083">
              <a:extLst>
                <a:ext uri="{FF2B5EF4-FFF2-40B4-BE49-F238E27FC236}">
                  <a16:creationId xmlns:a16="http://schemas.microsoft.com/office/drawing/2014/main" id="{238A69BC-251F-C03F-7BC5-6C95FCEFA2D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85" name="Straight Connector 3084">
              <a:extLst>
                <a:ext uri="{FF2B5EF4-FFF2-40B4-BE49-F238E27FC236}">
                  <a16:creationId xmlns:a16="http://schemas.microsoft.com/office/drawing/2014/main" id="{176F51B2-48A7-530F-3463-D1B4452046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86" name="Straight Connector 3085">
              <a:extLst>
                <a:ext uri="{FF2B5EF4-FFF2-40B4-BE49-F238E27FC236}">
                  <a16:creationId xmlns:a16="http://schemas.microsoft.com/office/drawing/2014/main" id="{5BF1CE15-079C-1DDE-2DB3-CAB4A85E8A8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80" name="Straight Connector 3079">
            <a:extLst>
              <a:ext uri="{FF2B5EF4-FFF2-40B4-BE49-F238E27FC236}">
                <a16:creationId xmlns:a16="http://schemas.microsoft.com/office/drawing/2014/main" id="{C83158D4-E4C2-C3D3-7189-94B5671D527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278</xdr:row>
      <xdr:rowOff>0</xdr:rowOff>
    </xdr:from>
    <xdr:to>
      <xdr:col>2</xdr:col>
      <xdr:colOff>274320</xdr:colOff>
      <xdr:row>280</xdr:row>
      <xdr:rowOff>6531</xdr:rowOff>
    </xdr:to>
    <xdr:grpSp>
      <xdr:nvGrpSpPr>
        <xdr:cNvPr id="3087" name="Group 3086">
          <a:extLst>
            <a:ext uri="{FF2B5EF4-FFF2-40B4-BE49-F238E27FC236}">
              <a16:creationId xmlns:a16="http://schemas.microsoft.com/office/drawing/2014/main" id="{4A9F591A-94EC-4AB7-A4E9-5B1F0ACFD63B}"/>
            </a:ext>
          </a:extLst>
        </xdr:cNvPr>
        <xdr:cNvGrpSpPr/>
      </xdr:nvGrpSpPr>
      <xdr:grpSpPr>
        <a:xfrm>
          <a:off x="879929" y="49693286"/>
          <a:ext cx="274320" cy="360316"/>
          <a:chOff x="6147651" y="793750"/>
          <a:chExt cx="462699" cy="514350"/>
        </a:xfrm>
      </xdr:grpSpPr>
      <xdr:grpSp>
        <xdr:nvGrpSpPr>
          <xdr:cNvPr id="3088" name="Group 3087">
            <a:extLst>
              <a:ext uri="{FF2B5EF4-FFF2-40B4-BE49-F238E27FC236}">
                <a16:creationId xmlns:a16="http://schemas.microsoft.com/office/drawing/2014/main" id="{7E65E11A-6137-4513-55ED-06B8953F4D6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090" name="Straight Connector 3089">
              <a:extLst>
                <a:ext uri="{FF2B5EF4-FFF2-40B4-BE49-F238E27FC236}">
                  <a16:creationId xmlns:a16="http://schemas.microsoft.com/office/drawing/2014/main" id="{ED644AC2-71E1-BD2E-A147-54E484E6C95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91" name="Straight Connector 3090">
              <a:extLst>
                <a:ext uri="{FF2B5EF4-FFF2-40B4-BE49-F238E27FC236}">
                  <a16:creationId xmlns:a16="http://schemas.microsoft.com/office/drawing/2014/main" id="{25068FB3-4BCB-D4D6-6199-FB705E565BE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92" name="Straight Connector 3091">
              <a:extLst>
                <a:ext uri="{FF2B5EF4-FFF2-40B4-BE49-F238E27FC236}">
                  <a16:creationId xmlns:a16="http://schemas.microsoft.com/office/drawing/2014/main" id="{1F5E7EE3-13EB-49BF-81BE-302625C03B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93" name="Straight Connector 3092">
              <a:extLst>
                <a:ext uri="{FF2B5EF4-FFF2-40B4-BE49-F238E27FC236}">
                  <a16:creationId xmlns:a16="http://schemas.microsoft.com/office/drawing/2014/main" id="{DD73840D-8D9E-6A65-C9D0-A30E29432C9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94" name="Straight Connector 3093">
              <a:extLst>
                <a:ext uri="{FF2B5EF4-FFF2-40B4-BE49-F238E27FC236}">
                  <a16:creationId xmlns:a16="http://schemas.microsoft.com/office/drawing/2014/main" id="{0903B12F-E232-E57B-8E59-887AD744BA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95" name="Straight Connector 3094">
              <a:extLst>
                <a:ext uri="{FF2B5EF4-FFF2-40B4-BE49-F238E27FC236}">
                  <a16:creationId xmlns:a16="http://schemas.microsoft.com/office/drawing/2014/main" id="{81ACB7C2-ECF1-0E6F-93AF-32D7A0FE971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89" name="Straight Connector 3088">
            <a:extLst>
              <a:ext uri="{FF2B5EF4-FFF2-40B4-BE49-F238E27FC236}">
                <a16:creationId xmlns:a16="http://schemas.microsoft.com/office/drawing/2014/main" id="{EBEC1EB4-A375-6562-0A2F-F542D00017D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02" name="Freeform 10707">
          <a:extLst>
            <a:ext uri="{FF2B5EF4-FFF2-40B4-BE49-F238E27FC236}">
              <a16:creationId xmlns:a16="http://schemas.microsoft.com/office/drawing/2014/main" id="{5088E6D8-D801-42FF-8673-C6CDF7A9F602}"/>
            </a:ext>
          </a:extLst>
        </xdr:cNvPr>
        <xdr:cNvSpPr>
          <a:spLocks/>
        </xdr:cNvSpPr>
      </xdr:nvSpPr>
      <xdr:spPr bwMode="auto">
        <a:xfrm>
          <a:off x="3687160" y="45984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03" name="Freeform 10707">
          <a:extLst>
            <a:ext uri="{FF2B5EF4-FFF2-40B4-BE49-F238E27FC236}">
              <a16:creationId xmlns:a16="http://schemas.microsoft.com/office/drawing/2014/main" id="{9C5622C1-25E1-4B04-928D-F3A0F511BA75}"/>
            </a:ext>
          </a:extLst>
        </xdr:cNvPr>
        <xdr:cNvSpPr>
          <a:spLocks/>
        </xdr:cNvSpPr>
      </xdr:nvSpPr>
      <xdr:spPr bwMode="auto">
        <a:xfrm>
          <a:off x="4715860" y="45984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04" name="Freeform 10707">
          <a:extLst>
            <a:ext uri="{FF2B5EF4-FFF2-40B4-BE49-F238E27FC236}">
              <a16:creationId xmlns:a16="http://schemas.microsoft.com/office/drawing/2014/main" id="{68C6FAAD-B267-4642-84A8-94F8757090B5}"/>
            </a:ext>
          </a:extLst>
        </xdr:cNvPr>
        <xdr:cNvSpPr>
          <a:spLocks/>
        </xdr:cNvSpPr>
      </xdr:nvSpPr>
      <xdr:spPr bwMode="auto">
        <a:xfrm>
          <a:off x="5744560" y="45984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05" name="Freeform 10707">
          <a:extLst>
            <a:ext uri="{FF2B5EF4-FFF2-40B4-BE49-F238E27FC236}">
              <a16:creationId xmlns:a16="http://schemas.microsoft.com/office/drawing/2014/main" id="{C664D1BD-7E82-4956-A496-DE58B64E635A}"/>
            </a:ext>
          </a:extLst>
        </xdr:cNvPr>
        <xdr:cNvSpPr>
          <a:spLocks/>
        </xdr:cNvSpPr>
      </xdr:nvSpPr>
      <xdr:spPr bwMode="auto">
        <a:xfrm>
          <a:off x="6773260" y="45984621"/>
          <a:ext cx="103447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12</xdr:col>
      <xdr:colOff>163286</xdr:colOff>
      <xdr:row>267</xdr:row>
      <xdr:rowOff>9071</xdr:rowOff>
    </xdr:from>
    <xdr:ext cx="108857" cy="344130"/>
    <xdr:pic>
      <xdr:nvPicPr>
        <xdr:cNvPr id="3106" name="Picture 11595">
          <a:extLst>
            <a:ext uri="{FF2B5EF4-FFF2-40B4-BE49-F238E27FC236}">
              <a16:creationId xmlns:a16="http://schemas.microsoft.com/office/drawing/2014/main" id="{BF6A9C33-2534-4D14-9867-6C734A84E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8326" y="46826351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299357</xdr:colOff>
      <xdr:row>262</xdr:row>
      <xdr:rowOff>9072</xdr:rowOff>
    </xdr:from>
    <xdr:to>
      <xdr:col>19</xdr:col>
      <xdr:colOff>305126</xdr:colOff>
      <xdr:row>262</xdr:row>
      <xdr:rowOff>129475</xdr:rowOff>
    </xdr:to>
    <xdr:sp macro="" textlink="">
      <xdr:nvSpPr>
        <xdr:cNvPr id="3107" name="Freeform 10707">
          <a:extLst>
            <a:ext uri="{FF2B5EF4-FFF2-40B4-BE49-F238E27FC236}">
              <a16:creationId xmlns:a16="http://schemas.microsoft.com/office/drawing/2014/main" id="{5877589B-C561-4AF2-AE16-98341A3F749E}"/>
            </a:ext>
          </a:extLst>
        </xdr:cNvPr>
        <xdr:cNvSpPr>
          <a:spLocks/>
        </xdr:cNvSpPr>
      </xdr:nvSpPr>
      <xdr:spPr bwMode="auto">
        <a:xfrm>
          <a:off x="8841377" y="45995772"/>
          <a:ext cx="1034469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281214</xdr:colOff>
      <xdr:row>262</xdr:row>
      <xdr:rowOff>0</xdr:rowOff>
    </xdr:from>
    <xdr:to>
      <xdr:col>21</xdr:col>
      <xdr:colOff>286984</xdr:colOff>
      <xdr:row>262</xdr:row>
      <xdr:rowOff>120403</xdr:rowOff>
    </xdr:to>
    <xdr:sp macro="" textlink="">
      <xdr:nvSpPr>
        <xdr:cNvPr id="3108" name="Freeform 10707">
          <a:extLst>
            <a:ext uri="{FF2B5EF4-FFF2-40B4-BE49-F238E27FC236}">
              <a16:creationId xmlns:a16="http://schemas.microsoft.com/office/drawing/2014/main" id="{377F2E56-5C7E-4481-9697-92D2A285E105}"/>
            </a:ext>
          </a:extLst>
        </xdr:cNvPr>
        <xdr:cNvSpPr>
          <a:spLocks/>
        </xdr:cNvSpPr>
      </xdr:nvSpPr>
      <xdr:spPr bwMode="auto">
        <a:xfrm>
          <a:off x="9851934" y="45986700"/>
          <a:ext cx="1034470" cy="12040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290285</xdr:colOff>
      <xdr:row>272</xdr:row>
      <xdr:rowOff>0</xdr:rowOff>
    </xdr:from>
    <xdr:to>
      <xdr:col>21</xdr:col>
      <xdr:colOff>296056</xdr:colOff>
      <xdr:row>272</xdr:row>
      <xdr:rowOff>120402</xdr:rowOff>
    </xdr:to>
    <xdr:sp macro="" textlink="">
      <xdr:nvSpPr>
        <xdr:cNvPr id="3109" name="Freeform 10707">
          <a:extLst>
            <a:ext uri="{FF2B5EF4-FFF2-40B4-BE49-F238E27FC236}">
              <a16:creationId xmlns:a16="http://schemas.microsoft.com/office/drawing/2014/main" id="{5CB97A0E-8B5F-458B-BFDE-9AA8C98DBE4A}"/>
            </a:ext>
          </a:extLst>
        </xdr:cNvPr>
        <xdr:cNvSpPr>
          <a:spLocks/>
        </xdr:cNvSpPr>
      </xdr:nvSpPr>
      <xdr:spPr bwMode="auto">
        <a:xfrm>
          <a:off x="9861005" y="47685960"/>
          <a:ext cx="1034471" cy="12040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317500</xdr:colOff>
      <xdr:row>283</xdr:row>
      <xdr:rowOff>9072</xdr:rowOff>
    </xdr:from>
    <xdr:to>
      <xdr:col>21</xdr:col>
      <xdr:colOff>323271</xdr:colOff>
      <xdr:row>283</xdr:row>
      <xdr:rowOff>129474</xdr:rowOff>
    </xdr:to>
    <xdr:sp macro="" textlink="">
      <xdr:nvSpPr>
        <xdr:cNvPr id="3110" name="Freeform 10707">
          <a:extLst>
            <a:ext uri="{FF2B5EF4-FFF2-40B4-BE49-F238E27FC236}">
              <a16:creationId xmlns:a16="http://schemas.microsoft.com/office/drawing/2014/main" id="{7EBD3424-5AF4-4FC0-946F-1D45D2CAA356}"/>
            </a:ext>
          </a:extLst>
        </xdr:cNvPr>
        <xdr:cNvSpPr>
          <a:spLocks/>
        </xdr:cNvSpPr>
      </xdr:nvSpPr>
      <xdr:spPr bwMode="auto">
        <a:xfrm>
          <a:off x="9888220" y="49622892"/>
          <a:ext cx="1034471" cy="12040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317499</xdr:colOff>
      <xdr:row>294</xdr:row>
      <xdr:rowOff>18143</xdr:rowOff>
    </xdr:from>
    <xdr:to>
      <xdr:col>21</xdr:col>
      <xdr:colOff>323270</xdr:colOff>
      <xdr:row>294</xdr:row>
      <xdr:rowOff>138545</xdr:rowOff>
    </xdr:to>
    <xdr:sp macro="" textlink="">
      <xdr:nvSpPr>
        <xdr:cNvPr id="3111" name="Freeform 10707">
          <a:extLst>
            <a:ext uri="{FF2B5EF4-FFF2-40B4-BE49-F238E27FC236}">
              <a16:creationId xmlns:a16="http://schemas.microsoft.com/office/drawing/2014/main" id="{AB0437BA-2DD9-490E-AFF3-B1B2E2CAF69E}"/>
            </a:ext>
          </a:extLst>
        </xdr:cNvPr>
        <xdr:cNvSpPr>
          <a:spLocks/>
        </xdr:cNvSpPr>
      </xdr:nvSpPr>
      <xdr:spPr bwMode="auto">
        <a:xfrm>
          <a:off x="9888219" y="51498863"/>
          <a:ext cx="1034471" cy="12040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434</xdr:row>
      <xdr:rowOff>0</xdr:rowOff>
    </xdr:from>
    <xdr:to>
      <xdr:col>2</xdr:col>
      <xdr:colOff>274320</xdr:colOff>
      <xdr:row>436</xdr:row>
      <xdr:rowOff>0</xdr:rowOff>
    </xdr:to>
    <xdr:grpSp>
      <xdr:nvGrpSpPr>
        <xdr:cNvPr id="3113" name="Group 3112">
          <a:extLst>
            <a:ext uri="{FF2B5EF4-FFF2-40B4-BE49-F238E27FC236}">
              <a16:creationId xmlns:a16="http://schemas.microsoft.com/office/drawing/2014/main" id="{49E548E5-6306-4686-BAFF-CF43874BF4A3}"/>
            </a:ext>
          </a:extLst>
        </xdr:cNvPr>
        <xdr:cNvGrpSpPr/>
      </xdr:nvGrpSpPr>
      <xdr:grpSpPr>
        <a:xfrm>
          <a:off x="879929" y="76871286"/>
          <a:ext cx="274320" cy="344714"/>
          <a:chOff x="6147651" y="793750"/>
          <a:chExt cx="462699" cy="514350"/>
        </a:xfrm>
      </xdr:grpSpPr>
      <xdr:grpSp>
        <xdr:nvGrpSpPr>
          <xdr:cNvPr id="3114" name="Group 3113">
            <a:extLst>
              <a:ext uri="{FF2B5EF4-FFF2-40B4-BE49-F238E27FC236}">
                <a16:creationId xmlns:a16="http://schemas.microsoft.com/office/drawing/2014/main" id="{CA64F1E6-80E1-F097-7651-09F34C1251B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116" name="Straight Connector 3115">
              <a:extLst>
                <a:ext uri="{FF2B5EF4-FFF2-40B4-BE49-F238E27FC236}">
                  <a16:creationId xmlns:a16="http://schemas.microsoft.com/office/drawing/2014/main" id="{E370C1A1-B432-AE25-06ED-7F8F715B5A3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17" name="Straight Connector 3116">
              <a:extLst>
                <a:ext uri="{FF2B5EF4-FFF2-40B4-BE49-F238E27FC236}">
                  <a16:creationId xmlns:a16="http://schemas.microsoft.com/office/drawing/2014/main" id="{60423D80-A343-8C86-3936-E820E36DCD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18" name="Straight Connector 3117">
              <a:extLst>
                <a:ext uri="{FF2B5EF4-FFF2-40B4-BE49-F238E27FC236}">
                  <a16:creationId xmlns:a16="http://schemas.microsoft.com/office/drawing/2014/main" id="{472291F0-77D8-2CAB-29C8-F5BEEE2DA9A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19" name="Straight Connector 3118">
              <a:extLst>
                <a:ext uri="{FF2B5EF4-FFF2-40B4-BE49-F238E27FC236}">
                  <a16:creationId xmlns:a16="http://schemas.microsoft.com/office/drawing/2014/main" id="{3B865777-EEC3-2D96-410D-C40A250395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20" name="Straight Connector 3119">
              <a:extLst>
                <a:ext uri="{FF2B5EF4-FFF2-40B4-BE49-F238E27FC236}">
                  <a16:creationId xmlns:a16="http://schemas.microsoft.com/office/drawing/2014/main" id="{8F666863-DBFF-66EB-081F-B39B50377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21" name="Straight Connector 3120">
              <a:extLst>
                <a:ext uri="{FF2B5EF4-FFF2-40B4-BE49-F238E27FC236}">
                  <a16:creationId xmlns:a16="http://schemas.microsoft.com/office/drawing/2014/main" id="{B46E5E1D-8AAC-A374-386F-4C3D0943EDD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15" name="Straight Connector 3114">
            <a:extLst>
              <a:ext uri="{FF2B5EF4-FFF2-40B4-BE49-F238E27FC236}">
                <a16:creationId xmlns:a16="http://schemas.microsoft.com/office/drawing/2014/main" id="{408E3464-25DB-E366-5C04-8BB833F3DF4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30</xdr:row>
      <xdr:rowOff>0</xdr:rowOff>
    </xdr:from>
    <xdr:to>
      <xdr:col>18</xdr:col>
      <xdr:colOff>274320</xdr:colOff>
      <xdr:row>32</xdr:row>
      <xdr:rowOff>6531</xdr:rowOff>
    </xdr:to>
    <xdr:grpSp>
      <xdr:nvGrpSpPr>
        <xdr:cNvPr id="3122" name="Group 3121">
          <a:extLst>
            <a:ext uri="{FF2B5EF4-FFF2-40B4-BE49-F238E27FC236}">
              <a16:creationId xmlns:a16="http://schemas.microsoft.com/office/drawing/2014/main" id="{08F1B69E-FEB7-4B78-9CFD-638728E07244}"/>
            </a:ext>
          </a:extLst>
        </xdr:cNvPr>
        <xdr:cNvGrpSpPr/>
      </xdr:nvGrpSpPr>
      <xdr:grpSpPr>
        <a:xfrm>
          <a:off x="9271000" y="6096000"/>
          <a:ext cx="274320" cy="369388"/>
          <a:chOff x="6147651" y="793750"/>
          <a:chExt cx="462699" cy="514350"/>
        </a:xfrm>
      </xdr:grpSpPr>
      <xdr:grpSp>
        <xdr:nvGrpSpPr>
          <xdr:cNvPr id="3123" name="Group 3122">
            <a:extLst>
              <a:ext uri="{FF2B5EF4-FFF2-40B4-BE49-F238E27FC236}">
                <a16:creationId xmlns:a16="http://schemas.microsoft.com/office/drawing/2014/main" id="{DB9E53F0-4BCB-E1A4-46EC-E801E6A4FCF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125" name="Straight Connector 3124">
              <a:extLst>
                <a:ext uri="{FF2B5EF4-FFF2-40B4-BE49-F238E27FC236}">
                  <a16:creationId xmlns:a16="http://schemas.microsoft.com/office/drawing/2014/main" id="{34ED413E-7F1A-5643-8833-CC016478BA3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26" name="Straight Connector 3125">
              <a:extLst>
                <a:ext uri="{FF2B5EF4-FFF2-40B4-BE49-F238E27FC236}">
                  <a16:creationId xmlns:a16="http://schemas.microsoft.com/office/drawing/2014/main" id="{B36DB520-CA7A-D82D-9123-A631F3CFF6B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27" name="Straight Connector 3126">
              <a:extLst>
                <a:ext uri="{FF2B5EF4-FFF2-40B4-BE49-F238E27FC236}">
                  <a16:creationId xmlns:a16="http://schemas.microsoft.com/office/drawing/2014/main" id="{30C44AE0-AF31-8B2C-6CF4-E95B0481DAC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28" name="Straight Connector 3127">
              <a:extLst>
                <a:ext uri="{FF2B5EF4-FFF2-40B4-BE49-F238E27FC236}">
                  <a16:creationId xmlns:a16="http://schemas.microsoft.com/office/drawing/2014/main" id="{725B75A2-8518-E2A4-5E70-72249F7FE0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29" name="Straight Connector 3128">
              <a:extLst>
                <a:ext uri="{FF2B5EF4-FFF2-40B4-BE49-F238E27FC236}">
                  <a16:creationId xmlns:a16="http://schemas.microsoft.com/office/drawing/2014/main" id="{54A93E81-9928-C03E-042E-A6F4E79B653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30" name="Straight Connector 3129">
              <a:extLst>
                <a:ext uri="{FF2B5EF4-FFF2-40B4-BE49-F238E27FC236}">
                  <a16:creationId xmlns:a16="http://schemas.microsoft.com/office/drawing/2014/main" id="{3B4CB293-60FE-AD0C-E56E-FBAFC3409BF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24" name="Straight Connector 3123">
            <a:extLst>
              <a:ext uri="{FF2B5EF4-FFF2-40B4-BE49-F238E27FC236}">
                <a16:creationId xmlns:a16="http://schemas.microsoft.com/office/drawing/2014/main" id="{4255F3C0-0F07-8BC2-A35A-FD7242EE94A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43</xdr:row>
      <xdr:rowOff>0</xdr:rowOff>
    </xdr:from>
    <xdr:to>
      <xdr:col>4</xdr:col>
      <xdr:colOff>274320</xdr:colOff>
      <xdr:row>45</xdr:row>
      <xdr:rowOff>6531</xdr:rowOff>
    </xdr:to>
    <xdr:grpSp>
      <xdr:nvGrpSpPr>
        <xdr:cNvPr id="3131" name="Group 3130">
          <a:extLst>
            <a:ext uri="{FF2B5EF4-FFF2-40B4-BE49-F238E27FC236}">
              <a16:creationId xmlns:a16="http://schemas.microsoft.com/office/drawing/2014/main" id="{CBACDDA6-373D-403E-952B-4A504F5C9B6E}"/>
            </a:ext>
          </a:extLst>
        </xdr:cNvPr>
        <xdr:cNvGrpSpPr/>
      </xdr:nvGrpSpPr>
      <xdr:grpSpPr>
        <a:xfrm>
          <a:off x="1968500" y="8409214"/>
          <a:ext cx="274320" cy="369388"/>
          <a:chOff x="6147651" y="793750"/>
          <a:chExt cx="462699" cy="514350"/>
        </a:xfrm>
      </xdr:grpSpPr>
      <xdr:grpSp>
        <xdr:nvGrpSpPr>
          <xdr:cNvPr id="3132" name="Group 3131">
            <a:extLst>
              <a:ext uri="{FF2B5EF4-FFF2-40B4-BE49-F238E27FC236}">
                <a16:creationId xmlns:a16="http://schemas.microsoft.com/office/drawing/2014/main" id="{1ECEE491-E8AF-7751-160D-BC088601F9E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134" name="Straight Connector 3133">
              <a:extLst>
                <a:ext uri="{FF2B5EF4-FFF2-40B4-BE49-F238E27FC236}">
                  <a16:creationId xmlns:a16="http://schemas.microsoft.com/office/drawing/2014/main" id="{8D4BB8C3-0A2F-BA3E-53A2-C4279F8B749D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35" name="Straight Connector 3134">
              <a:extLst>
                <a:ext uri="{FF2B5EF4-FFF2-40B4-BE49-F238E27FC236}">
                  <a16:creationId xmlns:a16="http://schemas.microsoft.com/office/drawing/2014/main" id="{6647BE9A-6616-1A0E-3768-E3DCADBF4E6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36" name="Straight Connector 3135">
              <a:extLst>
                <a:ext uri="{FF2B5EF4-FFF2-40B4-BE49-F238E27FC236}">
                  <a16:creationId xmlns:a16="http://schemas.microsoft.com/office/drawing/2014/main" id="{CAFFC8E7-CB44-353B-E72C-E5BC760A7B5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37" name="Straight Connector 3136">
              <a:extLst>
                <a:ext uri="{FF2B5EF4-FFF2-40B4-BE49-F238E27FC236}">
                  <a16:creationId xmlns:a16="http://schemas.microsoft.com/office/drawing/2014/main" id="{D90D1FE5-7328-A17A-6979-4E7F3D65B61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38" name="Straight Connector 3137">
              <a:extLst>
                <a:ext uri="{FF2B5EF4-FFF2-40B4-BE49-F238E27FC236}">
                  <a16:creationId xmlns:a16="http://schemas.microsoft.com/office/drawing/2014/main" id="{AD53A2C9-DDC6-0E0D-0355-15BBF6CA8DE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39" name="Straight Connector 3138">
              <a:extLst>
                <a:ext uri="{FF2B5EF4-FFF2-40B4-BE49-F238E27FC236}">
                  <a16:creationId xmlns:a16="http://schemas.microsoft.com/office/drawing/2014/main" id="{EB96815A-1AAD-507B-0B0A-4C9262BA495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33" name="Straight Connector 3132">
            <a:extLst>
              <a:ext uri="{FF2B5EF4-FFF2-40B4-BE49-F238E27FC236}">
                <a16:creationId xmlns:a16="http://schemas.microsoft.com/office/drawing/2014/main" id="{4488255A-C0F7-4B1E-CD73-4EA01B97AAC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56</xdr:row>
      <xdr:rowOff>0</xdr:rowOff>
    </xdr:from>
    <xdr:to>
      <xdr:col>16</xdr:col>
      <xdr:colOff>274320</xdr:colOff>
      <xdr:row>58</xdr:row>
      <xdr:rowOff>6531</xdr:rowOff>
    </xdr:to>
    <xdr:grpSp>
      <xdr:nvGrpSpPr>
        <xdr:cNvPr id="3140" name="Group 3139">
          <a:extLst>
            <a:ext uri="{FF2B5EF4-FFF2-40B4-BE49-F238E27FC236}">
              <a16:creationId xmlns:a16="http://schemas.microsoft.com/office/drawing/2014/main" id="{C38F6FE3-16A2-4F47-998F-238E5E3D8B17}"/>
            </a:ext>
          </a:extLst>
        </xdr:cNvPr>
        <xdr:cNvGrpSpPr/>
      </xdr:nvGrpSpPr>
      <xdr:grpSpPr>
        <a:xfrm>
          <a:off x="8227786" y="10722429"/>
          <a:ext cx="274320" cy="369388"/>
          <a:chOff x="6147651" y="793750"/>
          <a:chExt cx="462699" cy="514350"/>
        </a:xfrm>
      </xdr:grpSpPr>
      <xdr:grpSp>
        <xdr:nvGrpSpPr>
          <xdr:cNvPr id="3141" name="Group 3140">
            <a:extLst>
              <a:ext uri="{FF2B5EF4-FFF2-40B4-BE49-F238E27FC236}">
                <a16:creationId xmlns:a16="http://schemas.microsoft.com/office/drawing/2014/main" id="{573175E1-DD82-5CEB-D9BF-213B37CD668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143" name="Straight Connector 3142">
              <a:extLst>
                <a:ext uri="{FF2B5EF4-FFF2-40B4-BE49-F238E27FC236}">
                  <a16:creationId xmlns:a16="http://schemas.microsoft.com/office/drawing/2014/main" id="{39E7294F-D85F-CA99-06AC-E3EE8E4D9A4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44" name="Straight Connector 3143">
              <a:extLst>
                <a:ext uri="{FF2B5EF4-FFF2-40B4-BE49-F238E27FC236}">
                  <a16:creationId xmlns:a16="http://schemas.microsoft.com/office/drawing/2014/main" id="{A18F9B4F-90F9-21B7-197A-F670CBAB028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45" name="Straight Connector 3144">
              <a:extLst>
                <a:ext uri="{FF2B5EF4-FFF2-40B4-BE49-F238E27FC236}">
                  <a16:creationId xmlns:a16="http://schemas.microsoft.com/office/drawing/2014/main" id="{F0610B1D-5526-10C9-7797-530587E546B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46" name="Straight Connector 3145">
              <a:extLst>
                <a:ext uri="{FF2B5EF4-FFF2-40B4-BE49-F238E27FC236}">
                  <a16:creationId xmlns:a16="http://schemas.microsoft.com/office/drawing/2014/main" id="{5BBA041F-53C4-9206-2F87-AE271046C74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47" name="Straight Connector 3146">
              <a:extLst>
                <a:ext uri="{FF2B5EF4-FFF2-40B4-BE49-F238E27FC236}">
                  <a16:creationId xmlns:a16="http://schemas.microsoft.com/office/drawing/2014/main" id="{5724C562-F7B8-F0CF-CE08-4CEFFFEE8E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48" name="Straight Connector 3147">
              <a:extLst>
                <a:ext uri="{FF2B5EF4-FFF2-40B4-BE49-F238E27FC236}">
                  <a16:creationId xmlns:a16="http://schemas.microsoft.com/office/drawing/2014/main" id="{6722DBBC-2262-F4AB-B922-E90D966E511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42" name="Straight Connector 3141">
            <a:extLst>
              <a:ext uri="{FF2B5EF4-FFF2-40B4-BE49-F238E27FC236}">
                <a16:creationId xmlns:a16="http://schemas.microsoft.com/office/drawing/2014/main" id="{7368F8C6-AE45-D7C6-5EC8-8F9408D903C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69</xdr:row>
      <xdr:rowOff>0</xdr:rowOff>
    </xdr:from>
    <xdr:to>
      <xdr:col>10</xdr:col>
      <xdr:colOff>274320</xdr:colOff>
      <xdr:row>71</xdr:row>
      <xdr:rowOff>6530</xdr:rowOff>
    </xdr:to>
    <xdr:grpSp>
      <xdr:nvGrpSpPr>
        <xdr:cNvPr id="3149" name="Group 3148">
          <a:extLst>
            <a:ext uri="{FF2B5EF4-FFF2-40B4-BE49-F238E27FC236}">
              <a16:creationId xmlns:a16="http://schemas.microsoft.com/office/drawing/2014/main" id="{DA6DE9C2-E61F-4A44-B8CE-84D1598857E0}"/>
            </a:ext>
          </a:extLst>
        </xdr:cNvPr>
        <xdr:cNvGrpSpPr/>
      </xdr:nvGrpSpPr>
      <xdr:grpSpPr>
        <a:xfrm>
          <a:off x="5098143" y="13026571"/>
          <a:ext cx="274320" cy="369388"/>
          <a:chOff x="6147651" y="793750"/>
          <a:chExt cx="462699" cy="514350"/>
        </a:xfrm>
      </xdr:grpSpPr>
      <xdr:grpSp>
        <xdr:nvGrpSpPr>
          <xdr:cNvPr id="3150" name="Group 3149">
            <a:extLst>
              <a:ext uri="{FF2B5EF4-FFF2-40B4-BE49-F238E27FC236}">
                <a16:creationId xmlns:a16="http://schemas.microsoft.com/office/drawing/2014/main" id="{4B08A336-A8EB-3610-90B0-E971566DF8B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152" name="Straight Connector 3151">
              <a:extLst>
                <a:ext uri="{FF2B5EF4-FFF2-40B4-BE49-F238E27FC236}">
                  <a16:creationId xmlns:a16="http://schemas.microsoft.com/office/drawing/2014/main" id="{C4B39223-487D-4569-9963-37D1DF16836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CC2A50FD-FCF3-6737-D583-7483CC74E8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B754E3A-73A6-1CAF-02BA-5866CC9EB19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1F6FE476-3591-D7A7-C261-B8D9B5414D9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0C957657-E28A-63C5-B6E2-2C04B64873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386047C2-8174-9756-D3F6-06480DB2458E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1" name="Straight Connector 3150">
            <a:extLst>
              <a:ext uri="{FF2B5EF4-FFF2-40B4-BE49-F238E27FC236}">
                <a16:creationId xmlns:a16="http://schemas.microsoft.com/office/drawing/2014/main" id="{BD3DF409-6E2A-58D9-8EE8-10AEF26D6DC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274320</xdr:colOff>
      <xdr:row>84</xdr:row>
      <xdr:rowOff>6531</xdr:rowOff>
    </xdr:to>
    <xdr:grpSp>
      <xdr:nvGrpSpPr>
        <xdr:cNvPr id="3158" name="Group 3157">
          <a:extLst>
            <a:ext uri="{FF2B5EF4-FFF2-40B4-BE49-F238E27FC236}">
              <a16:creationId xmlns:a16="http://schemas.microsoft.com/office/drawing/2014/main" id="{5BB362A3-F476-4B0C-9A41-CAC65A6C4FFA}"/>
            </a:ext>
          </a:extLst>
        </xdr:cNvPr>
        <xdr:cNvGrpSpPr/>
      </xdr:nvGrpSpPr>
      <xdr:grpSpPr>
        <a:xfrm>
          <a:off x="3011714" y="15339786"/>
          <a:ext cx="274320" cy="369388"/>
          <a:chOff x="6147651" y="793750"/>
          <a:chExt cx="462699" cy="514350"/>
        </a:xfrm>
      </xdr:grpSpPr>
      <xdr:grpSp>
        <xdr:nvGrpSpPr>
          <xdr:cNvPr id="3159" name="Group 3158">
            <a:extLst>
              <a:ext uri="{FF2B5EF4-FFF2-40B4-BE49-F238E27FC236}">
                <a16:creationId xmlns:a16="http://schemas.microsoft.com/office/drawing/2014/main" id="{E4196354-F3F7-96C3-3DA9-B12EEF9701E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161" name="Straight Connector 3160">
              <a:extLst>
                <a:ext uri="{FF2B5EF4-FFF2-40B4-BE49-F238E27FC236}">
                  <a16:creationId xmlns:a16="http://schemas.microsoft.com/office/drawing/2014/main" id="{7D2605A1-7C75-845B-9E1D-868F375241B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2" name="Straight Connector 3161">
              <a:extLst>
                <a:ext uri="{FF2B5EF4-FFF2-40B4-BE49-F238E27FC236}">
                  <a16:creationId xmlns:a16="http://schemas.microsoft.com/office/drawing/2014/main" id="{4C5A4C47-1046-9062-C808-AC5C284105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3" name="Straight Connector 3162">
              <a:extLst>
                <a:ext uri="{FF2B5EF4-FFF2-40B4-BE49-F238E27FC236}">
                  <a16:creationId xmlns:a16="http://schemas.microsoft.com/office/drawing/2014/main" id="{F9C530C2-3DE2-DAC3-9D4E-CB88AD8BC7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4" name="Straight Connector 3163">
              <a:extLst>
                <a:ext uri="{FF2B5EF4-FFF2-40B4-BE49-F238E27FC236}">
                  <a16:creationId xmlns:a16="http://schemas.microsoft.com/office/drawing/2014/main" id="{19F9EB1E-5658-3118-84B4-2D9A4DD8E0B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5" name="Straight Connector 3164">
              <a:extLst>
                <a:ext uri="{FF2B5EF4-FFF2-40B4-BE49-F238E27FC236}">
                  <a16:creationId xmlns:a16="http://schemas.microsoft.com/office/drawing/2014/main" id="{76D16AE4-43DE-7E09-B9BC-86E25B56DB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66" name="Straight Connector 3165">
              <a:extLst>
                <a:ext uri="{FF2B5EF4-FFF2-40B4-BE49-F238E27FC236}">
                  <a16:creationId xmlns:a16="http://schemas.microsoft.com/office/drawing/2014/main" id="{5C90413E-A1A6-8485-79FC-8E3AD14C5B2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60" name="Straight Connector 3159">
            <a:extLst>
              <a:ext uri="{FF2B5EF4-FFF2-40B4-BE49-F238E27FC236}">
                <a16:creationId xmlns:a16="http://schemas.microsoft.com/office/drawing/2014/main" id="{14CCDCA1-339A-849C-8FB1-D6AD289B409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82</xdr:row>
      <xdr:rowOff>0</xdr:rowOff>
    </xdr:from>
    <xdr:to>
      <xdr:col>12</xdr:col>
      <xdr:colOff>274320</xdr:colOff>
      <xdr:row>84</xdr:row>
      <xdr:rowOff>6531</xdr:rowOff>
    </xdr:to>
    <xdr:grpSp>
      <xdr:nvGrpSpPr>
        <xdr:cNvPr id="3167" name="Group 3166">
          <a:extLst>
            <a:ext uri="{FF2B5EF4-FFF2-40B4-BE49-F238E27FC236}">
              <a16:creationId xmlns:a16="http://schemas.microsoft.com/office/drawing/2014/main" id="{432B629C-AB5C-4511-B963-2AD403551D02}"/>
            </a:ext>
          </a:extLst>
        </xdr:cNvPr>
        <xdr:cNvGrpSpPr/>
      </xdr:nvGrpSpPr>
      <xdr:grpSpPr>
        <a:xfrm>
          <a:off x="6141357" y="15339786"/>
          <a:ext cx="274320" cy="369388"/>
          <a:chOff x="6147651" y="793750"/>
          <a:chExt cx="462699" cy="514350"/>
        </a:xfrm>
      </xdr:grpSpPr>
      <xdr:grpSp>
        <xdr:nvGrpSpPr>
          <xdr:cNvPr id="3168" name="Group 3167">
            <a:extLst>
              <a:ext uri="{FF2B5EF4-FFF2-40B4-BE49-F238E27FC236}">
                <a16:creationId xmlns:a16="http://schemas.microsoft.com/office/drawing/2014/main" id="{46519893-A1CA-AD1B-2A29-7952D44A6CC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170" name="Straight Connector 3169">
              <a:extLst>
                <a:ext uri="{FF2B5EF4-FFF2-40B4-BE49-F238E27FC236}">
                  <a16:creationId xmlns:a16="http://schemas.microsoft.com/office/drawing/2014/main" id="{A90D593D-BA3F-359B-2DD3-E0EFB8324EE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1" name="Straight Connector 3170">
              <a:extLst>
                <a:ext uri="{FF2B5EF4-FFF2-40B4-BE49-F238E27FC236}">
                  <a16:creationId xmlns:a16="http://schemas.microsoft.com/office/drawing/2014/main" id="{C2BBD015-0565-E5DA-2B51-10F668EF8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2" name="Straight Connector 3171">
              <a:extLst>
                <a:ext uri="{FF2B5EF4-FFF2-40B4-BE49-F238E27FC236}">
                  <a16:creationId xmlns:a16="http://schemas.microsoft.com/office/drawing/2014/main" id="{DB779C80-2AA1-C2C8-0BEB-C927E59F4A7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3" name="Straight Connector 3172">
              <a:extLst>
                <a:ext uri="{FF2B5EF4-FFF2-40B4-BE49-F238E27FC236}">
                  <a16:creationId xmlns:a16="http://schemas.microsoft.com/office/drawing/2014/main" id="{CA62AF9B-972C-5A51-CAA0-669D7BDAC0B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4" name="Straight Connector 3173">
              <a:extLst>
                <a:ext uri="{FF2B5EF4-FFF2-40B4-BE49-F238E27FC236}">
                  <a16:creationId xmlns:a16="http://schemas.microsoft.com/office/drawing/2014/main" id="{09950A15-9BD4-1D57-F7C5-015C687241E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75" name="Straight Connector 3174">
              <a:extLst>
                <a:ext uri="{FF2B5EF4-FFF2-40B4-BE49-F238E27FC236}">
                  <a16:creationId xmlns:a16="http://schemas.microsoft.com/office/drawing/2014/main" id="{CFEAA184-93F7-9AD2-97B8-7DACD18FC62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69" name="Straight Connector 3168">
            <a:extLst>
              <a:ext uri="{FF2B5EF4-FFF2-40B4-BE49-F238E27FC236}">
                <a16:creationId xmlns:a16="http://schemas.microsoft.com/office/drawing/2014/main" id="{452F947C-8932-1F0C-C8D7-EA356F6E7BC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274320</xdr:colOff>
      <xdr:row>84</xdr:row>
      <xdr:rowOff>6531</xdr:rowOff>
    </xdr:to>
    <xdr:grpSp>
      <xdr:nvGrpSpPr>
        <xdr:cNvPr id="3176" name="Group 3175">
          <a:extLst>
            <a:ext uri="{FF2B5EF4-FFF2-40B4-BE49-F238E27FC236}">
              <a16:creationId xmlns:a16="http://schemas.microsoft.com/office/drawing/2014/main" id="{92D8CFC1-C18F-41FA-929C-D4683A8A9DE6}"/>
            </a:ext>
          </a:extLst>
        </xdr:cNvPr>
        <xdr:cNvGrpSpPr/>
      </xdr:nvGrpSpPr>
      <xdr:grpSpPr>
        <a:xfrm>
          <a:off x="7184571" y="15339786"/>
          <a:ext cx="274320" cy="369388"/>
          <a:chOff x="6147651" y="793750"/>
          <a:chExt cx="462699" cy="514350"/>
        </a:xfrm>
      </xdr:grpSpPr>
      <xdr:grpSp>
        <xdr:nvGrpSpPr>
          <xdr:cNvPr id="3177" name="Group 3176">
            <a:extLst>
              <a:ext uri="{FF2B5EF4-FFF2-40B4-BE49-F238E27FC236}">
                <a16:creationId xmlns:a16="http://schemas.microsoft.com/office/drawing/2014/main" id="{CAC90FE6-CB7A-86CC-B312-FBE42944B06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179" name="Straight Connector 3178">
              <a:extLst>
                <a:ext uri="{FF2B5EF4-FFF2-40B4-BE49-F238E27FC236}">
                  <a16:creationId xmlns:a16="http://schemas.microsoft.com/office/drawing/2014/main" id="{B2929B3B-2F97-C5F0-189F-674F40FA68F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80" name="Straight Connector 3179">
              <a:extLst>
                <a:ext uri="{FF2B5EF4-FFF2-40B4-BE49-F238E27FC236}">
                  <a16:creationId xmlns:a16="http://schemas.microsoft.com/office/drawing/2014/main" id="{4639A974-7FBC-AD3A-0783-691D4887248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81" name="Straight Connector 3180">
              <a:extLst>
                <a:ext uri="{FF2B5EF4-FFF2-40B4-BE49-F238E27FC236}">
                  <a16:creationId xmlns:a16="http://schemas.microsoft.com/office/drawing/2014/main" id="{5A4E9537-7197-90B8-626C-D7E910A53C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82" name="Straight Connector 3181">
              <a:extLst>
                <a:ext uri="{FF2B5EF4-FFF2-40B4-BE49-F238E27FC236}">
                  <a16:creationId xmlns:a16="http://schemas.microsoft.com/office/drawing/2014/main" id="{69CF6A97-4E57-BFCE-8484-0CD5B10528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83" name="Straight Connector 3182">
              <a:extLst>
                <a:ext uri="{FF2B5EF4-FFF2-40B4-BE49-F238E27FC236}">
                  <a16:creationId xmlns:a16="http://schemas.microsoft.com/office/drawing/2014/main" id="{8825CC44-B34B-3850-74D3-1A645B5AE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84" name="Straight Connector 3183">
              <a:extLst>
                <a:ext uri="{FF2B5EF4-FFF2-40B4-BE49-F238E27FC236}">
                  <a16:creationId xmlns:a16="http://schemas.microsoft.com/office/drawing/2014/main" id="{A25CC8A6-6CEA-35F6-248A-9B67F67A02C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78" name="Straight Connector 3177">
            <a:extLst>
              <a:ext uri="{FF2B5EF4-FFF2-40B4-BE49-F238E27FC236}">
                <a16:creationId xmlns:a16="http://schemas.microsoft.com/office/drawing/2014/main" id="{5D4DD6C0-0EC1-7E67-59E7-E7633656273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95</xdr:row>
      <xdr:rowOff>0</xdr:rowOff>
    </xdr:from>
    <xdr:to>
      <xdr:col>4</xdr:col>
      <xdr:colOff>274320</xdr:colOff>
      <xdr:row>97</xdr:row>
      <xdr:rowOff>6531</xdr:rowOff>
    </xdr:to>
    <xdr:grpSp>
      <xdr:nvGrpSpPr>
        <xdr:cNvPr id="3185" name="Group 3184">
          <a:extLst>
            <a:ext uri="{FF2B5EF4-FFF2-40B4-BE49-F238E27FC236}">
              <a16:creationId xmlns:a16="http://schemas.microsoft.com/office/drawing/2014/main" id="{B2D92ED4-570E-4CC6-BED0-1BE771D1ADFC}"/>
            </a:ext>
          </a:extLst>
        </xdr:cNvPr>
        <xdr:cNvGrpSpPr/>
      </xdr:nvGrpSpPr>
      <xdr:grpSpPr>
        <a:xfrm>
          <a:off x="1968500" y="17643929"/>
          <a:ext cx="274320" cy="369388"/>
          <a:chOff x="6147651" y="793750"/>
          <a:chExt cx="462699" cy="514350"/>
        </a:xfrm>
      </xdr:grpSpPr>
      <xdr:grpSp>
        <xdr:nvGrpSpPr>
          <xdr:cNvPr id="3186" name="Group 3185">
            <a:extLst>
              <a:ext uri="{FF2B5EF4-FFF2-40B4-BE49-F238E27FC236}">
                <a16:creationId xmlns:a16="http://schemas.microsoft.com/office/drawing/2014/main" id="{A45C5DD5-6720-E17D-886B-6111CF703AE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188" name="Straight Connector 3187">
              <a:extLst>
                <a:ext uri="{FF2B5EF4-FFF2-40B4-BE49-F238E27FC236}">
                  <a16:creationId xmlns:a16="http://schemas.microsoft.com/office/drawing/2014/main" id="{B5634B5F-5839-AF24-F788-BD630B6A75F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89" name="Straight Connector 3188">
              <a:extLst>
                <a:ext uri="{FF2B5EF4-FFF2-40B4-BE49-F238E27FC236}">
                  <a16:creationId xmlns:a16="http://schemas.microsoft.com/office/drawing/2014/main" id="{CE095326-312B-B9D6-FA11-27EFD988EB8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90" name="Straight Connector 3189">
              <a:extLst>
                <a:ext uri="{FF2B5EF4-FFF2-40B4-BE49-F238E27FC236}">
                  <a16:creationId xmlns:a16="http://schemas.microsoft.com/office/drawing/2014/main" id="{1C03E712-441C-A9E8-6B3A-8B70025350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91" name="Straight Connector 3190">
              <a:extLst>
                <a:ext uri="{FF2B5EF4-FFF2-40B4-BE49-F238E27FC236}">
                  <a16:creationId xmlns:a16="http://schemas.microsoft.com/office/drawing/2014/main" id="{EECA9956-0618-DE87-A8B1-2FAC033F4E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92" name="Straight Connector 3191">
              <a:extLst>
                <a:ext uri="{FF2B5EF4-FFF2-40B4-BE49-F238E27FC236}">
                  <a16:creationId xmlns:a16="http://schemas.microsoft.com/office/drawing/2014/main" id="{ED98D491-C227-ADBE-1A38-E22E604A24B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93" name="Straight Connector 3192">
              <a:extLst>
                <a:ext uri="{FF2B5EF4-FFF2-40B4-BE49-F238E27FC236}">
                  <a16:creationId xmlns:a16="http://schemas.microsoft.com/office/drawing/2014/main" id="{B6340D4A-8A06-3A97-40C0-9FF315D2549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87" name="Straight Connector 3186">
            <a:extLst>
              <a:ext uri="{FF2B5EF4-FFF2-40B4-BE49-F238E27FC236}">
                <a16:creationId xmlns:a16="http://schemas.microsoft.com/office/drawing/2014/main" id="{729ECB73-425E-D379-70C2-D1706473888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95</xdr:row>
      <xdr:rowOff>0</xdr:rowOff>
    </xdr:from>
    <xdr:to>
      <xdr:col>6</xdr:col>
      <xdr:colOff>274320</xdr:colOff>
      <xdr:row>97</xdr:row>
      <xdr:rowOff>6531</xdr:rowOff>
    </xdr:to>
    <xdr:grpSp>
      <xdr:nvGrpSpPr>
        <xdr:cNvPr id="3194" name="Group 3193">
          <a:extLst>
            <a:ext uri="{FF2B5EF4-FFF2-40B4-BE49-F238E27FC236}">
              <a16:creationId xmlns:a16="http://schemas.microsoft.com/office/drawing/2014/main" id="{49A7BD3B-E3ED-46CD-B611-361720813F4B}"/>
            </a:ext>
          </a:extLst>
        </xdr:cNvPr>
        <xdr:cNvGrpSpPr/>
      </xdr:nvGrpSpPr>
      <xdr:grpSpPr>
        <a:xfrm>
          <a:off x="3011714" y="17643929"/>
          <a:ext cx="274320" cy="369388"/>
          <a:chOff x="6147651" y="793750"/>
          <a:chExt cx="462699" cy="514350"/>
        </a:xfrm>
      </xdr:grpSpPr>
      <xdr:grpSp>
        <xdr:nvGrpSpPr>
          <xdr:cNvPr id="3195" name="Group 3194">
            <a:extLst>
              <a:ext uri="{FF2B5EF4-FFF2-40B4-BE49-F238E27FC236}">
                <a16:creationId xmlns:a16="http://schemas.microsoft.com/office/drawing/2014/main" id="{E79CE126-B0A6-2535-584B-7EFCF6B3F16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197" name="Straight Connector 3196">
              <a:extLst>
                <a:ext uri="{FF2B5EF4-FFF2-40B4-BE49-F238E27FC236}">
                  <a16:creationId xmlns:a16="http://schemas.microsoft.com/office/drawing/2014/main" id="{330AA806-B1A8-F082-AE5F-407E43548C2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98" name="Straight Connector 3197">
              <a:extLst>
                <a:ext uri="{FF2B5EF4-FFF2-40B4-BE49-F238E27FC236}">
                  <a16:creationId xmlns:a16="http://schemas.microsoft.com/office/drawing/2014/main" id="{236DD93E-6382-BDAA-6225-39EDDD75FA0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99" name="Straight Connector 3198">
              <a:extLst>
                <a:ext uri="{FF2B5EF4-FFF2-40B4-BE49-F238E27FC236}">
                  <a16:creationId xmlns:a16="http://schemas.microsoft.com/office/drawing/2014/main" id="{2236768B-E264-7137-DB0C-9BF3F78E7D7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0" name="Straight Connector 3199">
              <a:extLst>
                <a:ext uri="{FF2B5EF4-FFF2-40B4-BE49-F238E27FC236}">
                  <a16:creationId xmlns:a16="http://schemas.microsoft.com/office/drawing/2014/main" id="{8D815785-B5DB-491D-39B1-E7DBF9E5592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1" name="Straight Connector 3200">
              <a:extLst>
                <a:ext uri="{FF2B5EF4-FFF2-40B4-BE49-F238E27FC236}">
                  <a16:creationId xmlns:a16="http://schemas.microsoft.com/office/drawing/2014/main" id="{8D44DD9F-9E5C-B393-2955-000642CDDC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2" name="Straight Connector 3201">
              <a:extLst>
                <a:ext uri="{FF2B5EF4-FFF2-40B4-BE49-F238E27FC236}">
                  <a16:creationId xmlns:a16="http://schemas.microsoft.com/office/drawing/2014/main" id="{9595DF94-AABA-9879-84E2-64B21A648F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96" name="Straight Connector 3195">
            <a:extLst>
              <a:ext uri="{FF2B5EF4-FFF2-40B4-BE49-F238E27FC236}">
                <a16:creationId xmlns:a16="http://schemas.microsoft.com/office/drawing/2014/main" id="{89C114FD-F342-B6FD-8D21-89F9197ED67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95</xdr:row>
      <xdr:rowOff>0</xdr:rowOff>
    </xdr:from>
    <xdr:to>
      <xdr:col>10</xdr:col>
      <xdr:colOff>274320</xdr:colOff>
      <xdr:row>97</xdr:row>
      <xdr:rowOff>6531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7826AAA7-24D8-4AFE-8DE3-CB7903C5CA71}"/>
            </a:ext>
          </a:extLst>
        </xdr:cNvPr>
        <xdr:cNvGrpSpPr/>
      </xdr:nvGrpSpPr>
      <xdr:grpSpPr>
        <a:xfrm>
          <a:off x="5098143" y="17643929"/>
          <a:ext cx="274320" cy="369388"/>
          <a:chOff x="6147651" y="793750"/>
          <a:chExt cx="462699" cy="514350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8BFD8F19-BD7B-8CC6-0606-CC479D5D62DB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228F8C6F-AF29-E670-A61F-03EFF59C874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372CB3CC-7C49-8FE2-3FFD-34B63F8086B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31EBDB6D-2FFC-A639-FC2F-D57E6CC3A29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88187387-AB26-6431-F00B-AFA908D69B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A332D268-4131-53F0-3BE5-28DAD2399A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E04EF02E-3893-EF17-FD9B-E94371ED256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05F90529-57AA-909D-7477-051A775B187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95</xdr:row>
      <xdr:rowOff>0</xdr:rowOff>
    </xdr:from>
    <xdr:to>
      <xdr:col>12</xdr:col>
      <xdr:colOff>274320</xdr:colOff>
      <xdr:row>97</xdr:row>
      <xdr:rowOff>6531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4FE91514-2B56-4402-89FC-492DDC7C80B7}"/>
            </a:ext>
          </a:extLst>
        </xdr:cNvPr>
        <xdr:cNvGrpSpPr/>
      </xdr:nvGrpSpPr>
      <xdr:grpSpPr>
        <a:xfrm>
          <a:off x="6141357" y="17643929"/>
          <a:ext cx="274320" cy="369388"/>
          <a:chOff x="6147651" y="793750"/>
          <a:chExt cx="462699" cy="514350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392A7B59-965B-4FD4-BAF4-1A983FFD88B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92D0557C-FF41-7AF2-4306-A37FCF0E0C7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AF550B60-1694-F7B6-A95A-9167B5FC1C0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74C25D78-F615-BE42-10DF-410CDCB3AF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8E94AE75-6802-706F-4EED-6CA912B28AD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C7FA6BE5-81DB-32FF-5A3D-5F59B75D38F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6D26E5E1-6328-16B6-C5DE-FB626EBDEC9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D870EC40-119D-1DE3-3512-B80707FD66D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274320</xdr:colOff>
      <xdr:row>97</xdr:row>
      <xdr:rowOff>6531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CC19084C-9F94-4E58-A757-C947EFCCEB3C}"/>
            </a:ext>
          </a:extLst>
        </xdr:cNvPr>
        <xdr:cNvGrpSpPr/>
      </xdr:nvGrpSpPr>
      <xdr:grpSpPr>
        <a:xfrm>
          <a:off x="7184571" y="17643929"/>
          <a:ext cx="274320" cy="369388"/>
          <a:chOff x="6147651" y="793750"/>
          <a:chExt cx="462699" cy="514350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4E98FB4C-D8B5-23DD-2F71-6BD6C813447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825626F2-30E7-3336-3C35-69DB80030F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CE487B2A-9832-B927-8BC6-BF448512EC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237BC53-6F11-31FB-DF56-99D9F3BDE8A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E89E7792-EEE3-AAA1-E111-72B4887E40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7F959244-885F-986F-0FCC-6BE9BF3998A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41DCA77D-ADF3-E14A-6CF4-69E0C8E37F8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2F8B429A-0A96-0720-18F2-914CC2055AC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95</xdr:row>
      <xdr:rowOff>0</xdr:rowOff>
    </xdr:from>
    <xdr:to>
      <xdr:col>16</xdr:col>
      <xdr:colOff>274320</xdr:colOff>
      <xdr:row>97</xdr:row>
      <xdr:rowOff>6531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3C83B73D-E8FD-4306-9D40-FBCCF29D3903}"/>
            </a:ext>
          </a:extLst>
        </xdr:cNvPr>
        <xdr:cNvGrpSpPr/>
      </xdr:nvGrpSpPr>
      <xdr:grpSpPr>
        <a:xfrm>
          <a:off x="8227786" y="17643929"/>
          <a:ext cx="274320" cy="369388"/>
          <a:chOff x="6147651" y="793750"/>
          <a:chExt cx="462699" cy="514350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4BBE4628-7E96-E75B-379F-B738D4BCF3F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7259DE90-E75D-D8EF-A2CE-E3B8281F028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FD6AEC72-228A-F44E-FA13-7F1AE1D2F7D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B6269464-B79B-40B8-8900-6F71CDC503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8741C9DF-CC2F-A2DA-B79C-6FEEFDA59A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BEC585F3-6CEB-B4DE-D77E-E03E596745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F4A8381F-728E-A4C5-8513-775F5106ADD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AC4218D6-349A-A5B3-275D-7EC46862880C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95</xdr:row>
      <xdr:rowOff>0</xdr:rowOff>
    </xdr:from>
    <xdr:to>
      <xdr:col>18</xdr:col>
      <xdr:colOff>274320</xdr:colOff>
      <xdr:row>97</xdr:row>
      <xdr:rowOff>6531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8E4BF672-D9D2-48DE-A654-AE720EFE5172}"/>
            </a:ext>
          </a:extLst>
        </xdr:cNvPr>
        <xdr:cNvGrpSpPr/>
      </xdr:nvGrpSpPr>
      <xdr:grpSpPr>
        <a:xfrm>
          <a:off x="9271000" y="17643929"/>
          <a:ext cx="274320" cy="369388"/>
          <a:chOff x="6147651" y="793750"/>
          <a:chExt cx="462699" cy="514350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FEF61A73-58DA-6D0D-4E0B-A1473202D2E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86A64621-3A0F-0EDC-61F5-54AD142174F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C112A7E2-243B-7AB8-ECE6-1BF73E623F6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151C0C47-511E-3F9C-6EDB-126C48C5F9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CF1B2E62-D6BD-8753-4454-1F32C2FC2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E7ED0011-DD18-706B-24CB-CB3538B5C1F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51AA78B2-E340-FA50-D93B-7ABD1888A0B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6DE2662A-725F-6607-8B7C-D7332552B97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95</xdr:row>
      <xdr:rowOff>0</xdr:rowOff>
    </xdr:from>
    <xdr:to>
      <xdr:col>20</xdr:col>
      <xdr:colOff>274320</xdr:colOff>
      <xdr:row>97</xdr:row>
      <xdr:rowOff>6531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0900AFAA-3034-4208-B92E-A00355EE6A70}"/>
            </a:ext>
          </a:extLst>
        </xdr:cNvPr>
        <xdr:cNvGrpSpPr/>
      </xdr:nvGrpSpPr>
      <xdr:grpSpPr>
        <a:xfrm>
          <a:off x="10314214" y="17643929"/>
          <a:ext cx="274320" cy="369388"/>
          <a:chOff x="6147651" y="793750"/>
          <a:chExt cx="462699" cy="514350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808350A6-3C1C-A9F7-D3B5-32CDBD43B69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F1CA7689-1FD6-DB30-038A-3531BFC4C31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C54C66EE-DC5B-3311-4A0F-3BC2C7CB624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1D0EAF58-DCB1-0758-C7EC-287572F2D4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EFFA8D27-D8AB-8A92-D8E7-0CBF8BEB08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A3B9E55C-CE40-BE62-8030-454424634D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CF6DFB86-B046-2383-F9A2-7B3C72CB1DE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BD2EBA3-4FB0-4D12-49A8-9BC4985E37CB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108</xdr:row>
      <xdr:rowOff>0</xdr:rowOff>
    </xdr:from>
    <xdr:to>
      <xdr:col>2</xdr:col>
      <xdr:colOff>274320</xdr:colOff>
      <xdr:row>110</xdr:row>
      <xdr:rowOff>6530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BEC6DA91-EEA7-41B1-81A2-4FD0B97551FE}"/>
            </a:ext>
          </a:extLst>
        </xdr:cNvPr>
        <xdr:cNvGrpSpPr/>
      </xdr:nvGrpSpPr>
      <xdr:grpSpPr>
        <a:xfrm>
          <a:off x="879929" y="19948071"/>
          <a:ext cx="274320" cy="369388"/>
          <a:chOff x="6147651" y="793750"/>
          <a:chExt cx="462699" cy="514350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13BADA6C-9E43-CDE1-2FBE-654CD6E0715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7BA62CAF-14D7-6E9F-4347-7AE9BEA723C2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B1251263-B0C0-B452-8CE5-A1B0BE91C59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049835DE-6733-44CC-5D19-54B56BEACAE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CFB205BE-087B-1A4A-2B78-E895CFC7AA2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8E3A193E-8C18-7E38-A51C-F7878A86A5E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4674EF49-9511-6740-D3C1-A0F6FAA93D3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5CDCA9BD-EC28-F3E1-CC16-B380CC4F079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108</xdr:row>
      <xdr:rowOff>0</xdr:rowOff>
    </xdr:from>
    <xdr:to>
      <xdr:col>10</xdr:col>
      <xdr:colOff>274320</xdr:colOff>
      <xdr:row>110</xdr:row>
      <xdr:rowOff>6530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434FD65-2263-456F-A898-7C1D3A8447ED}"/>
            </a:ext>
          </a:extLst>
        </xdr:cNvPr>
        <xdr:cNvGrpSpPr/>
      </xdr:nvGrpSpPr>
      <xdr:grpSpPr>
        <a:xfrm>
          <a:off x="5098143" y="19948071"/>
          <a:ext cx="274320" cy="369388"/>
          <a:chOff x="6147651" y="793750"/>
          <a:chExt cx="462699" cy="514350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F90624B1-FD6E-B64A-FEF0-C613EE088B3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CB44D087-DBEB-BF0A-BBAA-4F44078E2FD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8EDB584C-9A3C-0C58-C104-E9505A303D2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8AB9B9D4-9389-92DA-756F-37E33D0237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68CD124E-0355-F14D-2E28-5209811973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981E9AEA-39C0-26EC-80B2-925DF400F62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9D107432-F98D-24BF-0990-53582E1EA09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08FBF279-7E75-1A36-4C13-7CE8E56787C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108</xdr:row>
      <xdr:rowOff>0</xdr:rowOff>
    </xdr:from>
    <xdr:to>
      <xdr:col>12</xdr:col>
      <xdr:colOff>274320</xdr:colOff>
      <xdr:row>110</xdr:row>
      <xdr:rowOff>6530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DC531D60-9F8A-4ED6-821E-C2306EDC00CF}"/>
            </a:ext>
          </a:extLst>
        </xdr:cNvPr>
        <xdr:cNvGrpSpPr/>
      </xdr:nvGrpSpPr>
      <xdr:grpSpPr>
        <a:xfrm>
          <a:off x="6141357" y="19948071"/>
          <a:ext cx="274320" cy="369388"/>
          <a:chOff x="6147651" y="793750"/>
          <a:chExt cx="462699" cy="514350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3A090C85-3EDD-313E-D206-CFB492A50F0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A019F7AD-AD09-4BD9-28AA-8A495DE3B70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3C4EC8B-C7BD-0F2C-C219-48D485E3277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65FFB4DA-F067-0C54-96C9-88B45F3A220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6FE4FE57-D38F-7C15-FEFC-14AEFBFFACB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087C5419-06FA-591E-843C-B58CBC5DE34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F094FA32-0CCB-AC68-652E-EBF0DBE96C9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2B2F6ED3-7E2C-8BF3-EE3B-2CA7CC8C308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108</xdr:row>
      <xdr:rowOff>0</xdr:rowOff>
    </xdr:from>
    <xdr:to>
      <xdr:col>14</xdr:col>
      <xdr:colOff>274320</xdr:colOff>
      <xdr:row>110</xdr:row>
      <xdr:rowOff>6530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8807116C-8EC2-4E04-962C-AAFB8B15B4DE}"/>
            </a:ext>
          </a:extLst>
        </xdr:cNvPr>
        <xdr:cNvGrpSpPr/>
      </xdr:nvGrpSpPr>
      <xdr:grpSpPr>
        <a:xfrm>
          <a:off x="7184571" y="19948071"/>
          <a:ext cx="274320" cy="369388"/>
          <a:chOff x="6147651" y="793750"/>
          <a:chExt cx="462699" cy="514350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548DE0A4-01B4-F130-2F5D-3668AFEEC6A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F7C65A74-747E-1233-161C-D85AD58C30F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F6E554FB-29F8-207E-4895-E07C1741BB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53FD0EEB-4CF5-5791-1EAE-061130A90A4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F0EB550-2786-4607-EDF8-23AE0FDA91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31D5C33D-9792-EDA8-2D4F-244CDBE4D17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D8871A9D-ADEE-6456-49FE-E5FF9DB9E09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A83E77DC-E7C7-7A5D-848E-795A617DFFDE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108</xdr:row>
      <xdr:rowOff>0</xdr:rowOff>
    </xdr:from>
    <xdr:to>
      <xdr:col>16</xdr:col>
      <xdr:colOff>274320</xdr:colOff>
      <xdr:row>110</xdr:row>
      <xdr:rowOff>6530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56BB7B81-14AE-49CE-AA79-4F366627DC90}"/>
            </a:ext>
          </a:extLst>
        </xdr:cNvPr>
        <xdr:cNvGrpSpPr/>
      </xdr:nvGrpSpPr>
      <xdr:grpSpPr>
        <a:xfrm>
          <a:off x="8227786" y="19948071"/>
          <a:ext cx="274320" cy="369388"/>
          <a:chOff x="6147651" y="793750"/>
          <a:chExt cx="462699" cy="514350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B45C1A4D-8FC2-C9FC-F94D-FD45DDC0BC5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AF323E87-B18F-EAC8-DF24-8272D395777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88C1B47A-1C18-631C-0DB8-1AC362C47AE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C03FCA6B-D149-2E6E-B30D-56C65A993E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4AFACE82-6C29-2598-BB8C-00EDA1AA613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B13D2BEC-8AEF-22B4-028F-45530175427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BC1F547C-1F10-51C3-D78D-7AA3061C415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258047B9-7CBD-1D7C-4056-732F5B3A1AD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108</xdr:row>
      <xdr:rowOff>0</xdr:rowOff>
    </xdr:from>
    <xdr:to>
      <xdr:col>20</xdr:col>
      <xdr:colOff>274320</xdr:colOff>
      <xdr:row>110</xdr:row>
      <xdr:rowOff>6530</xdr:rowOff>
    </xdr:to>
    <xdr:grpSp>
      <xdr:nvGrpSpPr>
        <xdr:cNvPr id="3302" name="Group 3301">
          <a:extLst>
            <a:ext uri="{FF2B5EF4-FFF2-40B4-BE49-F238E27FC236}">
              <a16:creationId xmlns:a16="http://schemas.microsoft.com/office/drawing/2014/main" id="{A1F13824-B741-43A2-89B9-D58AFA0068CC}"/>
            </a:ext>
          </a:extLst>
        </xdr:cNvPr>
        <xdr:cNvGrpSpPr/>
      </xdr:nvGrpSpPr>
      <xdr:grpSpPr>
        <a:xfrm>
          <a:off x="10314214" y="19948071"/>
          <a:ext cx="274320" cy="369388"/>
          <a:chOff x="6147651" y="793750"/>
          <a:chExt cx="462699" cy="514350"/>
        </a:xfrm>
      </xdr:grpSpPr>
      <xdr:grpSp>
        <xdr:nvGrpSpPr>
          <xdr:cNvPr id="3303" name="Group 3302">
            <a:extLst>
              <a:ext uri="{FF2B5EF4-FFF2-40B4-BE49-F238E27FC236}">
                <a16:creationId xmlns:a16="http://schemas.microsoft.com/office/drawing/2014/main" id="{0730616F-9AC5-7CC3-4BC6-EF0D8124347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305" name="Straight Connector 3304">
              <a:extLst>
                <a:ext uri="{FF2B5EF4-FFF2-40B4-BE49-F238E27FC236}">
                  <a16:creationId xmlns:a16="http://schemas.microsoft.com/office/drawing/2014/main" id="{3812C114-B96F-2CFE-9511-08EE5897119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6" name="Straight Connector 3305">
              <a:extLst>
                <a:ext uri="{FF2B5EF4-FFF2-40B4-BE49-F238E27FC236}">
                  <a16:creationId xmlns:a16="http://schemas.microsoft.com/office/drawing/2014/main" id="{CF2FC29F-479E-1A39-54F9-6F216FE08EF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7" name="Straight Connector 3306">
              <a:extLst>
                <a:ext uri="{FF2B5EF4-FFF2-40B4-BE49-F238E27FC236}">
                  <a16:creationId xmlns:a16="http://schemas.microsoft.com/office/drawing/2014/main" id="{D497DFA1-8411-6A43-6D69-79C019DDF4B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8" name="Straight Connector 3307">
              <a:extLst>
                <a:ext uri="{FF2B5EF4-FFF2-40B4-BE49-F238E27FC236}">
                  <a16:creationId xmlns:a16="http://schemas.microsoft.com/office/drawing/2014/main" id="{26098C37-ECE9-FDF2-3613-16E5B454B3B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9" name="Straight Connector 3308">
              <a:extLst>
                <a:ext uri="{FF2B5EF4-FFF2-40B4-BE49-F238E27FC236}">
                  <a16:creationId xmlns:a16="http://schemas.microsoft.com/office/drawing/2014/main" id="{280F243C-A5C5-0DD9-F06A-B45A08B017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0" name="Straight Connector 3309">
              <a:extLst>
                <a:ext uri="{FF2B5EF4-FFF2-40B4-BE49-F238E27FC236}">
                  <a16:creationId xmlns:a16="http://schemas.microsoft.com/office/drawing/2014/main" id="{EB821628-DC48-2A6D-115C-F7B649419D3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62695A55-48DB-32C5-684F-A9EAF206729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121</xdr:row>
      <xdr:rowOff>0</xdr:rowOff>
    </xdr:from>
    <xdr:to>
      <xdr:col>2</xdr:col>
      <xdr:colOff>274320</xdr:colOff>
      <xdr:row>123</xdr:row>
      <xdr:rowOff>6531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81337C41-9865-4A91-B1D0-08EB5F525A57}"/>
            </a:ext>
          </a:extLst>
        </xdr:cNvPr>
        <xdr:cNvGrpSpPr/>
      </xdr:nvGrpSpPr>
      <xdr:grpSpPr>
        <a:xfrm>
          <a:off x="879929" y="22261286"/>
          <a:ext cx="274320" cy="369388"/>
          <a:chOff x="6147651" y="793750"/>
          <a:chExt cx="462699" cy="514350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040D4FE6-2E4D-56B7-259C-860D3B4639D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F99EE22C-31DD-BBCC-70E3-60BC911499E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82CD71B1-8F6A-6FEB-99FE-63FD5CD094D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78631C94-BF9A-BD3E-D8A8-40340FD8CE2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6EDAB9D1-0DFF-4063-EFEF-8E42A835B5F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78E402DE-5BBE-2508-5D59-7F25EED86B7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1931E982-761C-0A70-02AA-FF9E49DDE2C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F3731B63-4780-6631-41A6-D2AB2BBF318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121</xdr:row>
      <xdr:rowOff>0</xdr:rowOff>
    </xdr:from>
    <xdr:to>
      <xdr:col>4</xdr:col>
      <xdr:colOff>274320</xdr:colOff>
      <xdr:row>123</xdr:row>
      <xdr:rowOff>6531</xdr:rowOff>
    </xdr:to>
    <xdr:grpSp>
      <xdr:nvGrpSpPr>
        <xdr:cNvPr id="3320" name="Group 3319">
          <a:extLst>
            <a:ext uri="{FF2B5EF4-FFF2-40B4-BE49-F238E27FC236}">
              <a16:creationId xmlns:a16="http://schemas.microsoft.com/office/drawing/2014/main" id="{FDC76C52-1FD2-4B29-8475-7731FF861E32}"/>
            </a:ext>
          </a:extLst>
        </xdr:cNvPr>
        <xdr:cNvGrpSpPr/>
      </xdr:nvGrpSpPr>
      <xdr:grpSpPr>
        <a:xfrm>
          <a:off x="1968500" y="22261286"/>
          <a:ext cx="274320" cy="369388"/>
          <a:chOff x="6147651" y="793750"/>
          <a:chExt cx="462699" cy="514350"/>
        </a:xfrm>
      </xdr:grpSpPr>
      <xdr:grpSp>
        <xdr:nvGrpSpPr>
          <xdr:cNvPr id="3321" name="Group 3320">
            <a:extLst>
              <a:ext uri="{FF2B5EF4-FFF2-40B4-BE49-F238E27FC236}">
                <a16:creationId xmlns:a16="http://schemas.microsoft.com/office/drawing/2014/main" id="{3055CFF3-23A4-4B87-1FB1-D45E7C0ADAA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323" name="Straight Connector 3322">
              <a:extLst>
                <a:ext uri="{FF2B5EF4-FFF2-40B4-BE49-F238E27FC236}">
                  <a16:creationId xmlns:a16="http://schemas.microsoft.com/office/drawing/2014/main" id="{1C001D06-42B1-5BDE-7BC6-2FC43835CC1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DDBA2F75-6965-9C9A-C36B-B5EA218517C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751EBF3A-A510-11D2-0034-C289CD63B11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6163CF95-A801-307C-D12F-05D5505F9A1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70232CBD-8EE4-AF79-69A9-27C49FDF4D9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E563BDB7-69BE-7FFB-40B9-3D37071104E9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2" name="Straight Connector 3321">
            <a:extLst>
              <a:ext uri="{FF2B5EF4-FFF2-40B4-BE49-F238E27FC236}">
                <a16:creationId xmlns:a16="http://schemas.microsoft.com/office/drawing/2014/main" id="{F273275A-8770-F7DC-C4F0-152938EA8E6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121</xdr:row>
      <xdr:rowOff>0</xdr:rowOff>
    </xdr:from>
    <xdr:to>
      <xdr:col>6</xdr:col>
      <xdr:colOff>274320</xdr:colOff>
      <xdr:row>123</xdr:row>
      <xdr:rowOff>6531</xdr:rowOff>
    </xdr:to>
    <xdr:grpSp>
      <xdr:nvGrpSpPr>
        <xdr:cNvPr id="3329" name="Group 3328">
          <a:extLst>
            <a:ext uri="{FF2B5EF4-FFF2-40B4-BE49-F238E27FC236}">
              <a16:creationId xmlns:a16="http://schemas.microsoft.com/office/drawing/2014/main" id="{ADFC2022-7544-4CAD-989E-65BCB1EB0FE8}"/>
            </a:ext>
          </a:extLst>
        </xdr:cNvPr>
        <xdr:cNvGrpSpPr/>
      </xdr:nvGrpSpPr>
      <xdr:grpSpPr>
        <a:xfrm>
          <a:off x="3011714" y="22261286"/>
          <a:ext cx="274320" cy="369388"/>
          <a:chOff x="6147651" y="793750"/>
          <a:chExt cx="462699" cy="514350"/>
        </a:xfrm>
      </xdr:grpSpPr>
      <xdr:grpSp>
        <xdr:nvGrpSpPr>
          <xdr:cNvPr id="3330" name="Group 3329">
            <a:extLst>
              <a:ext uri="{FF2B5EF4-FFF2-40B4-BE49-F238E27FC236}">
                <a16:creationId xmlns:a16="http://schemas.microsoft.com/office/drawing/2014/main" id="{5BD04D45-CE54-C66D-BA0A-833E88041C2C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332" name="Straight Connector 3331">
              <a:extLst>
                <a:ext uri="{FF2B5EF4-FFF2-40B4-BE49-F238E27FC236}">
                  <a16:creationId xmlns:a16="http://schemas.microsoft.com/office/drawing/2014/main" id="{8111AA08-FB7C-D591-CA0D-F5DC618689E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3" name="Straight Connector 3332">
              <a:extLst>
                <a:ext uri="{FF2B5EF4-FFF2-40B4-BE49-F238E27FC236}">
                  <a16:creationId xmlns:a16="http://schemas.microsoft.com/office/drawing/2014/main" id="{91378023-EACD-8BDF-5C1C-BAB850EAB8F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4" name="Straight Connector 3333">
              <a:extLst>
                <a:ext uri="{FF2B5EF4-FFF2-40B4-BE49-F238E27FC236}">
                  <a16:creationId xmlns:a16="http://schemas.microsoft.com/office/drawing/2014/main" id="{515C5BA0-76B0-A9BE-332E-87D728C614A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F0B81920-C007-DA1F-DAFC-293A67D71A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F0A9493-F0E6-DD31-B1FC-0111C756E4B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05769860-EAE1-3975-0DF2-A2BE44195AC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1" name="Straight Connector 3330">
            <a:extLst>
              <a:ext uri="{FF2B5EF4-FFF2-40B4-BE49-F238E27FC236}">
                <a16:creationId xmlns:a16="http://schemas.microsoft.com/office/drawing/2014/main" id="{72F0C2A2-908B-0F04-1410-4B33DE7E856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121</xdr:row>
      <xdr:rowOff>0</xdr:rowOff>
    </xdr:from>
    <xdr:to>
      <xdr:col>8</xdr:col>
      <xdr:colOff>274320</xdr:colOff>
      <xdr:row>123</xdr:row>
      <xdr:rowOff>6531</xdr:rowOff>
    </xdr:to>
    <xdr:grpSp>
      <xdr:nvGrpSpPr>
        <xdr:cNvPr id="3338" name="Group 3337">
          <a:extLst>
            <a:ext uri="{FF2B5EF4-FFF2-40B4-BE49-F238E27FC236}">
              <a16:creationId xmlns:a16="http://schemas.microsoft.com/office/drawing/2014/main" id="{8E3979AC-FD7C-44A6-9EB1-A9CA9BFED572}"/>
            </a:ext>
          </a:extLst>
        </xdr:cNvPr>
        <xdr:cNvGrpSpPr/>
      </xdr:nvGrpSpPr>
      <xdr:grpSpPr>
        <a:xfrm>
          <a:off x="4054929" y="22261286"/>
          <a:ext cx="274320" cy="369388"/>
          <a:chOff x="6147651" y="793750"/>
          <a:chExt cx="462699" cy="514350"/>
        </a:xfrm>
      </xdr:grpSpPr>
      <xdr:grpSp>
        <xdr:nvGrpSpPr>
          <xdr:cNvPr id="3339" name="Group 3338">
            <a:extLst>
              <a:ext uri="{FF2B5EF4-FFF2-40B4-BE49-F238E27FC236}">
                <a16:creationId xmlns:a16="http://schemas.microsoft.com/office/drawing/2014/main" id="{091556CC-70C7-942E-37D2-49F5C71E6F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341" name="Straight Connector 3340">
              <a:extLst>
                <a:ext uri="{FF2B5EF4-FFF2-40B4-BE49-F238E27FC236}">
                  <a16:creationId xmlns:a16="http://schemas.microsoft.com/office/drawing/2014/main" id="{035D06BA-E746-4044-7358-F815F092397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2" name="Straight Connector 3341">
              <a:extLst>
                <a:ext uri="{FF2B5EF4-FFF2-40B4-BE49-F238E27FC236}">
                  <a16:creationId xmlns:a16="http://schemas.microsoft.com/office/drawing/2014/main" id="{0BCAC57F-4945-7EDD-7842-557031D951B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3" name="Straight Connector 3342">
              <a:extLst>
                <a:ext uri="{FF2B5EF4-FFF2-40B4-BE49-F238E27FC236}">
                  <a16:creationId xmlns:a16="http://schemas.microsoft.com/office/drawing/2014/main" id="{4E7827BD-FE4C-78D1-6B1F-3CFC514806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22588852-F021-08D6-5DE9-9B2CFA90E1F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05273FD6-3179-971A-1438-FAC65C18A0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B4E9478-5666-AD24-3F02-55D1FCBDA503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0" name="Straight Connector 3339">
            <a:extLst>
              <a:ext uri="{FF2B5EF4-FFF2-40B4-BE49-F238E27FC236}">
                <a16:creationId xmlns:a16="http://schemas.microsoft.com/office/drawing/2014/main" id="{3AABF1B3-1D83-F4B8-FA45-B0096BDABE7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121</xdr:row>
      <xdr:rowOff>0</xdr:rowOff>
    </xdr:from>
    <xdr:to>
      <xdr:col>20</xdr:col>
      <xdr:colOff>274320</xdr:colOff>
      <xdr:row>123</xdr:row>
      <xdr:rowOff>6531</xdr:rowOff>
    </xdr:to>
    <xdr:grpSp>
      <xdr:nvGrpSpPr>
        <xdr:cNvPr id="3347" name="Group 3346">
          <a:extLst>
            <a:ext uri="{FF2B5EF4-FFF2-40B4-BE49-F238E27FC236}">
              <a16:creationId xmlns:a16="http://schemas.microsoft.com/office/drawing/2014/main" id="{A4D87A95-C17E-4A29-B07B-D01E93D52664}"/>
            </a:ext>
          </a:extLst>
        </xdr:cNvPr>
        <xdr:cNvGrpSpPr/>
      </xdr:nvGrpSpPr>
      <xdr:grpSpPr>
        <a:xfrm>
          <a:off x="10314214" y="22261286"/>
          <a:ext cx="274320" cy="369388"/>
          <a:chOff x="6147651" y="793750"/>
          <a:chExt cx="462699" cy="514350"/>
        </a:xfrm>
      </xdr:grpSpPr>
      <xdr:grpSp>
        <xdr:nvGrpSpPr>
          <xdr:cNvPr id="3348" name="Group 3347">
            <a:extLst>
              <a:ext uri="{FF2B5EF4-FFF2-40B4-BE49-F238E27FC236}">
                <a16:creationId xmlns:a16="http://schemas.microsoft.com/office/drawing/2014/main" id="{D7320ED5-41EF-AAA7-94CE-8141EB0B8445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350" name="Straight Connector 3349">
              <a:extLst>
                <a:ext uri="{FF2B5EF4-FFF2-40B4-BE49-F238E27FC236}">
                  <a16:creationId xmlns:a16="http://schemas.microsoft.com/office/drawing/2014/main" id="{E2049901-32AA-A12B-F448-CF012B380D4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51" name="Straight Connector 3350">
              <a:extLst>
                <a:ext uri="{FF2B5EF4-FFF2-40B4-BE49-F238E27FC236}">
                  <a16:creationId xmlns:a16="http://schemas.microsoft.com/office/drawing/2014/main" id="{B5B37929-D945-F048-C58F-7BE05737DBF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52" name="Straight Connector 3351">
              <a:extLst>
                <a:ext uri="{FF2B5EF4-FFF2-40B4-BE49-F238E27FC236}">
                  <a16:creationId xmlns:a16="http://schemas.microsoft.com/office/drawing/2014/main" id="{FB2572EC-D8DB-FFA8-BBDC-FDB878315A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53" name="Straight Connector 3352">
              <a:extLst>
                <a:ext uri="{FF2B5EF4-FFF2-40B4-BE49-F238E27FC236}">
                  <a16:creationId xmlns:a16="http://schemas.microsoft.com/office/drawing/2014/main" id="{77916BCA-29F3-1D6F-129C-2DB30EDD5B1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54" name="Straight Connector 3353">
              <a:extLst>
                <a:ext uri="{FF2B5EF4-FFF2-40B4-BE49-F238E27FC236}">
                  <a16:creationId xmlns:a16="http://schemas.microsoft.com/office/drawing/2014/main" id="{01D82FF7-4163-0285-71D2-77B004782A2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55" name="Straight Connector 3354">
              <a:extLst>
                <a:ext uri="{FF2B5EF4-FFF2-40B4-BE49-F238E27FC236}">
                  <a16:creationId xmlns:a16="http://schemas.microsoft.com/office/drawing/2014/main" id="{0B6858AE-CA21-4A5C-9A7D-28867BE68D7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7C9239D3-D48E-2DED-CFE6-40D4001468D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180</xdr:row>
      <xdr:rowOff>0</xdr:rowOff>
    </xdr:from>
    <xdr:to>
      <xdr:col>4</xdr:col>
      <xdr:colOff>274320</xdr:colOff>
      <xdr:row>182</xdr:row>
      <xdr:rowOff>6531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A074C1B-D052-4550-B547-29736D40747E}"/>
            </a:ext>
          </a:extLst>
        </xdr:cNvPr>
        <xdr:cNvGrpSpPr/>
      </xdr:nvGrpSpPr>
      <xdr:grpSpPr>
        <a:xfrm>
          <a:off x="1968500" y="32620857"/>
          <a:ext cx="274320" cy="369388"/>
          <a:chOff x="6147651" y="793750"/>
          <a:chExt cx="462699" cy="514350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C688F132-4B86-6618-CF45-FFFCD409CF4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3333DA0C-F75E-3CA7-A70A-179EFEA5D38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C8AEEEC8-F871-80A7-0047-A9BD8E368B6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1A9A2EDA-DD1F-B274-F1A9-504F2F1F1E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C80F3563-3FA2-D07F-7A72-90A24EFA83D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4B94492B-B802-1882-2D16-B9C3D67A09D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791F0B52-E057-D9FA-192F-973E960357D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A1E9C255-772A-F460-1694-A5329AFB01E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191</xdr:row>
      <xdr:rowOff>0</xdr:rowOff>
    </xdr:from>
    <xdr:to>
      <xdr:col>6</xdr:col>
      <xdr:colOff>274320</xdr:colOff>
      <xdr:row>193</xdr:row>
      <xdr:rowOff>6531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2EB602F6-34DC-4635-B614-E21E75813219}"/>
            </a:ext>
          </a:extLst>
        </xdr:cNvPr>
        <xdr:cNvGrpSpPr/>
      </xdr:nvGrpSpPr>
      <xdr:grpSpPr>
        <a:xfrm>
          <a:off x="3011714" y="34525857"/>
          <a:ext cx="274320" cy="369388"/>
          <a:chOff x="6147651" y="793750"/>
          <a:chExt cx="462699" cy="514350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41AB86E3-D5B8-0E47-900C-126D35E8E92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D530B2E1-FAC2-367C-841B-2EF63999706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BD73BC82-EDB6-A0FF-D7CA-D3D8B1B520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D6CA2736-25DD-D60F-77ED-70931FCB9A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19F35EBB-6F85-0706-D18D-5655D33A2A6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14782978-93FA-3563-656A-8DD97175D5C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02BF2122-F3E5-76FF-49CE-5A93357F19D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A463A0A0-433A-53D7-3E29-8145958D946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257</xdr:row>
      <xdr:rowOff>0</xdr:rowOff>
    </xdr:from>
    <xdr:to>
      <xdr:col>16</xdr:col>
      <xdr:colOff>274320</xdr:colOff>
      <xdr:row>259</xdr:row>
      <xdr:rowOff>6531</xdr:rowOff>
    </xdr:to>
    <xdr:grpSp>
      <xdr:nvGrpSpPr>
        <xdr:cNvPr id="3374" name="Group 3373">
          <a:extLst>
            <a:ext uri="{FF2B5EF4-FFF2-40B4-BE49-F238E27FC236}">
              <a16:creationId xmlns:a16="http://schemas.microsoft.com/office/drawing/2014/main" id="{18D8555C-D9EE-412D-9A8A-0EB8DAAC0DEC}"/>
            </a:ext>
          </a:extLst>
        </xdr:cNvPr>
        <xdr:cNvGrpSpPr/>
      </xdr:nvGrpSpPr>
      <xdr:grpSpPr>
        <a:xfrm>
          <a:off x="8227786" y="46001214"/>
          <a:ext cx="274320" cy="369388"/>
          <a:chOff x="6147651" y="793750"/>
          <a:chExt cx="462699" cy="514350"/>
        </a:xfrm>
      </xdr:grpSpPr>
      <xdr:grpSp>
        <xdr:nvGrpSpPr>
          <xdr:cNvPr id="3375" name="Group 3374">
            <a:extLst>
              <a:ext uri="{FF2B5EF4-FFF2-40B4-BE49-F238E27FC236}">
                <a16:creationId xmlns:a16="http://schemas.microsoft.com/office/drawing/2014/main" id="{89619FE8-427A-A5F7-E1AC-89D0C9DD8B4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377" name="Straight Connector 3376">
              <a:extLst>
                <a:ext uri="{FF2B5EF4-FFF2-40B4-BE49-F238E27FC236}">
                  <a16:creationId xmlns:a16="http://schemas.microsoft.com/office/drawing/2014/main" id="{5C9FB234-21B3-5E3C-8888-7B06AC38433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8" name="Straight Connector 3377">
              <a:extLst>
                <a:ext uri="{FF2B5EF4-FFF2-40B4-BE49-F238E27FC236}">
                  <a16:creationId xmlns:a16="http://schemas.microsoft.com/office/drawing/2014/main" id="{068CE68A-1AFD-E164-7F0B-A5F0AFE96CC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9" name="Straight Connector 3378">
              <a:extLst>
                <a:ext uri="{FF2B5EF4-FFF2-40B4-BE49-F238E27FC236}">
                  <a16:creationId xmlns:a16="http://schemas.microsoft.com/office/drawing/2014/main" id="{A98728DE-2F9F-82F0-4B9A-E6C7CE2AC6E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0" name="Straight Connector 3379">
              <a:extLst>
                <a:ext uri="{FF2B5EF4-FFF2-40B4-BE49-F238E27FC236}">
                  <a16:creationId xmlns:a16="http://schemas.microsoft.com/office/drawing/2014/main" id="{E36D7CEC-688A-DE4A-B807-8AB6EC37945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1" name="Straight Connector 3380">
              <a:extLst>
                <a:ext uri="{FF2B5EF4-FFF2-40B4-BE49-F238E27FC236}">
                  <a16:creationId xmlns:a16="http://schemas.microsoft.com/office/drawing/2014/main" id="{81375BD3-B41B-C2AB-A388-81EE62BB33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2" name="Straight Connector 3381">
              <a:extLst>
                <a:ext uri="{FF2B5EF4-FFF2-40B4-BE49-F238E27FC236}">
                  <a16:creationId xmlns:a16="http://schemas.microsoft.com/office/drawing/2014/main" id="{9D923A39-CB13-8DDA-E9EF-7584C5D50EE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76" name="Straight Connector 3375">
            <a:extLst>
              <a:ext uri="{FF2B5EF4-FFF2-40B4-BE49-F238E27FC236}">
                <a16:creationId xmlns:a16="http://schemas.microsoft.com/office/drawing/2014/main" id="{23639B5E-C09D-979A-C918-08E234FF1A8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268</xdr:row>
      <xdr:rowOff>0</xdr:rowOff>
    </xdr:from>
    <xdr:to>
      <xdr:col>18</xdr:col>
      <xdr:colOff>274320</xdr:colOff>
      <xdr:row>270</xdr:row>
      <xdr:rowOff>6531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605F6F83-8B31-4DF1-BDC6-2A4BB41310C9}"/>
            </a:ext>
          </a:extLst>
        </xdr:cNvPr>
        <xdr:cNvGrpSpPr/>
      </xdr:nvGrpSpPr>
      <xdr:grpSpPr>
        <a:xfrm>
          <a:off x="9271000" y="47906214"/>
          <a:ext cx="274320" cy="369388"/>
          <a:chOff x="6147651" y="793750"/>
          <a:chExt cx="462699" cy="514350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87E6F122-05FF-BAB0-7AAA-AAB20282EA7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FF40B38D-FCAD-24BB-7705-F491D1DF18C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DCE18D7E-2E2F-BE93-DD0A-4B9D4FCF3C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A06023B3-89D6-BFBD-C0D2-D9909E472B8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7354F063-1CA4-7EF7-B6E0-DB9A8C39350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45F9788F-1034-52DB-8D15-EC1EEA9B08D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7756EFDF-7A37-FE11-2008-0A27742228D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8A89BF04-B589-EA99-FAA5-B58CC882836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278</xdr:row>
      <xdr:rowOff>0</xdr:rowOff>
    </xdr:from>
    <xdr:to>
      <xdr:col>20</xdr:col>
      <xdr:colOff>274320</xdr:colOff>
      <xdr:row>280</xdr:row>
      <xdr:rowOff>15603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77005A4C-02AA-423E-BDB9-03E621423F9F}"/>
            </a:ext>
          </a:extLst>
        </xdr:cNvPr>
        <xdr:cNvGrpSpPr/>
      </xdr:nvGrpSpPr>
      <xdr:grpSpPr>
        <a:xfrm>
          <a:off x="10314214" y="49693286"/>
          <a:ext cx="274320" cy="369388"/>
          <a:chOff x="6147651" y="793750"/>
          <a:chExt cx="462699" cy="514350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AA641ED7-8518-37E6-92F0-5F51712E29F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B967DDA3-A7DE-DEE2-4365-5DDBBCA0ABE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FA042C71-F07F-C249-06CD-9031226A29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7F5F8006-A6A4-BFC4-C25C-39D79F502EA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93C0CAE-D483-7E93-2C6B-906E97812F5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2A02AC07-C672-D3A2-CF9B-FA91D471B72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0C70733B-2206-B3BB-8A5F-3C0083CF4EE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3AF6C314-7D7F-0650-F13F-E8E4B2895D1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289</xdr:row>
      <xdr:rowOff>0</xdr:rowOff>
    </xdr:from>
    <xdr:to>
      <xdr:col>2</xdr:col>
      <xdr:colOff>274320</xdr:colOff>
      <xdr:row>291</xdr:row>
      <xdr:rowOff>15603</xdr:rowOff>
    </xdr:to>
    <xdr:grpSp>
      <xdr:nvGrpSpPr>
        <xdr:cNvPr id="3401" name="Group 3400">
          <a:extLst>
            <a:ext uri="{FF2B5EF4-FFF2-40B4-BE49-F238E27FC236}">
              <a16:creationId xmlns:a16="http://schemas.microsoft.com/office/drawing/2014/main" id="{6D3C45E3-93C6-499B-AC15-2E802E8E49E8}"/>
            </a:ext>
          </a:extLst>
        </xdr:cNvPr>
        <xdr:cNvGrpSpPr/>
      </xdr:nvGrpSpPr>
      <xdr:grpSpPr>
        <a:xfrm>
          <a:off x="879929" y="51598286"/>
          <a:ext cx="274320" cy="369388"/>
          <a:chOff x="6147651" y="793750"/>
          <a:chExt cx="462699" cy="514350"/>
        </a:xfrm>
      </xdr:grpSpPr>
      <xdr:grpSp>
        <xdr:nvGrpSpPr>
          <xdr:cNvPr id="3402" name="Group 3401">
            <a:extLst>
              <a:ext uri="{FF2B5EF4-FFF2-40B4-BE49-F238E27FC236}">
                <a16:creationId xmlns:a16="http://schemas.microsoft.com/office/drawing/2014/main" id="{88EEF46D-E4C3-628D-7355-E957812FA11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404" name="Straight Connector 3403">
              <a:extLst>
                <a:ext uri="{FF2B5EF4-FFF2-40B4-BE49-F238E27FC236}">
                  <a16:creationId xmlns:a16="http://schemas.microsoft.com/office/drawing/2014/main" id="{954E83A0-5999-DADF-6CFA-E1D08ED4ED6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5" name="Straight Connector 3404">
              <a:extLst>
                <a:ext uri="{FF2B5EF4-FFF2-40B4-BE49-F238E27FC236}">
                  <a16:creationId xmlns:a16="http://schemas.microsoft.com/office/drawing/2014/main" id="{253F242A-8315-728E-6334-625E5A5A835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A52B8CD5-D05E-CAF5-3C4F-13E94D995D7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2264BE3F-D51B-4098-61EC-018A7413D4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37C67EAB-19BD-C04A-6DF6-312D18E95DA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760CEFD6-45D1-F9F0-DFE3-3E7CE95CE21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3" name="Straight Connector 3402">
            <a:extLst>
              <a:ext uri="{FF2B5EF4-FFF2-40B4-BE49-F238E27FC236}">
                <a16:creationId xmlns:a16="http://schemas.microsoft.com/office/drawing/2014/main" id="{1F59CC95-432F-E01C-E5A3-8359029FE55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289</xdr:row>
      <xdr:rowOff>0</xdr:rowOff>
    </xdr:from>
    <xdr:to>
      <xdr:col>4</xdr:col>
      <xdr:colOff>274320</xdr:colOff>
      <xdr:row>291</xdr:row>
      <xdr:rowOff>15603</xdr:rowOff>
    </xdr:to>
    <xdr:grpSp>
      <xdr:nvGrpSpPr>
        <xdr:cNvPr id="3410" name="Group 3409">
          <a:extLst>
            <a:ext uri="{FF2B5EF4-FFF2-40B4-BE49-F238E27FC236}">
              <a16:creationId xmlns:a16="http://schemas.microsoft.com/office/drawing/2014/main" id="{03D46FD4-C36B-4EE9-B0B0-B157A883970F}"/>
            </a:ext>
          </a:extLst>
        </xdr:cNvPr>
        <xdr:cNvGrpSpPr/>
      </xdr:nvGrpSpPr>
      <xdr:grpSpPr>
        <a:xfrm>
          <a:off x="1968500" y="51598286"/>
          <a:ext cx="274320" cy="369388"/>
          <a:chOff x="6147651" y="793750"/>
          <a:chExt cx="462699" cy="514350"/>
        </a:xfrm>
      </xdr:grpSpPr>
      <xdr:grpSp>
        <xdr:nvGrpSpPr>
          <xdr:cNvPr id="3411" name="Group 3410">
            <a:extLst>
              <a:ext uri="{FF2B5EF4-FFF2-40B4-BE49-F238E27FC236}">
                <a16:creationId xmlns:a16="http://schemas.microsoft.com/office/drawing/2014/main" id="{1298F52D-4E79-E234-3AAF-A6409701D84F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413" name="Straight Connector 3412">
              <a:extLst>
                <a:ext uri="{FF2B5EF4-FFF2-40B4-BE49-F238E27FC236}">
                  <a16:creationId xmlns:a16="http://schemas.microsoft.com/office/drawing/2014/main" id="{4AAD8306-EB7D-5DE5-C083-F778ED71FAE1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4" name="Straight Connector 3413">
              <a:extLst>
                <a:ext uri="{FF2B5EF4-FFF2-40B4-BE49-F238E27FC236}">
                  <a16:creationId xmlns:a16="http://schemas.microsoft.com/office/drawing/2014/main" id="{938931C0-BC9B-93D8-4D8F-9C64A46D4E9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742CB884-6034-8060-B4FD-8CA5F0302A0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0CF86D1E-C339-469C-5C00-22F184B8D8E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E4CC7B69-9D8A-AE4D-83A1-37E74A5D9E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43C3EDA1-3D4B-D76B-C6E3-3290A771A05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E8F202CD-D7A9-3320-9B63-EBE6E9A8177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289</xdr:row>
      <xdr:rowOff>0</xdr:rowOff>
    </xdr:from>
    <xdr:to>
      <xdr:col>8</xdr:col>
      <xdr:colOff>274320</xdr:colOff>
      <xdr:row>291</xdr:row>
      <xdr:rowOff>15603</xdr:rowOff>
    </xdr:to>
    <xdr:grpSp>
      <xdr:nvGrpSpPr>
        <xdr:cNvPr id="3419" name="Group 3418">
          <a:extLst>
            <a:ext uri="{FF2B5EF4-FFF2-40B4-BE49-F238E27FC236}">
              <a16:creationId xmlns:a16="http://schemas.microsoft.com/office/drawing/2014/main" id="{F7554DCD-7244-4313-8A8A-7E0A1CB8751D}"/>
            </a:ext>
          </a:extLst>
        </xdr:cNvPr>
        <xdr:cNvGrpSpPr/>
      </xdr:nvGrpSpPr>
      <xdr:grpSpPr>
        <a:xfrm>
          <a:off x="4054929" y="51598286"/>
          <a:ext cx="274320" cy="369388"/>
          <a:chOff x="6147651" y="793750"/>
          <a:chExt cx="462699" cy="514350"/>
        </a:xfrm>
      </xdr:grpSpPr>
      <xdr:grpSp>
        <xdr:nvGrpSpPr>
          <xdr:cNvPr id="3420" name="Group 3419">
            <a:extLst>
              <a:ext uri="{FF2B5EF4-FFF2-40B4-BE49-F238E27FC236}">
                <a16:creationId xmlns:a16="http://schemas.microsoft.com/office/drawing/2014/main" id="{64DF1F49-4F4D-7AE8-AEC2-83179215EE2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422" name="Straight Connector 3421">
              <a:extLst>
                <a:ext uri="{FF2B5EF4-FFF2-40B4-BE49-F238E27FC236}">
                  <a16:creationId xmlns:a16="http://schemas.microsoft.com/office/drawing/2014/main" id="{CE7BF855-297D-1DEE-163A-D083ED5C82F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3" name="Straight Connector 3422">
              <a:extLst>
                <a:ext uri="{FF2B5EF4-FFF2-40B4-BE49-F238E27FC236}">
                  <a16:creationId xmlns:a16="http://schemas.microsoft.com/office/drawing/2014/main" id="{83317FEF-0B4D-5E3A-409A-9E23C14D34C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FD72205E-AC20-C7DD-A0B4-4BE4D27DF9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A7E3D09D-3DAF-613F-5612-D5BCF9F4B4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B61DD663-F69A-4B16-72D8-8A8C7AE7FF7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2D21499D-666D-5DFE-24D3-85B8B0E3785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1" name="Straight Connector 3420">
            <a:extLst>
              <a:ext uri="{FF2B5EF4-FFF2-40B4-BE49-F238E27FC236}">
                <a16:creationId xmlns:a16="http://schemas.microsoft.com/office/drawing/2014/main" id="{31F39A54-BDA0-FBFB-8C57-F7E8907F46B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289</xdr:row>
      <xdr:rowOff>0</xdr:rowOff>
    </xdr:from>
    <xdr:to>
      <xdr:col>10</xdr:col>
      <xdr:colOff>274320</xdr:colOff>
      <xdr:row>291</xdr:row>
      <xdr:rowOff>15603</xdr:rowOff>
    </xdr:to>
    <xdr:grpSp>
      <xdr:nvGrpSpPr>
        <xdr:cNvPr id="3428" name="Group 3427">
          <a:extLst>
            <a:ext uri="{FF2B5EF4-FFF2-40B4-BE49-F238E27FC236}">
              <a16:creationId xmlns:a16="http://schemas.microsoft.com/office/drawing/2014/main" id="{19A1D4C5-2852-47A2-9183-D0A9A5E638A7}"/>
            </a:ext>
          </a:extLst>
        </xdr:cNvPr>
        <xdr:cNvGrpSpPr/>
      </xdr:nvGrpSpPr>
      <xdr:grpSpPr>
        <a:xfrm>
          <a:off x="5098143" y="51598286"/>
          <a:ext cx="274320" cy="369388"/>
          <a:chOff x="6147651" y="793750"/>
          <a:chExt cx="462699" cy="514350"/>
        </a:xfrm>
      </xdr:grpSpPr>
      <xdr:grpSp>
        <xdr:nvGrpSpPr>
          <xdr:cNvPr id="3429" name="Group 3428">
            <a:extLst>
              <a:ext uri="{FF2B5EF4-FFF2-40B4-BE49-F238E27FC236}">
                <a16:creationId xmlns:a16="http://schemas.microsoft.com/office/drawing/2014/main" id="{F0119F25-57F4-1611-741B-98FC14F3479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431" name="Straight Connector 3430">
              <a:extLst>
                <a:ext uri="{FF2B5EF4-FFF2-40B4-BE49-F238E27FC236}">
                  <a16:creationId xmlns:a16="http://schemas.microsoft.com/office/drawing/2014/main" id="{2EE5C98C-A014-A08D-B34B-9EC13E1ED054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2" name="Straight Connector 3431">
              <a:extLst>
                <a:ext uri="{FF2B5EF4-FFF2-40B4-BE49-F238E27FC236}">
                  <a16:creationId xmlns:a16="http://schemas.microsoft.com/office/drawing/2014/main" id="{82726EE6-BE5F-4650-432F-C6D0BCA095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3" name="Straight Connector 3432">
              <a:extLst>
                <a:ext uri="{FF2B5EF4-FFF2-40B4-BE49-F238E27FC236}">
                  <a16:creationId xmlns:a16="http://schemas.microsoft.com/office/drawing/2014/main" id="{D9ED2B92-DC66-58B5-7EF0-DADD48EEA3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4" name="Straight Connector 3433">
              <a:extLst>
                <a:ext uri="{FF2B5EF4-FFF2-40B4-BE49-F238E27FC236}">
                  <a16:creationId xmlns:a16="http://schemas.microsoft.com/office/drawing/2014/main" id="{DDD1A89B-0EA6-4C73-9CE4-76F3EC573A4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C263BFC-0323-AC52-CCED-9CAF06D1051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6FD46569-2F5E-BABF-1E7F-2D0402E4D6A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0" name="Straight Connector 3429">
            <a:extLst>
              <a:ext uri="{FF2B5EF4-FFF2-40B4-BE49-F238E27FC236}">
                <a16:creationId xmlns:a16="http://schemas.microsoft.com/office/drawing/2014/main" id="{2E5F5FDA-EC2D-8557-861B-470F8487769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289</xdr:row>
      <xdr:rowOff>0</xdr:rowOff>
    </xdr:from>
    <xdr:to>
      <xdr:col>12</xdr:col>
      <xdr:colOff>274320</xdr:colOff>
      <xdr:row>291</xdr:row>
      <xdr:rowOff>15603</xdr:rowOff>
    </xdr:to>
    <xdr:grpSp>
      <xdr:nvGrpSpPr>
        <xdr:cNvPr id="3437" name="Group 3436">
          <a:extLst>
            <a:ext uri="{FF2B5EF4-FFF2-40B4-BE49-F238E27FC236}">
              <a16:creationId xmlns:a16="http://schemas.microsoft.com/office/drawing/2014/main" id="{1FF1739B-98F9-4DB6-8E4F-BBCEC7404193}"/>
            </a:ext>
          </a:extLst>
        </xdr:cNvPr>
        <xdr:cNvGrpSpPr/>
      </xdr:nvGrpSpPr>
      <xdr:grpSpPr>
        <a:xfrm>
          <a:off x="6141357" y="51598286"/>
          <a:ext cx="274320" cy="369388"/>
          <a:chOff x="6147651" y="793750"/>
          <a:chExt cx="462699" cy="514350"/>
        </a:xfrm>
      </xdr:grpSpPr>
      <xdr:grpSp>
        <xdr:nvGrpSpPr>
          <xdr:cNvPr id="3438" name="Group 3437">
            <a:extLst>
              <a:ext uri="{FF2B5EF4-FFF2-40B4-BE49-F238E27FC236}">
                <a16:creationId xmlns:a16="http://schemas.microsoft.com/office/drawing/2014/main" id="{5907D509-4581-80A5-4C7C-85C6ACE723F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F744EDD6-802B-E114-4AF6-15F97A479170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1" name="Straight Connector 3440">
              <a:extLst>
                <a:ext uri="{FF2B5EF4-FFF2-40B4-BE49-F238E27FC236}">
                  <a16:creationId xmlns:a16="http://schemas.microsoft.com/office/drawing/2014/main" id="{A8C9F1BC-647B-4B0B-2942-15E59FD847F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2" name="Straight Connector 3441">
              <a:extLst>
                <a:ext uri="{FF2B5EF4-FFF2-40B4-BE49-F238E27FC236}">
                  <a16:creationId xmlns:a16="http://schemas.microsoft.com/office/drawing/2014/main" id="{39FF14AF-3912-95C0-4F93-A4D2AB3725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3" name="Straight Connector 3442">
              <a:extLst>
                <a:ext uri="{FF2B5EF4-FFF2-40B4-BE49-F238E27FC236}">
                  <a16:creationId xmlns:a16="http://schemas.microsoft.com/office/drawing/2014/main" id="{76DF8D01-784C-6626-C000-807D4DB2ACD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F2A791D7-712F-1142-20E3-715493A8C4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0C21E269-4198-C188-45F3-DD21C63F2C56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9" name="Straight Connector 3438">
            <a:extLst>
              <a:ext uri="{FF2B5EF4-FFF2-40B4-BE49-F238E27FC236}">
                <a16:creationId xmlns:a16="http://schemas.microsoft.com/office/drawing/2014/main" id="{AB6FFA2D-3FC2-4E92-D307-D246F49E62D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289</xdr:row>
      <xdr:rowOff>0</xdr:rowOff>
    </xdr:from>
    <xdr:to>
      <xdr:col>14</xdr:col>
      <xdr:colOff>274320</xdr:colOff>
      <xdr:row>291</xdr:row>
      <xdr:rowOff>15603</xdr:rowOff>
    </xdr:to>
    <xdr:grpSp>
      <xdr:nvGrpSpPr>
        <xdr:cNvPr id="3446" name="Group 3445">
          <a:extLst>
            <a:ext uri="{FF2B5EF4-FFF2-40B4-BE49-F238E27FC236}">
              <a16:creationId xmlns:a16="http://schemas.microsoft.com/office/drawing/2014/main" id="{F02CBEE3-8DFE-4EE0-AB7C-7848634C0BE8}"/>
            </a:ext>
          </a:extLst>
        </xdr:cNvPr>
        <xdr:cNvGrpSpPr/>
      </xdr:nvGrpSpPr>
      <xdr:grpSpPr>
        <a:xfrm>
          <a:off x="7184571" y="51598286"/>
          <a:ext cx="274320" cy="369388"/>
          <a:chOff x="6147651" y="793750"/>
          <a:chExt cx="462699" cy="514350"/>
        </a:xfrm>
      </xdr:grpSpPr>
      <xdr:grpSp>
        <xdr:nvGrpSpPr>
          <xdr:cNvPr id="3447" name="Group 3446">
            <a:extLst>
              <a:ext uri="{FF2B5EF4-FFF2-40B4-BE49-F238E27FC236}">
                <a16:creationId xmlns:a16="http://schemas.microsoft.com/office/drawing/2014/main" id="{7EF6BF56-7E10-0DD3-BC3F-FB7EEF5ED3D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1C06562A-53E2-EADF-5EA7-C96D6AF0057A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0" name="Straight Connector 3449">
              <a:extLst>
                <a:ext uri="{FF2B5EF4-FFF2-40B4-BE49-F238E27FC236}">
                  <a16:creationId xmlns:a16="http://schemas.microsoft.com/office/drawing/2014/main" id="{60064591-D41F-7B55-4F8A-4EF1BC4EE6E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1" name="Straight Connector 3450">
              <a:extLst>
                <a:ext uri="{FF2B5EF4-FFF2-40B4-BE49-F238E27FC236}">
                  <a16:creationId xmlns:a16="http://schemas.microsoft.com/office/drawing/2014/main" id="{3F42EE38-CD45-C9EE-3140-FAF14EEDF74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2" name="Straight Connector 3451">
              <a:extLst>
                <a:ext uri="{FF2B5EF4-FFF2-40B4-BE49-F238E27FC236}">
                  <a16:creationId xmlns:a16="http://schemas.microsoft.com/office/drawing/2014/main" id="{8A9228A0-1A03-370E-C802-7DAF87B3EF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77569E4B-B4A6-2E9B-A45D-586D8296ADC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72E9AB96-6266-7141-1EBD-6DF3A939D87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8" name="Straight Connector 3447">
            <a:extLst>
              <a:ext uri="{FF2B5EF4-FFF2-40B4-BE49-F238E27FC236}">
                <a16:creationId xmlns:a16="http://schemas.microsoft.com/office/drawing/2014/main" id="{A993052F-6C83-FC5F-C7B8-8C4689B95CD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289</xdr:row>
      <xdr:rowOff>0</xdr:rowOff>
    </xdr:from>
    <xdr:to>
      <xdr:col>16</xdr:col>
      <xdr:colOff>274320</xdr:colOff>
      <xdr:row>291</xdr:row>
      <xdr:rowOff>15603</xdr:rowOff>
    </xdr:to>
    <xdr:grpSp>
      <xdr:nvGrpSpPr>
        <xdr:cNvPr id="3455" name="Group 3454">
          <a:extLst>
            <a:ext uri="{FF2B5EF4-FFF2-40B4-BE49-F238E27FC236}">
              <a16:creationId xmlns:a16="http://schemas.microsoft.com/office/drawing/2014/main" id="{6FCBB5C2-778E-44AE-A904-D01F3AEF050B}"/>
            </a:ext>
          </a:extLst>
        </xdr:cNvPr>
        <xdr:cNvGrpSpPr/>
      </xdr:nvGrpSpPr>
      <xdr:grpSpPr>
        <a:xfrm>
          <a:off x="8227786" y="51598286"/>
          <a:ext cx="274320" cy="369388"/>
          <a:chOff x="6147651" y="793750"/>
          <a:chExt cx="462699" cy="514350"/>
        </a:xfrm>
      </xdr:grpSpPr>
      <xdr:grpSp>
        <xdr:nvGrpSpPr>
          <xdr:cNvPr id="3456" name="Group 3455">
            <a:extLst>
              <a:ext uri="{FF2B5EF4-FFF2-40B4-BE49-F238E27FC236}">
                <a16:creationId xmlns:a16="http://schemas.microsoft.com/office/drawing/2014/main" id="{C939E0B1-4260-C701-9C13-F25E56D7F44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CD90BBC8-84F4-24B2-6036-9F86D2C4582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9" name="Straight Connector 3458">
              <a:extLst>
                <a:ext uri="{FF2B5EF4-FFF2-40B4-BE49-F238E27FC236}">
                  <a16:creationId xmlns:a16="http://schemas.microsoft.com/office/drawing/2014/main" id="{9FD260C3-85AF-9073-D18C-41531B9FD0C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0" name="Straight Connector 3459">
              <a:extLst>
                <a:ext uri="{FF2B5EF4-FFF2-40B4-BE49-F238E27FC236}">
                  <a16:creationId xmlns:a16="http://schemas.microsoft.com/office/drawing/2014/main" id="{C282E98C-8543-6EAF-7076-BC5530D8504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1" name="Straight Connector 3460">
              <a:extLst>
                <a:ext uri="{FF2B5EF4-FFF2-40B4-BE49-F238E27FC236}">
                  <a16:creationId xmlns:a16="http://schemas.microsoft.com/office/drawing/2014/main" id="{15F779D4-4515-23F5-AAFA-05AC22916BC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2" name="Straight Connector 3461">
              <a:extLst>
                <a:ext uri="{FF2B5EF4-FFF2-40B4-BE49-F238E27FC236}">
                  <a16:creationId xmlns:a16="http://schemas.microsoft.com/office/drawing/2014/main" id="{7B486E56-B3ED-3268-468D-99FBCC9FFD7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3" name="Straight Connector 3462">
              <a:extLst>
                <a:ext uri="{FF2B5EF4-FFF2-40B4-BE49-F238E27FC236}">
                  <a16:creationId xmlns:a16="http://schemas.microsoft.com/office/drawing/2014/main" id="{F2E3CE66-2510-8F23-1A3A-0D6C2469482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47317FC6-B37F-53C8-E690-FD6A82C026D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289</xdr:row>
      <xdr:rowOff>0</xdr:rowOff>
    </xdr:from>
    <xdr:to>
      <xdr:col>18</xdr:col>
      <xdr:colOff>274320</xdr:colOff>
      <xdr:row>291</xdr:row>
      <xdr:rowOff>15603</xdr:rowOff>
    </xdr:to>
    <xdr:grpSp>
      <xdr:nvGrpSpPr>
        <xdr:cNvPr id="3464" name="Group 3463">
          <a:extLst>
            <a:ext uri="{FF2B5EF4-FFF2-40B4-BE49-F238E27FC236}">
              <a16:creationId xmlns:a16="http://schemas.microsoft.com/office/drawing/2014/main" id="{56999AE5-3440-4BF0-A1F6-0CC7A00B8C6E}"/>
            </a:ext>
          </a:extLst>
        </xdr:cNvPr>
        <xdr:cNvGrpSpPr/>
      </xdr:nvGrpSpPr>
      <xdr:grpSpPr>
        <a:xfrm>
          <a:off x="9271000" y="51598286"/>
          <a:ext cx="274320" cy="369388"/>
          <a:chOff x="6147651" y="793750"/>
          <a:chExt cx="462699" cy="514350"/>
        </a:xfrm>
      </xdr:grpSpPr>
      <xdr:grpSp>
        <xdr:nvGrpSpPr>
          <xdr:cNvPr id="3465" name="Group 3464">
            <a:extLst>
              <a:ext uri="{FF2B5EF4-FFF2-40B4-BE49-F238E27FC236}">
                <a16:creationId xmlns:a16="http://schemas.microsoft.com/office/drawing/2014/main" id="{9332E111-476C-3CB5-EB5A-D9D76427662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785C5252-E526-BA0D-A38F-DEBFF857CA1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A826C608-0D05-09E6-C90E-E79027C8621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2A43CDDC-23DF-C1EF-1C4D-793F56F2A4F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777414C-8F70-4139-DD86-0ABC20E7772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1" name="Straight Connector 3470">
              <a:extLst>
                <a:ext uri="{FF2B5EF4-FFF2-40B4-BE49-F238E27FC236}">
                  <a16:creationId xmlns:a16="http://schemas.microsoft.com/office/drawing/2014/main" id="{23548F0E-2F69-8310-DC9B-4673A868C86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2" name="Straight Connector 3471">
              <a:extLst>
                <a:ext uri="{FF2B5EF4-FFF2-40B4-BE49-F238E27FC236}">
                  <a16:creationId xmlns:a16="http://schemas.microsoft.com/office/drawing/2014/main" id="{5E906E86-7DEC-F996-B447-7545D32D81C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6" name="Straight Connector 3465">
            <a:extLst>
              <a:ext uri="{FF2B5EF4-FFF2-40B4-BE49-F238E27FC236}">
                <a16:creationId xmlns:a16="http://schemas.microsoft.com/office/drawing/2014/main" id="{12BD5F1F-753A-1743-37DD-55A9A029A24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289</xdr:row>
      <xdr:rowOff>0</xdr:rowOff>
    </xdr:from>
    <xdr:to>
      <xdr:col>20</xdr:col>
      <xdr:colOff>274320</xdr:colOff>
      <xdr:row>291</xdr:row>
      <xdr:rowOff>15603</xdr:rowOff>
    </xdr:to>
    <xdr:grpSp>
      <xdr:nvGrpSpPr>
        <xdr:cNvPr id="3473" name="Group 3472">
          <a:extLst>
            <a:ext uri="{FF2B5EF4-FFF2-40B4-BE49-F238E27FC236}">
              <a16:creationId xmlns:a16="http://schemas.microsoft.com/office/drawing/2014/main" id="{D5A58105-93A0-4B79-8AFF-1984BD4A89D1}"/>
            </a:ext>
          </a:extLst>
        </xdr:cNvPr>
        <xdr:cNvGrpSpPr/>
      </xdr:nvGrpSpPr>
      <xdr:grpSpPr>
        <a:xfrm>
          <a:off x="10314214" y="51598286"/>
          <a:ext cx="274320" cy="369388"/>
          <a:chOff x="6147651" y="793750"/>
          <a:chExt cx="462699" cy="514350"/>
        </a:xfrm>
      </xdr:grpSpPr>
      <xdr:grpSp>
        <xdr:nvGrpSpPr>
          <xdr:cNvPr id="3474" name="Group 3473">
            <a:extLst>
              <a:ext uri="{FF2B5EF4-FFF2-40B4-BE49-F238E27FC236}">
                <a16:creationId xmlns:a16="http://schemas.microsoft.com/office/drawing/2014/main" id="{1125514F-7B9E-F7C0-1A2D-C6E6B63D780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952852F4-D9D0-2C93-047A-DC6C64E3C0B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EFD87FD-287B-595C-6F82-BDC459300C5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D98E1D9A-1FED-A717-807C-5D7436A03E9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38094D8A-1046-0E62-8923-EF829EAEF3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93AE4EAC-57D7-37DF-7771-F1074C15373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6FDFBECA-1FA5-8EF7-6627-A9D4F46DC77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5" name="Straight Connector 3474">
            <a:extLst>
              <a:ext uri="{FF2B5EF4-FFF2-40B4-BE49-F238E27FC236}">
                <a16:creationId xmlns:a16="http://schemas.microsoft.com/office/drawing/2014/main" id="{894CDAE3-7E6B-06B1-37C5-A80FDFAA5A1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300</xdr:row>
      <xdr:rowOff>0</xdr:rowOff>
    </xdr:from>
    <xdr:to>
      <xdr:col>4</xdr:col>
      <xdr:colOff>274320</xdr:colOff>
      <xdr:row>302</xdr:row>
      <xdr:rowOff>15602</xdr:rowOff>
    </xdr:to>
    <xdr:grpSp>
      <xdr:nvGrpSpPr>
        <xdr:cNvPr id="3482" name="Group 3481">
          <a:extLst>
            <a:ext uri="{FF2B5EF4-FFF2-40B4-BE49-F238E27FC236}">
              <a16:creationId xmlns:a16="http://schemas.microsoft.com/office/drawing/2014/main" id="{11347427-7880-495B-8658-3D53C062EF1D}"/>
            </a:ext>
          </a:extLst>
        </xdr:cNvPr>
        <xdr:cNvGrpSpPr/>
      </xdr:nvGrpSpPr>
      <xdr:grpSpPr>
        <a:xfrm>
          <a:off x="1968500" y="53512357"/>
          <a:ext cx="274320" cy="369388"/>
          <a:chOff x="6147651" y="793750"/>
          <a:chExt cx="462699" cy="514350"/>
        </a:xfrm>
      </xdr:grpSpPr>
      <xdr:grpSp>
        <xdr:nvGrpSpPr>
          <xdr:cNvPr id="3483" name="Group 3482">
            <a:extLst>
              <a:ext uri="{FF2B5EF4-FFF2-40B4-BE49-F238E27FC236}">
                <a16:creationId xmlns:a16="http://schemas.microsoft.com/office/drawing/2014/main" id="{D68A8DFD-F435-32F7-E54D-0844E0C6348A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485" name="Straight Connector 3484">
              <a:extLst>
                <a:ext uri="{FF2B5EF4-FFF2-40B4-BE49-F238E27FC236}">
                  <a16:creationId xmlns:a16="http://schemas.microsoft.com/office/drawing/2014/main" id="{BE1CBC8D-2F1C-AF09-0F9F-EC15FDF8CB36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6" name="Straight Connector 3485">
              <a:extLst>
                <a:ext uri="{FF2B5EF4-FFF2-40B4-BE49-F238E27FC236}">
                  <a16:creationId xmlns:a16="http://schemas.microsoft.com/office/drawing/2014/main" id="{E0780CC4-6DC2-E17B-A305-D59276EA77A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7" name="Straight Connector 3486">
              <a:extLst>
                <a:ext uri="{FF2B5EF4-FFF2-40B4-BE49-F238E27FC236}">
                  <a16:creationId xmlns:a16="http://schemas.microsoft.com/office/drawing/2014/main" id="{C701488D-CE12-22D7-C1AA-AAE8B4DC8AB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8CB9490D-A69C-47A5-46B3-9BBEA98F170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32715305-E28E-08A0-BC5A-A75E6151B85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0346790F-B33C-BF56-C10A-EDD3C9C25C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4" name="Straight Connector 3483">
            <a:extLst>
              <a:ext uri="{FF2B5EF4-FFF2-40B4-BE49-F238E27FC236}">
                <a16:creationId xmlns:a16="http://schemas.microsoft.com/office/drawing/2014/main" id="{B9E2C004-F838-AE78-4E5B-09713BC7C8A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345</xdr:row>
      <xdr:rowOff>0</xdr:rowOff>
    </xdr:from>
    <xdr:to>
      <xdr:col>6</xdr:col>
      <xdr:colOff>274320</xdr:colOff>
      <xdr:row>347</xdr:row>
      <xdr:rowOff>15602</xdr:rowOff>
    </xdr:to>
    <xdr:grpSp>
      <xdr:nvGrpSpPr>
        <xdr:cNvPr id="3491" name="Group 3490">
          <a:extLst>
            <a:ext uri="{FF2B5EF4-FFF2-40B4-BE49-F238E27FC236}">
              <a16:creationId xmlns:a16="http://schemas.microsoft.com/office/drawing/2014/main" id="{AE4B9F8F-6F6C-440F-AF33-0375BF13E1F4}"/>
            </a:ext>
          </a:extLst>
        </xdr:cNvPr>
        <xdr:cNvGrpSpPr/>
      </xdr:nvGrpSpPr>
      <xdr:grpSpPr>
        <a:xfrm>
          <a:off x="3011714" y="61359143"/>
          <a:ext cx="274320" cy="369388"/>
          <a:chOff x="6147651" y="793750"/>
          <a:chExt cx="462699" cy="514350"/>
        </a:xfrm>
      </xdr:grpSpPr>
      <xdr:grpSp>
        <xdr:nvGrpSpPr>
          <xdr:cNvPr id="3492" name="Group 3491">
            <a:extLst>
              <a:ext uri="{FF2B5EF4-FFF2-40B4-BE49-F238E27FC236}">
                <a16:creationId xmlns:a16="http://schemas.microsoft.com/office/drawing/2014/main" id="{0371323C-C31F-D1EA-0F0F-16E2FD07FE6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494" name="Straight Connector 3493">
              <a:extLst>
                <a:ext uri="{FF2B5EF4-FFF2-40B4-BE49-F238E27FC236}">
                  <a16:creationId xmlns:a16="http://schemas.microsoft.com/office/drawing/2014/main" id="{39B00A42-2FA9-F180-B570-A025C876311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5" name="Straight Connector 3494">
              <a:extLst>
                <a:ext uri="{FF2B5EF4-FFF2-40B4-BE49-F238E27FC236}">
                  <a16:creationId xmlns:a16="http://schemas.microsoft.com/office/drawing/2014/main" id="{FFD11FD1-4EBB-863B-8847-508B749F6EB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6" name="Straight Connector 3495">
              <a:extLst>
                <a:ext uri="{FF2B5EF4-FFF2-40B4-BE49-F238E27FC236}">
                  <a16:creationId xmlns:a16="http://schemas.microsoft.com/office/drawing/2014/main" id="{08E5129A-9F7B-6C2A-5979-6CFC5AC425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FF40EF48-F7CC-CEF2-4F4C-A4DB1D25850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5EBFE594-3262-E19A-06D9-545856CC8DD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EC42D7DE-1A3D-1226-FCB3-4A84AFA60718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3" name="Straight Connector 3492">
            <a:extLst>
              <a:ext uri="{FF2B5EF4-FFF2-40B4-BE49-F238E27FC236}">
                <a16:creationId xmlns:a16="http://schemas.microsoft.com/office/drawing/2014/main" id="{B21D980D-4815-B924-CCDA-9328111DC11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356</xdr:row>
      <xdr:rowOff>0</xdr:rowOff>
    </xdr:from>
    <xdr:to>
      <xdr:col>12</xdr:col>
      <xdr:colOff>274320</xdr:colOff>
      <xdr:row>358</xdr:row>
      <xdr:rowOff>15602</xdr:rowOff>
    </xdr:to>
    <xdr:grpSp>
      <xdr:nvGrpSpPr>
        <xdr:cNvPr id="3500" name="Group 3499">
          <a:extLst>
            <a:ext uri="{FF2B5EF4-FFF2-40B4-BE49-F238E27FC236}">
              <a16:creationId xmlns:a16="http://schemas.microsoft.com/office/drawing/2014/main" id="{F9FD9C5E-2CEF-4257-861C-58CE29EBC109}"/>
            </a:ext>
          </a:extLst>
        </xdr:cNvPr>
        <xdr:cNvGrpSpPr/>
      </xdr:nvGrpSpPr>
      <xdr:grpSpPr>
        <a:xfrm>
          <a:off x="6141357" y="63273214"/>
          <a:ext cx="274320" cy="369388"/>
          <a:chOff x="6147651" y="793750"/>
          <a:chExt cx="462699" cy="514350"/>
        </a:xfrm>
      </xdr:grpSpPr>
      <xdr:grpSp>
        <xdr:nvGrpSpPr>
          <xdr:cNvPr id="3501" name="Group 3500">
            <a:extLst>
              <a:ext uri="{FF2B5EF4-FFF2-40B4-BE49-F238E27FC236}">
                <a16:creationId xmlns:a16="http://schemas.microsoft.com/office/drawing/2014/main" id="{70CB57F9-7BCB-7C8A-59AA-2599CF5FC0B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503" name="Straight Connector 3502">
              <a:extLst>
                <a:ext uri="{FF2B5EF4-FFF2-40B4-BE49-F238E27FC236}">
                  <a16:creationId xmlns:a16="http://schemas.microsoft.com/office/drawing/2014/main" id="{63562F38-8DF3-073F-2B4A-8525719523B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4" name="Straight Connector 3503">
              <a:extLst>
                <a:ext uri="{FF2B5EF4-FFF2-40B4-BE49-F238E27FC236}">
                  <a16:creationId xmlns:a16="http://schemas.microsoft.com/office/drawing/2014/main" id="{0684EFE9-D759-6604-21F5-4A8723B44DB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5" name="Straight Connector 3504">
              <a:extLst>
                <a:ext uri="{FF2B5EF4-FFF2-40B4-BE49-F238E27FC236}">
                  <a16:creationId xmlns:a16="http://schemas.microsoft.com/office/drawing/2014/main" id="{B7141CDA-4926-6B38-DEEC-E914178564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4D976FC6-777C-9E10-0745-03112D0F312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38478CAC-DE83-5D96-F6C0-E915F4C595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E74F7991-43F2-6401-8199-27FB013AD48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2" name="Straight Connector 3501">
            <a:extLst>
              <a:ext uri="{FF2B5EF4-FFF2-40B4-BE49-F238E27FC236}">
                <a16:creationId xmlns:a16="http://schemas.microsoft.com/office/drawing/2014/main" id="{A48CE89F-53AB-546C-382A-ED38A9F1B3E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356</xdr:row>
      <xdr:rowOff>0</xdr:rowOff>
    </xdr:from>
    <xdr:to>
      <xdr:col>20</xdr:col>
      <xdr:colOff>274320</xdr:colOff>
      <xdr:row>358</xdr:row>
      <xdr:rowOff>15602</xdr:rowOff>
    </xdr:to>
    <xdr:grpSp>
      <xdr:nvGrpSpPr>
        <xdr:cNvPr id="3509" name="Group 3508">
          <a:extLst>
            <a:ext uri="{FF2B5EF4-FFF2-40B4-BE49-F238E27FC236}">
              <a16:creationId xmlns:a16="http://schemas.microsoft.com/office/drawing/2014/main" id="{C01E9473-0DD7-4C5C-B3D4-D5EF7A3C053E}"/>
            </a:ext>
          </a:extLst>
        </xdr:cNvPr>
        <xdr:cNvGrpSpPr/>
      </xdr:nvGrpSpPr>
      <xdr:grpSpPr>
        <a:xfrm>
          <a:off x="10314214" y="63273214"/>
          <a:ext cx="274320" cy="369388"/>
          <a:chOff x="6147651" y="793750"/>
          <a:chExt cx="462699" cy="514350"/>
        </a:xfrm>
      </xdr:grpSpPr>
      <xdr:grpSp>
        <xdr:nvGrpSpPr>
          <xdr:cNvPr id="3510" name="Group 3509">
            <a:extLst>
              <a:ext uri="{FF2B5EF4-FFF2-40B4-BE49-F238E27FC236}">
                <a16:creationId xmlns:a16="http://schemas.microsoft.com/office/drawing/2014/main" id="{00E3863D-32B3-24DC-7B00-A349F7D697E4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512" name="Straight Connector 3511">
              <a:extLst>
                <a:ext uri="{FF2B5EF4-FFF2-40B4-BE49-F238E27FC236}">
                  <a16:creationId xmlns:a16="http://schemas.microsoft.com/office/drawing/2014/main" id="{CB2EC101-8C61-D69D-CDFA-A738862616D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3" name="Straight Connector 3512">
              <a:extLst>
                <a:ext uri="{FF2B5EF4-FFF2-40B4-BE49-F238E27FC236}">
                  <a16:creationId xmlns:a16="http://schemas.microsoft.com/office/drawing/2014/main" id="{EA5EA7BC-C57F-0AF4-5117-64DDC765DD7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4" name="Straight Connector 3513">
              <a:extLst>
                <a:ext uri="{FF2B5EF4-FFF2-40B4-BE49-F238E27FC236}">
                  <a16:creationId xmlns:a16="http://schemas.microsoft.com/office/drawing/2014/main" id="{B105457C-EBD6-F345-3431-BCB5C42493D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5AF271F1-395C-4434-85CA-95918974CF3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F122F3D9-01D8-8048-825A-2FD206F3CE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9181F70F-895E-F4AB-9177-925A9B1F0EC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1" name="Straight Connector 3510">
            <a:extLst>
              <a:ext uri="{FF2B5EF4-FFF2-40B4-BE49-F238E27FC236}">
                <a16:creationId xmlns:a16="http://schemas.microsoft.com/office/drawing/2014/main" id="{CE6892F2-A7D4-4FE6-E62A-F4C171404D9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367</xdr:row>
      <xdr:rowOff>0</xdr:rowOff>
    </xdr:from>
    <xdr:to>
      <xdr:col>2</xdr:col>
      <xdr:colOff>274320</xdr:colOff>
      <xdr:row>369</xdr:row>
      <xdr:rowOff>15603</xdr:rowOff>
    </xdr:to>
    <xdr:grpSp>
      <xdr:nvGrpSpPr>
        <xdr:cNvPr id="3518" name="Group 3517">
          <a:extLst>
            <a:ext uri="{FF2B5EF4-FFF2-40B4-BE49-F238E27FC236}">
              <a16:creationId xmlns:a16="http://schemas.microsoft.com/office/drawing/2014/main" id="{E6D39AFF-D633-495F-86CA-6737805CA89E}"/>
            </a:ext>
          </a:extLst>
        </xdr:cNvPr>
        <xdr:cNvGrpSpPr/>
      </xdr:nvGrpSpPr>
      <xdr:grpSpPr>
        <a:xfrm>
          <a:off x="879929" y="65187286"/>
          <a:ext cx="274320" cy="369388"/>
          <a:chOff x="6147651" y="793750"/>
          <a:chExt cx="462699" cy="514350"/>
        </a:xfrm>
      </xdr:grpSpPr>
      <xdr:grpSp>
        <xdr:nvGrpSpPr>
          <xdr:cNvPr id="3519" name="Group 3518">
            <a:extLst>
              <a:ext uri="{FF2B5EF4-FFF2-40B4-BE49-F238E27FC236}">
                <a16:creationId xmlns:a16="http://schemas.microsoft.com/office/drawing/2014/main" id="{AB6631AB-ADAC-FA99-5748-4F0F7185A55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521" name="Straight Connector 3520">
              <a:extLst>
                <a:ext uri="{FF2B5EF4-FFF2-40B4-BE49-F238E27FC236}">
                  <a16:creationId xmlns:a16="http://schemas.microsoft.com/office/drawing/2014/main" id="{5FF86D43-272C-649E-B6D3-775C1942D5E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22" name="Straight Connector 3521">
              <a:extLst>
                <a:ext uri="{FF2B5EF4-FFF2-40B4-BE49-F238E27FC236}">
                  <a16:creationId xmlns:a16="http://schemas.microsoft.com/office/drawing/2014/main" id="{F10FD53A-5D62-F864-566E-4F4B4990B9B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23" name="Straight Connector 3522">
              <a:extLst>
                <a:ext uri="{FF2B5EF4-FFF2-40B4-BE49-F238E27FC236}">
                  <a16:creationId xmlns:a16="http://schemas.microsoft.com/office/drawing/2014/main" id="{86D34DC3-BB6C-45CE-717D-0F5292305BF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24" name="Straight Connector 3523">
              <a:extLst>
                <a:ext uri="{FF2B5EF4-FFF2-40B4-BE49-F238E27FC236}">
                  <a16:creationId xmlns:a16="http://schemas.microsoft.com/office/drawing/2014/main" id="{CA99E9EA-72D3-21D3-7BEC-72E5E58557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25" name="Straight Connector 3524">
              <a:extLst>
                <a:ext uri="{FF2B5EF4-FFF2-40B4-BE49-F238E27FC236}">
                  <a16:creationId xmlns:a16="http://schemas.microsoft.com/office/drawing/2014/main" id="{00BD6182-53A1-43F9-93C2-CF83CEA2974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26" name="Straight Connector 3525">
              <a:extLst>
                <a:ext uri="{FF2B5EF4-FFF2-40B4-BE49-F238E27FC236}">
                  <a16:creationId xmlns:a16="http://schemas.microsoft.com/office/drawing/2014/main" id="{7723109B-E233-DB82-FBA5-2C11AFB1C8C5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0EDEA520-C490-98D5-0379-DFEAF715F4A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367</xdr:row>
      <xdr:rowOff>0</xdr:rowOff>
    </xdr:from>
    <xdr:to>
      <xdr:col>4</xdr:col>
      <xdr:colOff>274320</xdr:colOff>
      <xdr:row>369</xdr:row>
      <xdr:rowOff>15603</xdr:rowOff>
    </xdr:to>
    <xdr:grpSp>
      <xdr:nvGrpSpPr>
        <xdr:cNvPr id="3527" name="Group 3526">
          <a:extLst>
            <a:ext uri="{FF2B5EF4-FFF2-40B4-BE49-F238E27FC236}">
              <a16:creationId xmlns:a16="http://schemas.microsoft.com/office/drawing/2014/main" id="{AB7411C2-60D7-4E53-85BD-D9292E348BB9}"/>
            </a:ext>
          </a:extLst>
        </xdr:cNvPr>
        <xdr:cNvGrpSpPr/>
      </xdr:nvGrpSpPr>
      <xdr:grpSpPr>
        <a:xfrm>
          <a:off x="1968500" y="65187286"/>
          <a:ext cx="274320" cy="369388"/>
          <a:chOff x="6147651" y="793750"/>
          <a:chExt cx="462699" cy="514350"/>
        </a:xfrm>
      </xdr:grpSpPr>
      <xdr:grpSp>
        <xdr:nvGrpSpPr>
          <xdr:cNvPr id="3528" name="Group 3527">
            <a:extLst>
              <a:ext uri="{FF2B5EF4-FFF2-40B4-BE49-F238E27FC236}">
                <a16:creationId xmlns:a16="http://schemas.microsoft.com/office/drawing/2014/main" id="{E878E00B-6942-58EA-6089-966941E67B8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530" name="Straight Connector 3529">
              <a:extLst>
                <a:ext uri="{FF2B5EF4-FFF2-40B4-BE49-F238E27FC236}">
                  <a16:creationId xmlns:a16="http://schemas.microsoft.com/office/drawing/2014/main" id="{2B2E3325-6C1F-43D8-BF65-3B9012209D2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31" name="Straight Connector 3530">
              <a:extLst>
                <a:ext uri="{FF2B5EF4-FFF2-40B4-BE49-F238E27FC236}">
                  <a16:creationId xmlns:a16="http://schemas.microsoft.com/office/drawing/2014/main" id="{C431D348-D59D-5565-6645-EBF7552A3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32" name="Straight Connector 3531">
              <a:extLst>
                <a:ext uri="{FF2B5EF4-FFF2-40B4-BE49-F238E27FC236}">
                  <a16:creationId xmlns:a16="http://schemas.microsoft.com/office/drawing/2014/main" id="{257C572F-B4FB-E00D-A74C-1F079BD834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33" name="Straight Connector 3532">
              <a:extLst>
                <a:ext uri="{FF2B5EF4-FFF2-40B4-BE49-F238E27FC236}">
                  <a16:creationId xmlns:a16="http://schemas.microsoft.com/office/drawing/2014/main" id="{DEB1AB76-D168-A83A-0F36-3D5AB52A8BD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34" name="Straight Connector 3533">
              <a:extLst>
                <a:ext uri="{FF2B5EF4-FFF2-40B4-BE49-F238E27FC236}">
                  <a16:creationId xmlns:a16="http://schemas.microsoft.com/office/drawing/2014/main" id="{7982599B-8B0A-2E07-8057-FB40B50856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35" name="Straight Connector 3534">
              <a:extLst>
                <a:ext uri="{FF2B5EF4-FFF2-40B4-BE49-F238E27FC236}">
                  <a16:creationId xmlns:a16="http://schemas.microsoft.com/office/drawing/2014/main" id="{F7E61A8B-B748-36EC-05D9-088E052580EF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29" name="Straight Connector 3528">
            <a:extLst>
              <a:ext uri="{FF2B5EF4-FFF2-40B4-BE49-F238E27FC236}">
                <a16:creationId xmlns:a16="http://schemas.microsoft.com/office/drawing/2014/main" id="{84C5C83D-5799-2C89-D201-FCF498F17F6F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367</xdr:row>
      <xdr:rowOff>0</xdr:rowOff>
    </xdr:from>
    <xdr:to>
      <xdr:col>6</xdr:col>
      <xdr:colOff>274320</xdr:colOff>
      <xdr:row>369</xdr:row>
      <xdr:rowOff>15603</xdr:rowOff>
    </xdr:to>
    <xdr:grpSp>
      <xdr:nvGrpSpPr>
        <xdr:cNvPr id="3536" name="Group 3535">
          <a:extLst>
            <a:ext uri="{FF2B5EF4-FFF2-40B4-BE49-F238E27FC236}">
              <a16:creationId xmlns:a16="http://schemas.microsoft.com/office/drawing/2014/main" id="{5E305E45-9885-48EC-91E3-F6082A00AAA3}"/>
            </a:ext>
          </a:extLst>
        </xdr:cNvPr>
        <xdr:cNvGrpSpPr/>
      </xdr:nvGrpSpPr>
      <xdr:grpSpPr>
        <a:xfrm>
          <a:off x="3011714" y="65187286"/>
          <a:ext cx="274320" cy="369388"/>
          <a:chOff x="6147651" y="793750"/>
          <a:chExt cx="462699" cy="514350"/>
        </a:xfrm>
      </xdr:grpSpPr>
      <xdr:grpSp>
        <xdr:nvGrpSpPr>
          <xdr:cNvPr id="3537" name="Group 3536">
            <a:extLst>
              <a:ext uri="{FF2B5EF4-FFF2-40B4-BE49-F238E27FC236}">
                <a16:creationId xmlns:a16="http://schemas.microsoft.com/office/drawing/2014/main" id="{95E2B0DD-13C4-F7B4-06D2-B97F73AE1A8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539" name="Straight Connector 3538">
              <a:extLst>
                <a:ext uri="{FF2B5EF4-FFF2-40B4-BE49-F238E27FC236}">
                  <a16:creationId xmlns:a16="http://schemas.microsoft.com/office/drawing/2014/main" id="{B3320258-8CA7-1445-2FEB-39CFFC07D1E2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40" name="Straight Connector 3539">
              <a:extLst>
                <a:ext uri="{FF2B5EF4-FFF2-40B4-BE49-F238E27FC236}">
                  <a16:creationId xmlns:a16="http://schemas.microsoft.com/office/drawing/2014/main" id="{31904AD5-836E-7D7B-F1D7-AAFA5E8EF6D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41" name="Straight Connector 3540">
              <a:extLst>
                <a:ext uri="{FF2B5EF4-FFF2-40B4-BE49-F238E27FC236}">
                  <a16:creationId xmlns:a16="http://schemas.microsoft.com/office/drawing/2014/main" id="{95810719-5056-1575-E35C-FC063EB255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42" name="Straight Connector 3541">
              <a:extLst>
                <a:ext uri="{FF2B5EF4-FFF2-40B4-BE49-F238E27FC236}">
                  <a16:creationId xmlns:a16="http://schemas.microsoft.com/office/drawing/2014/main" id="{DDFB6FA7-A7AA-9D8F-4437-CB4974BBC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43" name="Straight Connector 3542">
              <a:extLst>
                <a:ext uri="{FF2B5EF4-FFF2-40B4-BE49-F238E27FC236}">
                  <a16:creationId xmlns:a16="http://schemas.microsoft.com/office/drawing/2014/main" id="{E917DC32-388C-0F2E-E805-7377D09B37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44" name="Straight Connector 3543">
              <a:extLst>
                <a:ext uri="{FF2B5EF4-FFF2-40B4-BE49-F238E27FC236}">
                  <a16:creationId xmlns:a16="http://schemas.microsoft.com/office/drawing/2014/main" id="{F2F822D5-F6A5-B2C2-6849-E1D13E653E1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38" name="Straight Connector 3537">
            <a:extLst>
              <a:ext uri="{FF2B5EF4-FFF2-40B4-BE49-F238E27FC236}">
                <a16:creationId xmlns:a16="http://schemas.microsoft.com/office/drawing/2014/main" id="{F14D935D-71E4-D4BB-198C-C9C45C17DC35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367</xdr:row>
      <xdr:rowOff>0</xdr:rowOff>
    </xdr:from>
    <xdr:to>
      <xdr:col>8</xdr:col>
      <xdr:colOff>274320</xdr:colOff>
      <xdr:row>369</xdr:row>
      <xdr:rowOff>15603</xdr:rowOff>
    </xdr:to>
    <xdr:grpSp>
      <xdr:nvGrpSpPr>
        <xdr:cNvPr id="3545" name="Group 3544">
          <a:extLst>
            <a:ext uri="{FF2B5EF4-FFF2-40B4-BE49-F238E27FC236}">
              <a16:creationId xmlns:a16="http://schemas.microsoft.com/office/drawing/2014/main" id="{61730DA8-7B75-46DC-BD94-37E3FEC6999A}"/>
            </a:ext>
          </a:extLst>
        </xdr:cNvPr>
        <xdr:cNvGrpSpPr/>
      </xdr:nvGrpSpPr>
      <xdr:grpSpPr>
        <a:xfrm>
          <a:off x="4054929" y="65187286"/>
          <a:ext cx="274320" cy="369388"/>
          <a:chOff x="6147651" y="793750"/>
          <a:chExt cx="462699" cy="514350"/>
        </a:xfrm>
      </xdr:grpSpPr>
      <xdr:grpSp>
        <xdr:nvGrpSpPr>
          <xdr:cNvPr id="3546" name="Group 3545">
            <a:extLst>
              <a:ext uri="{FF2B5EF4-FFF2-40B4-BE49-F238E27FC236}">
                <a16:creationId xmlns:a16="http://schemas.microsoft.com/office/drawing/2014/main" id="{33E3E1FE-6972-FB42-C8F0-BFFF95CCB5F9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548" name="Straight Connector 3547">
              <a:extLst>
                <a:ext uri="{FF2B5EF4-FFF2-40B4-BE49-F238E27FC236}">
                  <a16:creationId xmlns:a16="http://schemas.microsoft.com/office/drawing/2014/main" id="{6FF747B1-F9C8-EF20-F794-06866147CCF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49" name="Straight Connector 3548">
              <a:extLst>
                <a:ext uri="{FF2B5EF4-FFF2-40B4-BE49-F238E27FC236}">
                  <a16:creationId xmlns:a16="http://schemas.microsoft.com/office/drawing/2014/main" id="{53BCC9DC-6F25-AEB9-5481-9820BF5327A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50" name="Straight Connector 3549">
              <a:extLst>
                <a:ext uri="{FF2B5EF4-FFF2-40B4-BE49-F238E27FC236}">
                  <a16:creationId xmlns:a16="http://schemas.microsoft.com/office/drawing/2014/main" id="{9B0783CC-EBD4-27EF-2D0E-6838E4AD414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51" name="Straight Connector 3550">
              <a:extLst>
                <a:ext uri="{FF2B5EF4-FFF2-40B4-BE49-F238E27FC236}">
                  <a16:creationId xmlns:a16="http://schemas.microsoft.com/office/drawing/2014/main" id="{5F32559C-1A47-0336-0DB1-85280580BE6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52" name="Straight Connector 3551">
              <a:extLst>
                <a:ext uri="{FF2B5EF4-FFF2-40B4-BE49-F238E27FC236}">
                  <a16:creationId xmlns:a16="http://schemas.microsoft.com/office/drawing/2014/main" id="{467529AE-349D-DEC9-9E3A-4B278A0A577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53" name="Straight Connector 3552">
              <a:extLst>
                <a:ext uri="{FF2B5EF4-FFF2-40B4-BE49-F238E27FC236}">
                  <a16:creationId xmlns:a16="http://schemas.microsoft.com/office/drawing/2014/main" id="{887B7A0E-0C13-C382-27A7-80D86668197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47" name="Straight Connector 3546">
            <a:extLst>
              <a:ext uri="{FF2B5EF4-FFF2-40B4-BE49-F238E27FC236}">
                <a16:creationId xmlns:a16="http://schemas.microsoft.com/office/drawing/2014/main" id="{F2638AF5-031E-47A1-20CA-327B413F1FB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367</xdr:row>
      <xdr:rowOff>0</xdr:rowOff>
    </xdr:from>
    <xdr:to>
      <xdr:col>10</xdr:col>
      <xdr:colOff>274320</xdr:colOff>
      <xdr:row>369</xdr:row>
      <xdr:rowOff>15603</xdr:rowOff>
    </xdr:to>
    <xdr:grpSp>
      <xdr:nvGrpSpPr>
        <xdr:cNvPr id="3554" name="Group 3553">
          <a:extLst>
            <a:ext uri="{FF2B5EF4-FFF2-40B4-BE49-F238E27FC236}">
              <a16:creationId xmlns:a16="http://schemas.microsoft.com/office/drawing/2014/main" id="{1C9EB703-1D57-44B7-ABAE-8B5CF07EBC1A}"/>
            </a:ext>
          </a:extLst>
        </xdr:cNvPr>
        <xdr:cNvGrpSpPr/>
      </xdr:nvGrpSpPr>
      <xdr:grpSpPr>
        <a:xfrm>
          <a:off x="5098143" y="65187286"/>
          <a:ext cx="274320" cy="369388"/>
          <a:chOff x="6147651" y="793750"/>
          <a:chExt cx="462699" cy="514350"/>
        </a:xfrm>
      </xdr:grpSpPr>
      <xdr:grpSp>
        <xdr:nvGrpSpPr>
          <xdr:cNvPr id="3555" name="Group 3554">
            <a:extLst>
              <a:ext uri="{FF2B5EF4-FFF2-40B4-BE49-F238E27FC236}">
                <a16:creationId xmlns:a16="http://schemas.microsoft.com/office/drawing/2014/main" id="{C24D2B70-BEC3-7CB2-24B9-D204FD652E1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557" name="Straight Connector 3556">
              <a:extLst>
                <a:ext uri="{FF2B5EF4-FFF2-40B4-BE49-F238E27FC236}">
                  <a16:creationId xmlns:a16="http://schemas.microsoft.com/office/drawing/2014/main" id="{F19712FA-DE38-5BE6-1060-3A21ADCE6AE8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58" name="Straight Connector 3557">
              <a:extLst>
                <a:ext uri="{FF2B5EF4-FFF2-40B4-BE49-F238E27FC236}">
                  <a16:creationId xmlns:a16="http://schemas.microsoft.com/office/drawing/2014/main" id="{B1B4846C-06E3-CB7B-3F4E-EF7EF2C6CB2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59" name="Straight Connector 3558">
              <a:extLst>
                <a:ext uri="{FF2B5EF4-FFF2-40B4-BE49-F238E27FC236}">
                  <a16:creationId xmlns:a16="http://schemas.microsoft.com/office/drawing/2014/main" id="{774CF168-5FE6-8DB7-12D5-24F80CEE9C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60" name="Straight Connector 3559">
              <a:extLst>
                <a:ext uri="{FF2B5EF4-FFF2-40B4-BE49-F238E27FC236}">
                  <a16:creationId xmlns:a16="http://schemas.microsoft.com/office/drawing/2014/main" id="{4D7D5E1A-4953-7F00-B7C1-9571482BBE4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61" name="Straight Connector 3560">
              <a:extLst>
                <a:ext uri="{FF2B5EF4-FFF2-40B4-BE49-F238E27FC236}">
                  <a16:creationId xmlns:a16="http://schemas.microsoft.com/office/drawing/2014/main" id="{A57574E1-2222-DF29-394D-88E9F1429D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62" name="Straight Connector 3561">
              <a:extLst>
                <a:ext uri="{FF2B5EF4-FFF2-40B4-BE49-F238E27FC236}">
                  <a16:creationId xmlns:a16="http://schemas.microsoft.com/office/drawing/2014/main" id="{AFDA3113-1172-0E77-5114-0A9CB9CBCD8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56" name="Straight Connector 3555">
            <a:extLst>
              <a:ext uri="{FF2B5EF4-FFF2-40B4-BE49-F238E27FC236}">
                <a16:creationId xmlns:a16="http://schemas.microsoft.com/office/drawing/2014/main" id="{4C416E3A-7FB0-922B-02FC-450DBE9C5554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367</xdr:row>
      <xdr:rowOff>0</xdr:rowOff>
    </xdr:from>
    <xdr:to>
      <xdr:col>12</xdr:col>
      <xdr:colOff>274320</xdr:colOff>
      <xdr:row>369</xdr:row>
      <xdr:rowOff>15603</xdr:rowOff>
    </xdr:to>
    <xdr:grpSp>
      <xdr:nvGrpSpPr>
        <xdr:cNvPr id="3563" name="Group 3562">
          <a:extLst>
            <a:ext uri="{FF2B5EF4-FFF2-40B4-BE49-F238E27FC236}">
              <a16:creationId xmlns:a16="http://schemas.microsoft.com/office/drawing/2014/main" id="{AAF177D7-F870-45AC-AE8D-0BE82678EBCC}"/>
            </a:ext>
          </a:extLst>
        </xdr:cNvPr>
        <xdr:cNvGrpSpPr/>
      </xdr:nvGrpSpPr>
      <xdr:grpSpPr>
        <a:xfrm>
          <a:off x="6141357" y="65187286"/>
          <a:ext cx="274320" cy="369388"/>
          <a:chOff x="6147651" y="793750"/>
          <a:chExt cx="462699" cy="514350"/>
        </a:xfrm>
      </xdr:grpSpPr>
      <xdr:grpSp>
        <xdr:nvGrpSpPr>
          <xdr:cNvPr id="3564" name="Group 3563">
            <a:extLst>
              <a:ext uri="{FF2B5EF4-FFF2-40B4-BE49-F238E27FC236}">
                <a16:creationId xmlns:a16="http://schemas.microsoft.com/office/drawing/2014/main" id="{279EF2F3-11C8-8C0E-FF55-79B116C0768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566" name="Straight Connector 3565">
              <a:extLst>
                <a:ext uri="{FF2B5EF4-FFF2-40B4-BE49-F238E27FC236}">
                  <a16:creationId xmlns:a16="http://schemas.microsoft.com/office/drawing/2014/main" id="{767D0F96-61EE-CA68-0674-8B8878F7FA1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67" name="Straight Connector 3566">
              <a:extLst>
                <a:ext uri="{FF2B5EF4-FFF2-40B4-BE49-F238E27FC236}">
                  <a16:creationId xmlns:a16="http://schemas.microsoft.com/office/drawing/2014/main" id="{F8F95E5A-1F8A-E5AA-B574-3EE8385EFEA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68" name="Straight Connector 3567">
              <a:extLst>
                <a:ext uri="{FF2B5EF4-FFF2-40B4-BE49-F238E27FC236}">
                  <a16:creationId xmlns:a16="http://schemas.microsoft.com/office/drawing/2014/main" id="{669FB8D7-7E19-4270-56D7-04A79BCE90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69" name="Straight Connector 3568">
              <a:extLst>
                <a:ext uri="{FF2B5EF4-FFF2-40B4-BE49-F238E27FC236}">
                  <a16:creationId xmlns:a16="http://schemas.microsoft.com/office/drawing/2014/main" id="{A2D0A7A6-33D2-0F42-F183-816C74D29BF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70" name="Straight Connector 3569">
              <a:extLst>
                <a:ext uri="{FF2B5EF4-FFF2-40B4-BE49-F238E27FC236}">
                  <a16:creationId xmlns:a16="http://schemas.microsoft.com/office/drawing/2014/main" id="{3C6373A1-C30B-BC8C-DD15-6A35D3B7529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71" name="Straight Connector 3570">
              <a:extLst>
                <a:ext uri="{FF2B5EF4-FFF2-40B4-BE49-F238E27FC236}">
                  <a16:creationId xmlns:a16="http://schemas.microsoft.com/office/drawing/2014/main" id="{1801D299-A82C-C026-8757-C170746E597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65" name="Straight Connector 3564">
            <a:extLst>
              <a:ext uri="{FF2B5EF4-FFF2-40B4-BE49-F238E27FC236}">
                <a16:creationId xmlns:a16="http://schemas.microsoft.com/office/drawing/2014/main" id="{2EBBCADC-B608-7874-03C9-F6CE5A039BC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367</xdr:row>
      <xdr:rowOff>0</xdr:rowOff>
    </xdr:from>
    <xdr:to>
      <xdr:col>14</xdr:col>
      <xdr:colOff>274320</xdr:colOff>
      <xdr:row>369</xdr:row>
      <xdr:rowOff>15603</xdr:rowOff>
    </xdr:to>
    <xdr:grpSp>
      <xdr:nvGrpSpPr>
        <xdr:cNvPr id="3572" name="Group 3571">
          <a:extLst>
            <a:ext uri="{FF2B5EF4-FFF2-40B4-BE49-F238E27FC236}">
              <a16:creationId xmlns:a16="http://schemas.microsoft.com/office/drawing/2014/main" id="{3602EFE7-D36D-4BC7-9D6B-E2005A53EBBD}"/>
            </a:ext>
          </a:extLst>
        </xdr:cNvPr>
        <xdr:cNvGrpSpPr/>
      </xdr:nvGrpSpPr>
      <xdr:grpSpPr>
        <a:xfrm>
          <a:off x="7184571" y="65187286"/>
          <a:ext cx="274320" cy="369388"/>
          <a:chOff x="6147651" y="793750"/>
          <a:chExt cx="462699" cy="514350"/>
        </a:xfrm>
      </xdr:grpSpPr>
      <xdr:grpSp>
        <xdr:nvGrpSpPr>
          <xdr:cNvPr id="3573" name="Group 3572">
            <a:extLst>
              <a:ext uri="{FF2B5EF4-FFF2-40B4-BE49-F238E27FC236}">
                <a16:creationId xmlns:a16="http://schemas.microsoft.com/office/drawing/2014/main" id="{160B11D6-E1E7-8BF2-B9C6-3DE529218AB3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575" name="Straight Connector 3574">
              <a:extLst>
                <a:ext uri="{FF2B5EF4-FFF2-40B4-BE49-F238E27FC236}">
                  <a16:creationId xmlns:a16="http://schemas.microsoft.com/office/drawing/2014/main" id="{7B3D9D92-2B32-AD40-F50F-121659A0575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76" name="Straight Connector 3575">
              <a:extLst>
                <a:ext uri="{FF2B5EF4-FFF2-40B4-BE49-F238E27FC236}">
                  <a16:creationId xmlns:a16="http://schemas.microsoft.com/office/drawing/2014/main" id="{4DA6B4E3-E848-F3FA-5A4B-FF70A3F3D14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77" name="Straight Connector 3576">
              <a:extLst>
                <a:ext uri="{FF2B5EF4-FFF2-40B4-BE49-F238E27FC236}">
                  <a16:creationId xmlns:a16="http://schemas.microsoft.com/office/drawing/2014/main" id="{0CE863A3-C13E-DCB8-C757-640D88D142E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78" name="Straight Connector 3577">
              <a:extLst>
                <a:ext uri="{FF2B5EF4-FFF2-40B4-BE49-F238E27FC236}">
                  <a16:creationId xmlns:a16="http://schemas.microsoft.com/office/drawing/2014/main" id="{18322DAF-FA40-43E2-7DCC-AA7A2C2499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79" name="Straight Connector 3578">
              <a:extLst>
                <a:ext uri="{FF2B5EF4-FFF2-40B4-BE49-F238E27FC236}">
                  <a16:creationId xmlns:a16="http://schemas.microsoft.com/office/drawing/2014/main" id="{BAF7CADF-A6BE-58C9-64CE-F8C0363AC2A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0" name="Straight Connector 3579">
              <a:extLst>
                <a:ext uri="{FF2B5EF4-FFF2-40B4-BE49-F238E27FC236}">
                  <a16:creationId xmlns:a16="http://schemas.microsoft.com/office/drawing/2014/main" id="{D5F150AB-37BA-EC8F-396B-4EFF24BF63B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74" name="Straight Connector 3573">
            <a:extLst>
              <a:ext uri="{FF2B5EF4-FFF2-40B4-BE49-F238E27FC236}">
                <a16:creationId xmlns:a16="http://schemas.microsoft.com/office/drawing/2014/main" id="{93B3F787-BCB2-AE9C-C509-5D3EAAECB7D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367</xdr:row>
      <xdr:rowOff>0</xdr:rowOff>
    </xdr:from>
    <xdr:to>
      <xdr:col>16</xdr:col>
      <xdr:colOff>274320</xdr:colOff>
      <xdr:row>369</xdr:row>
      <xdr:rowOff>15603</xdr:rowOff>
    </xdr:to>
    <xdr:grpSp>
      <xdr:nvGrpSpPr>
        <xdr:cNvPr id="3581" name="Group 3580">
          <a:extLst>
            <a:ext uri="{FF2B5EF4-FFF2-40B4-BE49-F238E27FC236}">
              <a16:creationId xmlns:a16="http://schemas.microsoft.com/office/drawing/2014/main" id="{F3A06C8B-4631-40E6-AE32-02BC6D24F061}"/>
            </a:ext>
          </a:extLst>
        </xdr:cNvPr>
        <xdr:cNvGrpSpPr/>
      </xdr:nvGrpSpPr>
      <xdr:grpSpPr>
        <a:xfrm>
          <a:off x="8227786" y="65187286"/>
          <a:ext cx="274320" cy="369388"/>
          <a:chOff x="6147651" y="793750"/>
          <a:chExt cx="462699" cy="514350"/>
        </a:xfrm>
      </xdr:grpSpPr>
      <xdr:grpSp>
        <xdr:nvGrpSpPr>
          <xdr:cNvPr id="3582" name="Group 3581">
            <a:extLst>
              <a:ext uri="{FF2B5EF4-FFF2-40B4-BE49-F238E27FC236}">
                <a16:creationId xmlns:a16="http://schemas.microsoft.com/office/drawing/2014/main" id="{F70DB802-51C4-8D9A-CE84-BEFD5A201C9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79EA9969-4CA4-D1CC-A3C8-C01BCA930307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5" name="Straight Connector 3584">
              <a:extLst>
                <a:ext uri="{FF2B5EF4-FFF2-40B4-BE49-F238E27FC236}">
                  <a16:creationId xmlns:a16="http://schemas.microsoft.com/office/drawing/2014/main" id="{A1562BFF-8926-5148-FD2D-EFD35FFA19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6" name="Straight Connector 3585">
              <a:extLst>
                <a:ext uri="{FF2B5EF4-FFF2-40B4-BE49-F238E27FC236}">
                  <a16:creationId xmlns:a16="http://schemas.microsoft.com/office/drawing/2014/main" id="{483FE25D-FAB0-1696-80CD-17E9C028C2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7" name="Straight Connector 3586">
              <a:extLst>
                <a:ext uri="{FF2B5EF4-FFF2-40B4-BE49-F238E27FC236}">
                  <a16:creationId xmlns:a16="http://schemas.microsoft.com/office/drawing/2014/main" id="{612F3A04-F208-4CF0-EAE9-7FB890E2A9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DB8C85A1-4238-3F1B-BDFD-7D47BFCEED0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A452624F-47DC-D0F0-4D39-B615FABEC741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AFF5E7E8-B9AB-2971-7E66-AE1116E4949D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378</xdr:row>
      <xdr:rowOff>0</xdr:rowOff>
    </xdr:from>
    <xdr:to>
      <xdr:col>6</xdr:col>
      <xdr:colOff>274320</xdr:colOff>
      <xdr:row>380</xdr:row>
      <xdr:rowOff>15602</xdr:rowOff>
    </xdr:to>
    <xdr:grpSp>
      <xdr:nvGrpSpPr>
        <xdr:cNvPr id="3590" name="Group 3589">
          <a:extLst>
            <a:ext uri="{FF2B5EF4-FFF2-40B4-BE49-F238E27FC236}">
              <a16:creationId xmlns:a16="http://schemas.microsoft.com/office/drawing/2014/main" id="{1759249B-D64D-4F53-9AA3-2A3A6A98264E}"/>
            </a:ext>
          </a:extLst>
        </xdr:cNvPr>
        <xdr:cNvGrpSpPr/>
      </xdr:nvGrpSpPr>
      <xdr:grpSpPr>
        <a:xfrm>
          <a:off x="3011714" y="67101357"/>
          <a:ext cx="274320" cy="369388"/>
          <a:chOff x="6147651" y="793750"/>
          <a:chExt cx="462699" cy="514350"/>
        </a:xfrm>
      </xdr:grpSpPr>
      <xdr:grpSp>
        <xdr:nvGrpSpPr>
          <xdr:cNvPr id="3591" name="Group 3590">
            <a:extLst>
              <a:ext uri="{FF2B5EF4-FFF2-40B4-BE49-F238E27FC236}">
                <a16:creationId xmlns:a16="http://schemas.microsoft.com/office/drawing/2014/main" id="{DA0FB163-C1BA-3C77-F055-80C3E89F06C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7E43BA40-2CE9-2EA4-8C54-44499947DABB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4" name="Straight Connector 3593">
              <a:extLst>
                <a:ext uri="{FF2B5EF4-FFF2-40B4-BE49-F238E27FC236}">
                  <a16:creationId xmlns:a16="http://schemas.microsoft.com/office/drawing/2014/main" id="{28DEDFB8-C3BF-06DC-02CA-D1BBE43343F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5" name="Straight Connector 3594">
              <a:extLst>
                <a:ext uri="{FF2B5EF4-FFF2-40B4-BE49-F238E27FC236}">
                  <a16:creationId xmlns:a16="http://schemas.microsoft.com/office/drawing/2014/main" id="{959E673B-662B-E279-BFE2-94212E1825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6" name="Straight Connector 3595">
              <a:extLst>
                <a:ext uri="{FF2B5EF4-FFF2-40B4-BE49-F238E27FC236}">
                  <a16:creationId xmlns:a16="http://schemas.microsoft.com/office/drawing/2014/main" id="{6E7122C9-752F-7DA3-A3E3-DA4F7F471D5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FC7052A2-6FFD-FD0F-EC8B-66641CC37EA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B47BCDD5-0D95-F624-315D-F6661BEE747D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2" name="Straight Connector 3591">
            <a:extLst>
              <a:ext uri="{FF2B5EF4-FFF2-40B4-BE49-F238E27FC236}">
                <a16:creationId xmlns:a16="http://schemas.microsoft.com/office/drawing/2014/main" id="{9B8B3301-814B-CD9A-8DB9-B6D9CDCF398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412</xdr:row>
      <xdr:rowOff>0</xdr:rowOff>
    </xdr:from>
    <xdr:to>
      <xdr:col>2</xdr:col>
      <xdr:colOff>274320</xdr:colOff>
      <xdr:row>414</xdr:row>
      <xdr:rowOff>6530</xdr:rowOff>
    </xdr:to>
    <xdr:grpSp>
      <xdr:nvGrpSpPr>
        <xdr:cNvPr id="3599" name="Group 3598">
          <a:extLst>
            <a:ext uri="{FF2B5EF4-FFF2-40B4-BE49-F238E27FC236}">
              <a16:creationId xmlns:a16="http://schemas.microsoft.com/office/drawing/2014/main" id="{12F075C0-BD40-4B64-B901-C1A5FE513D72}"/>
            </a:ext>
          </a:extLst>
        </xdr:cNvPr>
        <xdr:cNvGrpSpPr/>
      </xdr:nvGrpSpPr>
      <xdr:grpSpPr>
        <a:xfrm>
          <a:off x="879929" y="73034071"/>
          <a:ext cx="274320" cy="360316"/>
          <a:chOff x="6147651" y="793750"/>
          <a:chExt cx="462699" cy="514350"/>
        </a:xfrm>
      </xdr:grpSpPr>
      <xdr:grpSp>
        <xdr:nvGrpSpPr>
          <xdr:cNvPr id="3600" name="Group 3599">
            <a:extLst>
              <a:ext uri="{FF2B5EF4-FFF2-40B4-BE49-F238E27FC236}">
                <a16:creationId xmlns:a16="http://schemas.microsoft.com/office/drawing/2014/main" id="{851C2DE6-5179-A2CE-B10D-7D1B800AA1D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599879C3-E1EB-D58A-3F64-47B32744D9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3" name="Straight Connector 3602">
              <a:extLst>
                <a:ext uri="{FF2B5EF4-FFF2-40B4-BE49-F238E27FC236}">
                  <a16:creationId xmlns:a16="http://schemas.microsoft.com/office/drawing/2014/main" id="{A8F35261-F1F3-A59D-6140-E48EB5F0A5B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4" name="Straight Connector 3603">
              <a:extLst>
                <a:ext uri="{FF2B5EF4-FFF2-40B4-BE49-F238E27FC236}">
                  <a16:creationId xmlns:a16="http://schemas.microsoft.com/office/drawing/2014/main" id="{A8437959-B5D5-8326-6B17-2F6F0F2C27A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5" name="Straight Connector 3604">
              <a:extLst>
                <a:ext uri="{FF2B5EF4-FFF2-40B4-BE49-F238E27FC236}">
                  <a16:creationId xmlns:a16="http://schemas.microsoft.com/office/drawing/2014/main" id="{5BA4BA5B-F04F-FD65-C617-A9C89283F0F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D558A7B9-9CEF-69AE-FCF9-825C54E6399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A48361A4-A104-F204-4EEE-5E99CA362B52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1" name="Straight Connector 3600">
            <a:extLst>
              <a:ext uri="{FF2B5EF4-FFF2-40B4-BE49-F238E27FC236}">
                <a16:creationId xmlns:a16="http://schemas.microsoft.com/office/drawing/2014/main" id="{9F732E79-4497-4B95-6C72-6CB346484C31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401</xdr:row>
      <xdr:rowOff>0</xdr:rowOff>
    </xdr:from>
    <xdr:to>
      <xdr:col>2</xdr:col>
      <xdr:colOff>274320</xdr:colOff>
      <xdr:row>403</xdr:row>
      <xdr:rowOff>6531</xdr:rowOff>
    </xdr:to>
    <xdr:grpSp>
      <xdr:nvGrpSpPr>
        <xdr:cNvPr id="3608" name="Group 3607">
          <a:extLst>
            <a:ext uri="{FF2B5EF4-FFF2-40B4-BE49-F238E27FC236}">
              <a16:creationId xmlns:a16="http://schemas.microsoft.com/office/drawing/2014/main" id="{44146257-E21E-4988-9CC8-0A5BBCC2C49D}"/>
            </a:ext>
          </a:extLst>
        </xdr:cNvPr>
        <xdr:cNvGrpSpPr/>
      </xdr:nvGrpSpPr>
      <xdr:grpSpPr>
        <a:xfrm>
          <a:off x="879929" y="71120000"/>
          <a:ext cx="274320" cy="360317"/>
          <a:chOff x="6147651" y="793750"/>
          <a:chExt cx="462699" cy="514350"/>
        </a:xfrm>
      </xdr:grpSpPr>
      <xdr:grpSp>
        <xdr:nvGrpSpPr>
          <xdr:cNvPr id="3609" name="Group 3608">
            <a:extLst>
              <a:ext uri="{FF2B5EF4-FFF2-40B4-BE49-F238E27FC236}">
                <a16:creationId xmlns:a16="http://schemas.microsoft.com/office/drawing/2014/main" id="{A9A1A853-36B6-D829-24F0-2FDE2CFDEC0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AB328470-6EF0-DABF-7117-EA425B5960A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2" name="Straight Connector 3611">
              <a:extLst>
                <a:ext uri="{FF2B5EF4-FFF2-40B4-BE49-F238E27FC236}">
                  <a16:creationId xmlns:a16="http://schemas.microsoft.com/office/drawing/2014/main" id="{78DB0353-3BAE-F5D8-64FF-5C4F5DEF14C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3" name="Straight Connector 3612">
              <a:extLst>
                <a:ext uri="{FF2B5EF4-FFF2-40B4-BE49-F238E27FC236}">
                  <a16:creationId xmlns:a16="http://schemas.microsoft.com/office/drawing/2014/main" id="{A4B5C392-3D81-8F16-C05F-F201B772D9D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4" name="Straight Connector 3613">
              <a:extLst>
                <a:ext uri="{FF2B5EF4-FFF2-40B4-BE49-F238E27FC236}">
                  <a16:creationId xmlns:a16="http://schemas.microsoft.com/office/drawing/2014/main" id="{7BC6D7B3-D520-92E4-2E69-4757CC68734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2FAAD5BB-64FF-5DB7-622D-380B3A06E1D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685AB463-642E-99BE-5DC7-F1566CCC8B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0" name="Straight Connector 3609">
            <a:extLst>
              <a:ext uri="{FF2B5EF4-FFF2-40B4-BE49-F238E27FC236}">
                <a16:creationId xmlns:a16="http://schemas.microsoft.com/office/drawing/2014/main" id="{036B18DF-0CE8-DA66-2448-152C0B98E0E7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268</xdr:row>
      <xdr:rowOff>0</xdr:rowOff>
    </xdr:from>
    <xdr:to>
      <xdr:col>20</xdr:col>
      <xdr:colOff>274320</xdr:colOff>
      <xdr:row>270</xdr:row>
      <xdr:rowOff>6531</xdr:rowOff>
    </xdr:to>
    <xdr:grpSp>
      <xdr:nvGrpSpPr>
        <xdr:cNvPr id="323" name="Group 322">
          <a:extLst>
            <a:ext uri="{FF2B5EF4-FFF2-40B4-BE49-F238E27FC236}">
              <a16:creationId xmlns:a16="http://schemas.microsoft.com/office/drawing/2014/main" id="{B29B9589-D971-4225-B3A8-D96948EB679D}"/>
            </a:ext>
          </a:extLst>
        </xdr:cNvPr>
        <xdr:cNvGrpSpPr/>
      </xdr:nvGrpSpPr>
      <xdr:grpSpPr>
        <a:xfrm>
          <a:off x="10314214" y="47906214"/>
          <a:ext cx="274320" cy="369388"/>
          <a:chOff x="6147651" y="793750"/>
          <a:chExt cx="462699" cy="514350"/>
        </a:xfrm>
      </xdr:grpSpPr>
      <xdr:grpSp>
        <xdr:nvGrpSpPr>
          <xdr:cNvPr id="3617" name="Group 3616">
            <a:extLst>
              <a:ext uri="{FF2B5EF4-FFF2-40B4-BE49-F238E27FC236}">
                <a16:creationId xmlns:a16="http://schemas.microsoft.com/office/drawing/2014/main" id="{D46E4B93-29A0-DE45-B33E-09B4E59497C2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CCF695E6-3F60-5FBB-3E82-F905F33A973F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56F669C8-4F6F-7695-F6A2-0D0583370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1" name="Straight Connector 3620">
              <a:extLst>
                <a:ext uri="{FF2B5EF4-FFF2-40B4-BE49-F238E27FC236}">
                  <a16:creationId xmlns:a16="http://schemas.microsoft.com/office/drawing/2014/main" id="{7FF5BCD6-ECE7-2DD4-E11A-A9ED42273B2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2" name="Straight Connector 3621">
              <a:extLst>
                <a:ext uri="{FF2B5EF4-FFF2-40B4-BE49-F238E27FC236}">
                  <a16:creationId xmlns:a16="http://schemas.microsoft.com/office/drawing/2014/main" id="{DB516073-503F-DEB9-EFC7-27D4C060CE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3" name="Straight Connector 3622">
              <a:extLst>
                <a:ext uri="{FF2B5EF4-FFF2-40B4-BE49-F238E27FC236}">
                  <a16:creationId xmlns:a16="http://schemas.microsoft.com/office/drawing/2014/main" id="{1DF134A7-AC8D-C8D1-5DAF-9FE2923992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2ECD0C9C-3562-BB2C-6C60-810A2BD42BB7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3861E377-AFBF-E6F9-177E-D94EC74E3780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134</xdr:row>
      <xdr:rowOff>0</xdr:rowOff>
    </xdr:from>
    <xdr:to>
      <xdr:col>10</xdr:col>
      <xdr:colOff>274320</xdr:colOff>
      <xdr:row>136</xdr:row>
      <xdr:rowOff>6531</xdr:rowOff>
    </xdr:to>
    <xdr:grpSp>
      <xdr:nvGrpSpPr>
        <xdr:cNvPr id="3625" name="Group 3624">
          <a:extLst>
            <a:ext uri="{FF2B5EF4-FFF2-40B4-BE49-F238E27FC236}">
              <a16:creationId xmlns:a16="http://schemas.microsoft.com/office/drawing/2014/main" id="{9F5C4487-7752-4D39-8246-DE367823BDC4}"/>
            </a:ext>
          </a:extLst>
        </xdr:cNvPr>
        <xdr:cNvGrpSpPr/>
      </xdr:nvGrpSpPr>
      <xdr:grpSpPr>
        <a:xfrm>
          <a:off x="5098143" y="24574500"/>
          <a:ext cx="274320" cy="369388"/>
          <a:chOff x="6147651" y="793750"/>
          <a:chExt cx="462699" cy="514350"/>
        </a:xfrm>
      </xdr:grpSpPr>
      <xdr:grpSp>
        <xdr:nvGrpSpPr>
          <xdr:cNvPr id="3626" name="Group 3625">
            <a:extLst>
              <a:ext uri="{FF2B5EF4-FFF2-40B4-BE49-F238E27FC236}">
                <a16:creationId xmlns:a16="http://schemas.microsoft.com/office/drawing/2014/main" id="{38CAF3F6-F0FE-F702-79B2-57235256FD30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D2FDAE76-AC03-77F1-1FF5-FCAD86489A5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4153AD3-9027-69AB-1F0E-6097D14A4AA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0" name="Straight Connector 3629">
              <a:extLst>
                <a:ext uri="{FF2B5EF4-FFF2-40B4-BE49-F238E27FC236}">
                  <a16:creationId xmlns:a16="http://schemas.microsoft.com/office/drawing/2014/main" id="{B8505F7E-32CA-352C-6332-439C407FCA0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1" name="Straight Connector 3630">
              <a:extLst>
                <a:ext uri="{FF2B5EF4-FFF2-40B4-BE49-F238E27FC236}">
                  <a16:creationId xmlns:a16="http://schemas.microsoft.com/office/drawing/2014/main" id="{ABF176EA-4F54-98AA-EF49-27152B58C3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2" name="Straight Connector 3631">
              <a:extLst>
                <a:ext uri="{FF2B5EF4-FFF2-40B4-BE49-F238E27FC236}">
                  <a16:creationId xmlns:a16="http://schemas.microsoft.com/office/drawing/2014/main" id="{574871E8-E1BD-9021-8015-E575E14495D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396C6E06-A582-914B-66EF-464C1B98FBE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7" name="Straight Connector 3626">
            <a:extLst>
              <a:ext uri="{FF2B5EF4-FFF2-40B4-BE49-F238E27FC236}">
                <a16:creationId xmlns:a16="http://schemas.microsoft.com/office/drawing/2014/main" id="{B625F540-A879-C26B-6FDE-8AD8D6CC6D73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topLeftCell="E1" workbookViewId="0">
      <selection activeCell="G11" sqref="G11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50" t="s">
        <v>647</v>
      </c>
      <c r="B1" s="150" t="s">
        <v>648</v>
      </c>
      <c r="C1" s="150" t="s">
        <v>649</v>
      </c>
      <c r="D1" s="150" t="s">
        <v>650</v>
      </c>
      <c r="E1" s="150" t="s">
        <v>651</v>
      </c>
      <c r="F1" s="1009" t="s">
        <v>659</v>
      </c>
      <c r="G1" s="1009" t="s">
        <v>652</v>
      </c>
      <c r="H1" s="1009" t="s">
        <v>653</v>
      </c>
      <c r="I1" s="150" t="s">
        <v>654</v>
      </c>
      <c r="J1" s="1009" t="s">
        <v>655</v>
      </c>
      <c r="K1" s="1010" t="s">
        <v>1328</v>
      </c>
      <c r="L1" s="615" t="s">
        <v>1331</v>
      </c>
    </row>
    <row r="2" spans="1:12" s="158" customFormat="1" ht="72.5">
      <c r="A2" s="6" t="s">
        <v>959</v>
      </c>
      <c r="B2" s="309" t="s">
        <v>960</v>
      </c>
      <c r="C2" s="310" t="s">
        <v>961</v>
      </c>
      <c r="D2" s="311">
        <v>45790</v>
      </c>
      <c r="E2" s="311">
        <v>47069</v>
      </c>
      <c r="F2" s="310" t="s">
        <v>962</v>
      </c>
      <c r="G2" s="310" t="s">
        <v>964</v>
      </c>
      <c r="H2" s="310" t="s">
        <v>963</v>
      </c>
      <c r="I2" s="616" t="s">
        <v>966</v>
      </c>
      <c r="J2" s="651" t="s">
        <v>965</v>
      </c>
      <c r="K2" s="140" t="s">
        <v>1306</v>
      </c>
      <c r="L2" s="6" t="s">
        <v>1329</v>
      </c>
    </row>
    <row r="3" spans="1:12" ht="14.9" customHeight="1">
      <c r="C3" s="151"/>
      <c r="D3" s="151"/>
      <c r="E3" s="151"/>
      <c r="F3" s="151"/>
      <c r="G3" s="151"/>
      <c r="H3" s="151"/>
      <c r="I3" s="151"/>
      <c r="J3" s="651"/>
      <c r="K3" s="614" t="s">
        <v>1304</v>
      </c>
      <c r="L3" s="64" t="s">
        <v>1307</v>
      </c>
    </row>
    <row r="4" spans="1:12">
      <c r="E4" s="149"/>
      <c r="J4" s="651"/>
      <c r="K4" s="140" t="s">
        <v>1303</v>
      </c>
      <c r="L4" s="64" t="s">
        <v>1308</v>
      </c>
    </row>
    <row r="5" spans="1:12">
      <c r="J5" s="651"/>
      <c r="K5" s="64" t="s">
        <v>1310</v>
      </c>
      <c r="L5" s="64" t="s">
        <v>1324</v>
      </c>
    </row>
    <row r="6" spans="1:12">
      <c r="J6" s="651"/>
      <c r="K6" s="614" t="s">
        <v>1305</v>
      </c>
      <c r="L6" s="64" t="s">
        <v>1325</v>
      </c>
    </row>
    <row r="7" spans="1:12">
      <c r="B7" s="149"/>
      <c r="J7" s="651"/>
      <c r="K7" s="64" t="s">
        <v>1311</v>
      </c>
      <c r="L7" s="64" t="s">
        <v>1308</v>
      </c>
    </row>
    <row r="8" spans="1:12">
      <c r="J8" s="651"/>
      <c r="K8" s="64" t="s">
        <v>1312</v>
      </c>
      <c r="L8" s="64" t="s">
        <v>1330</v>
      </c>
    </row>
    <row r="9" spans="1:12">
      <c r="J9" s="651" t="s">
        <v>1309</v>
      </c>
      <c r="K9" s="64" t="s">
        <v>1313</v>
      </c>
      <c r="L9" s="64" t="s">
        <v>656</v>
      </c>
    </row>
    <row r="10" spans="1:12">
      <c r="J10" s="651"/>
      <c r="K10" s="64" t="s">
        <v>1314</v>
      </c>
      <c r="L10" s="64" t="s">
        <v>656</v>
      </c>
    </row>
    <row r="11" spans="1:12">
      <c r="J11" s="651"/>
      <c r="K11" s="64" t="s">
        <v>1315</v>
      </c>
      <c r="L11" s="64" t="s">
        <v>656</v>
      </c>
    </row>
    <row r="12" spans="1:12">
      <c r="J12" s="651"/>
      <c r="K12" s="64" t="s">
        <v>1316</v>
      </c>
      <c r="L12" s="64" t="s">
        <v>1317</v>
      </c>
    </row>
    <row r="13" spans="1:12">
      <c r="J13" s="651"/>
      <c r="K13" s="64" t="s">
        <v>1318</v>
      </c>
      <c r="L13" s="64" t="s">
        <v>1317</v>
      </c>
    </row>
    <row r="14" spans="1:12">
      <c r="J14" s="651"/>
      <c r="K14" s="64" t="s">
        <v>1319</v>
      </c>
      <c r="L14" s="64" t="s">
        <v>1317</v>
      </c>
    </row>
    <row r="15" spans="1:12">
      <c r="J15" s="651"/>
      <c r="K15" s="64" t="s">
        <v>1320</v>
      </c>
      <c r="L15" s="64" t="s">
        <v>1321</v>
      </c>
    </row>
    <row r="16" spans="1:12">
      <c r="J16" s="651"/>
      <c r="K16" s="64" t="s">
        <v>1322</v>
      </c>
      <c r="L16" s="64" t="s">
        <v>1321</v>
      </c>
    </row>
    <row r="17" spans="10:12">
      <c r="J17" s="651"/>
      <c r="K17" s="64" t="s">
        <v>1323</v>
      </c>
      <c r="L17" s="64" t="s">
        <v>1321</v>
      </c>
    </row>
    <row r="18" spans="10:12">
      <c r="J18" s="651"/>
      <c r="K18" s="64" t="s">
        <v>1326</v>
      </c>
      <c r="L18" s="64" t="s">
        <v>1327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topLeftCell="A6" zoomScale="40" zoomScaleNormal="40" zoomScaleSheetLayoutView="24" workbookViewId="0">
      <selection activeCell="L17" sqref="L17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91" customWidth="1"/>
    <col min="6" max="6" width="27.453125" style="15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92" customWidth="1"/>
    <col min="12" max="12" width="44.7265625" style="158" customWidth="1"/>
    <col min="13" max="13" width="13.453125" style="158" customWidth="1"/>
    <col min="14" max="14" width="24.453125" customWidth="1"/>
    <col min="15" max="15" width="36.453125" customWidth="1"/>
  </cols>
  <sheetData>
    <row r="1" spans="1:15" ht="32.15" customHeight="1" thickBot="1">
      <c r="A1" s="653"/>
      <c r="B1" s="159" t="s">
        <v>647</v>
      </c>
      <c r="C1" s="160" t="str">
        <f>'Project Details'!A2</f>
        <v>TA-602</v>
      </c>
      <c r="D1" s="161" t="s">
        <v>131</v>
      </c>
      <c r="E1" s="162">
        <f ca="1">TODAY()</f>
        <v>46185</v>
      </c>
      <c r="F1" s="163"/>
      <c r="G1" s="164"/>
      <c r="H1" s="165" t="s">
        <v>690</v>
      </c>
      <c r="I1" s="166" t="s">
        <v>691</v>
      </c>
      <c r="J1" s="167"/>
      <c r="K1" s="168"/>
      <c r="L1" s="169"/>
    </row>
    <row r="2" spans="1:15" ht="39" customHeight="1" thickBot="1">
      <c r="A2" s="654"/>
      <c r="B2" s="170" t="s">
        <v>648</v>
      </c>
      <c r="C2" s="656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657"/>
      <c r="E2" s="658"/>
      <c r="F2" s="171" t="s">
        <v>650</v>
      </c>
      <c r="G2" s="172">
        <f>'Project Details'!D2</f>
        <v>45790</v>
      </c>
      <c r="H2" s="173" t="s">
        <v>652</v>
      </c>
      <c r="I2" s="166" t="s">
        <v>692</v>
      </c>
      <c r="J2" s="174"/>
      <c r="K2" s="168"/>
      <c r="L2" s="169"/>
    </row>
    <row r="3" spans="1:15" ht="29.25" customHeight="1" thickBot="1">
      <c r="A3" s="654"/>
      <c r="B3" s="170" t="s">
        <v>649</v>
      </c>
      <c r="C3" s="656" t="str">
        <f>'Project Details'!C2</f>
        <v>Powergrid West Central Transmission Ltd.</v>
      </c>
      <c r="D3" s="657"/>
      <c r="E3" s="658"/>
      <c r="F3" s="171" t="s">
        <v>651</v>
      </c>
      <c r="G3" s="172">
        <f>'Project Details'!E2</f>
        <v>47069</v>
      </c>
      <c r="H3" s="173" t="s">
        <v>653</v>
      </c>
      <c r="I3" s="166" t="str">
        <f>'Project Details'!H2</f>
        <v>Mr. Vijay Govindrao Kute</v>
      </c>
      <c r="J3" s="174"/>
      <c r="K3" s="168"/>
      <c r="L3" s="175"/>
    </row>
    <row r="4" spans="1:15" ht="49.5" customHeight="1" thickBot="1">
      <c r="A4" s="655"/>
      <c r="B4" s="170"/>
      <c r="C4" s="659"/>
      <c r="D4" s="659"/>
      <c r="E4" s="660"/>
      <c r="F4" s="171" t="s">
        <v>659</v>
      </c>
      <c r="G4" s="166" t="str">
        <f>'Project Details'!F2</f>
        <v>Mr. Rishi Shukla</v>
      </c>
      <c r="H4" s="173" t="s">
        <v>693</v>
      </c>
      <c r="I4" s="166" t="str">
        <f>'Project Details'!I2</f>
        <v>Mr. Minarul Alam</v>
      </c>
      <c r="J4" s="174"/>
      <c r="K4" s="168"/>
      <c r="L4" s="175"/>
    </row>
    <row r="5" spans="1:15">
      <c r="A5" s="661" t="s">
        <v>694</v>
      </c>
      <c r="B5" s="661"/>
      <c r="C5" s="661"/>
      <c r="D5" s="661"/>
      <c r="E5" s="661"/>
      <c r="F5" s="661"/>
      <c r="G5" s="661"/>
      <c r="H5" s="661"/>
      <c r="I5" s="661"/>
      <c r="J5" s="661"/>
      <c r="K5" s="661"/>
      <c r="L5" s="661"/>
      <c r="M5"/>
    </row>
    <row r="6" spans="1:15" ht="28.5">
      <c r="A6" s="652" t="s">
        <v>118</v>
      </c>
      <c r="B6" s="652"/>
      <c r="C6" s="652"/>
      <c r="D6" s="652"/>
      <c r="E6" s="652"/>
      <c r="F6" s="652"/>
      <c r="G6" s="652"/>
      <c r="H6" s="652"/>
      <c r="I6" s="652"/>
      <c r="J6" s="652"/>
      <c r="K6" s="652"/>
      <c r="L6" s="652"/>
      <c r="M6"/>
    </row>
    <row r="7" spans="1:15" ht="49.5" customHeight="1">
      <c r="A7" s="176" t="s">
        <v>69</v>
      </c>
      <c r="B7" s="176" t="s">
        <v>695</v>
      </c>
      <c r="C7" s="176" t="s">
        <v>696</v>
      </c>
      <c r="D7" s="176" t="s">
        <v>697</v>
      </c>
      <c r="E7" s="177" t="s">
        <v>698</v>
      </c>
      <c r="F7" s="176" t="s">
        <v>699</v>
      </c>
      <c r="G7" s="176" t="s">
        <v>137</v>
      </c>
      <c r="H7" s="176" t="s">
        <v>139</v>
      </c>
      <c r="I7" s="176" t="s">
        <v>700</v>
      </c>
      <c r="J7" s="176" t="s">
        <v>701</v>
      </c>
      <c r="K7" s="176" t="s">
        <v>702</v>
      </c>
      <c r="L7" s="176" t="s">
        <v>121</v>
      </c>
      <c r="M7"/>
    </row>
    <row r="8" spans="1:15" s="316" customFormat="1" ht="49.5" customHeight="1">
      <c r="A8" s="315" t="s">
        <v>703</v>
      </c>
      <c r="B8" s="178" t="s">
        <v>704</v>
      </c>
      <c r="C8" s="179">
        <v>185.149</v>
      </c>
      <c r="D8" s="179">
        <f t="shared" ref="D8:F10" si="0">C8</f>
        <v>185.149</v>
      </c>
      <c r="E8" s="179">
        <f t="shared" si="0"/>
        <v>185.149</v>
      </c>
      <c r="F8" s="179">
        <f t="shared" si="0"/>
        <v>185.149</v>
      </c>
      <c r="G8" s="179">
        <f>C8-E8</f>
        <v>0</v>
      </c>
      <c r="H8" s="179">
        <f>C8-F8</f>
        <v>0</v>
      </c>
      <c r="I8" s="179" t="s">
        <v>967</v>
      </c>
      <c r="J8" s="180"/>
      <c r="K8" s="312">
        <f>F8</f>
        <v>185.149</v>
      </c>
      <c r="L8" s="181"/>
    </row>
    <row r="9" spans="1:15" s="316" customFormat="1" ht="49.5" customHeight="1">
      <c r="A9" s="315" t="s">
        <v>281</v>
      </c>
      <c r="B9" s="178" t="s">
        <v>704</v>
      </c>
      <c r="C9" s="179">
        <v>184.98599999999999</v>
      </c>
      <c r="D9" s="179">
        <f t="shared" si="0"/>
        <v>184.98599999999999</v>
      </c>
      <c r="E9" s="179">
        <f>D9</f>
        <v>184.98599999999999</v>
      </c>
      <c r="F9" s="179">
        <v>166.53100000000001</v>
      </c>
      <c r="G9" s="179">
        <f>D9-E9</f>
        <v>0</v>
      </c>
      <c r="H9" s="179">
        <f>C9-F9</f>
        <v>18.454999999999984</v>
      </c>
      <c r="I9" s="179" t="s">
        <v>967</v>
      </c>
      <c r="J9" s="180"/>
      <c r="K9" s="313">
        <f>F9</f>
        <v>166.53100000000001</v>
      </c>
      <c r="L9" s="181" t="s">
        <v>968</v>
      </c>
    </row>
    <row r="10" spans="1:15" s="316" customFormat="1" ht="49.5" customHeight="1">
      <c r="A10" s="315" t="s">
        <v>118</v>
      </c>
      <c r="B10" s="178" t="s">
        <v>704</v>
      </c>
      <c r="C10" s="179">
        <f>C9</f>
        <v>184.98599999999999</v>
      </c>
      <c r="D10" s="179">
        <f t="shared" si="0"/>
        <v>184.98599999999999</v>
      </c>
      <c r="E10" s="179">
        <v>166.53100000000001</v>
      </c>
      <c r="F10" s="179">
        <v>136.13900000000001</v>
      </c>
      <c r="G10" s="179">
        <f>D10-E10</f>
        <v>18.454999999999984</v>
      </c>
      <c r="H10" s="179">
        <f>C10-F10</f>
        <v>48.84699999999998</v>
      </c>
      <c r="I10" s="179" t="s">
        <v>967</v>
      </c>
      <c r="J10" s="180"/>
      <c r="K10" s="313">
        <f>F10</f>
        <v>136.13900000000001</v>
      </c>
      <c r="L10" s="181"/>
    </row>
    <row r="12" spans="1:15" ht="31.5" customHeight="1">
      <c r="A12" s="665" t="s">
        <v>705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665"/>
      <c r="O12" s="665"/>
    </row>
    <row r="13" spans="1:15" ht="87.65" customHeight="1">
      <c r="A13" s="182" t="s">
        <v>69</v>
      </c>
      <c r="B13" s="182" t="s">
        <v>706</v>
      </c>
      <c r="C13" s="182" t="s">
        <v>969</v>
      </c>
      <c r="D13" s="182" t="s">
        <v>970</v>
      </c>
      <c r="E13" s="182" t="s">
        <v>707</v>
      </c>
      <c r="F13" s="182" t="s">
        <v>708</v>
      </c>
      <c r="G13" s="182" t="s">
        <v>145</v>
      </c>
      <c r="H13" s="182" t="s">
        <v>709</v>
      </c>
      <c r="I13" s="182" t="s">
        <v>710</v>
      </c>
      <c r="J13" s="182" t="s">
        <v>711</v>
      </c>
      <c r="K13" s="182" t="s">
        <v>712</v>
      </c>
      <c r="L13" s="182" t="s">
        <v>713</v>
      </c>
      <c r="M13" s="182" t="s">
        <v>714</v>
      </c>
      <c r="N13" s="666" t="s">
        <v>121</v>
      </c>
      <c r="O13" s="666"/>
    </row>
    <row r="14" spans="1:15" ht="48.5" customHeight="1">
      <c r="A14" s="183" t="s">
        <v>285</v>
      </c>
      <c r="B14" s="184">
        <v>31</v>
      </c>
      <c r="C14" s="184"/>
      <c r="D14" s="184">
        <v>16</v>
      </c>
      <c r="E14" s="184">
        <v>0</v>
      </c>
      <c r="F14" s="184">
        <v>0</v>
      </c>
      <c r="G14" s="185"/>
      <c r="H14" s="185"/>
      <c r="I14" s="184">
        <f t="shared" ref="I14:I19" si="1">C14+E14</f>
        <v>0</v>
      </c>
      <c r="J14" s="186">
        <v>17</v>
      </c>
      <c r="K14" s="187">
        <f t="shared" ref="K14:K19" si="2">B14-J14</f>
        <v>14</v>
      </c>
      <c r="L14" s="184">
        <v>1</v>
      </c>
      <c r="M14" s="184"/>
      <c r="N14" s="667" t="s">
        <v>971</v>
      </c>
      <c r="O14" s="667"/>
    </row>
    <row r="15" spans="1:15" ht="48.5" customHeight="1">
      <c r="A15" s="183" t="s">
        <v>288</v>
      </c>
      <c r="B15" s="184">
        <v>480</v>
      </c>
      <c r="C15" s="184">
        <v>167</v>
      </c>
      <c r="D15" s="184">
        <v>154</v>
      </c>
      <c r="E15" s="184">
        <v>10</v>
      </c>
      <c r="F15" s="184">
        <f>'PGCIL - KEC'!F12</f>
        <v>30</v>
      </c>
      <c r="G15" s="185">
        <v>1</v>
      </c>
      <c r="H15" s="185">
        <f>'PGCIL - KEC'!H12</f>
        <v>7</v>
      </c>
      <c r="I15" s="184">
        <f>C15+E15</f>
        <v>177</v>
      </c>
      <c r="J15" s="273">
        <f>'PGCIL - KEC'!I12</f>
        <v>161</v>
      </c>
      <c r="K15" s="187">
        <f t="shared" si="2"/>
        <v>319</v>
      </c>
      <c r="L15" s="184">
        <f>'PGCIL - KEC'!K12</f>
        <v>5</v>
      </c>
      <c r="M15" s="184">
        <f>'PGCIL - KEC'!L12</f>
        <v>4</v>
      </c>
      <c r="N15" s="662"/>
      <c r="O15" s="662"/>
    </row>
    <row r="16" spans="1:15" s="190" customFormat="1" ht="48.5" customHeight="1">
      <c r="A16" s="188" t="s">
        <v>290</v>
      </c>
      <c r="B16" s="184">
        <f>B15</f>
        <v>480</v>
      </c>
      <c r="C16" s="184">
        <f>C15</f>
        <v>167</v>
      </c>
      <c r="D16" s="184">
        <f>'PGCIL - KEC'!D13</f>
        <v>96</v>
      </c>
      <c r="E16" s="184">
        <f>E15</f>
        <v>10</v>
      </c>
      <c r="F16" s="184">
        <f>'PGCIL - KEC'!F13</f>
        <v>30</v>
      </c>
      <c r="G16" s="185">
        <f>'PGCIL - KEC'!G13</f>
        <v>1</v>
      </c>
      <c r="H16" s="185">
        <f>'PGCIL - KEC'!H13</f>
        <v>9</v>
      </c>
      <c r="I16" s="184">
        <f t="shared" si="1"/>
        <v>177</v>
      </c>
      <c r="J16" s="273">
        <f>'PGCIL - KEC'!I13</f>
        <v>105</v>
      </c>
      <c r="K16" s="187">
        <f t="shared" si="2"/>
        <v>375</v>
      </c>
      <c r="L16" s="189"/>
      <c r="M16" s="189"/>
      <c r="N16" s="662"/>
      <c r="O16" s="662"/>
    </row>
    <row r="17" spans="1:15" ht="48.5" customHeight="1">
      <c r="A17" s="183" t="s">
        <v>715</v>
      </c>
      <c r="B17" s="184">
        <f>B16</f>
        <v>480</v>
      </c>
      <c r="C17" s="184">
        <v>102</v>
      </c>
      <c r="D17" s="184">
        <f>'PGCIL - KEC'!D14</f>
        <v>52</v>
      </c>
      <c r="E17" s="184">
        <v>10</v>
      </c>
      <c r="F17" s="184">
        <f>'PGCIL - KEC'!F14</f>
        <v>35</v>
      </c>
      <c r="G17" s="185">
        <v>2</v>
      </c>
      <c r="H17" s="185">
        <f>'PGCIL - KEC'!H14</f>
        <v>11</v>
      </c>
      <c r="I17" s="184">
        <f t="shared" si="1"/>
        <v>112</v>
      </c>
      <c r="J17" s="273">
        <f>'PGCIL - KEC'!I14</f>
        <v>63</v>
      </c>
      <c r="K17" s="187">
        <f t="shared" si="2"/>
        <v>417</v>
      </c>
      <c r="L17" s="184">
        <f>'PGCIL - KEC'!K14</f>
        <v>5</v>
      </c>
      <c r="M17" s="184">
        <f>'PGCIL - KEC'!L14</f>
        <v>4</v>
      </c>
      <c r="N17" s="662"/>
      <c r="O17" s="662"/>
    </row>
    <row r="18" spans="1:15" ht="48.5" customHeight="1">
      <c r="A18" s="183" t="s">
        <v>716</v>
      </c>
      <c r="B18" s="184">
        <f>B17</f>
        <v>480</v>
      </c>
      <c r="C18" s="184">
        <f>C17</f>
        <v>102</v>
      </c>
      <c r="D18" s="184">
        <f>'PGCIL - KEC'!D15</f>
        <v>0</v>
      </c>
      <c r="E18" s="184">
        <f>E17</f>
        <v>10</v>
      </c>
      <c r="F18" s="184">
        <f>'PGCIL - KEC'!F15</f>
        <v>35</v>
      </c>
      <c r="G18" s="185">
        <v>0</v>
      </c>
      <c r="H18" s="185">
        <f>'PGCIL - KEC'!H15</f>
        <v>0</v>
      </c>
      <c r="I18" s="184">
        <f t="shared" si="1"/>
        <v>112</v>
      </c>
      <c r="J18" s="273">
        <f>'PGCIL - KEC'!I15</f>
        <v>0</v>
      </c>
      <c r="K18" s="187">
        <f t="shared" si="2"/>
        <v>480</v>
      </c>
      <c r="L18" s="184">
        <v>2</v>
      </c>
      <c r="M18" s="184">
        <v>2</v>
      </c>
      <c r="N18" s="662"/>
      <c r="O18" s="662"/>
    </row>
    <row r="19" spans="1:15" ht="48.5" customHeight="1">
      <c r="A19" s="183" t="s">
        <v>717</v>
      </c>
      <c r="B19" s="314">
        <f>C9</f>
        <v>184.98599999999999</v>
      </c>
      <c r="C19" s="184">
        <v>10</v>
      </c>
      <c r="D19" s="184">
        <f>'PGCIL - KEC'!D16</f>
        <v>0</v>
      </c>
      <c r="E19" s="184">
        <v>5</v>
      </c>
      <c r="F19" s="184">
        <v>0</v>
      </c>
      <c r="G19" s="185"/>
      <c r="H19" s="185">
        <f>'PGCIL - KEC'!H16</f>
        <v>0</v>
      </c>
      <c r="I19" s="184">
        <f t="shared" si="1"/>
        <v>15</v>
      </c>
      <c r="J19" s="186">
        <f>'PGCIL - KEC'!I16</f>
        <v>0</v>
      </c>
      <c r="K19" s="318">
        <f t="shared" si="2"/>
        <v>184.98599999999999</v>
      </c>
      <c r="L19" s="184">
        <f>'PGCIL - KEC'!K16</f>
        <v>0</v>
      </c>
      <c r="M19" s="184">
        <f>'PGCIL - KEC'!L16</f>
        <v>0</v>
      </c>
      <c r="N19" s="663"/>
      <c r="O19" s="663"/>
    </row>
    <row r="20" spans="1:15" ht="24" customHeight="1">
      <c r="N20" s="664"/>
      <c r="O20" s="664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topLeftCell="A2" workbookViewId="0">
      <selection activeCell="E15" sqref="E15:F15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668" t="s">
        <v>1229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70"/>
    </row>
    <row r="2" spans="1:13" ht="28.5" customHeight="1" thickBot="1">
      <c r="A2" s="671" t="s">
        <v>1230</v>
      </c>
      <c r="B2" s="673" t="s">
        <v>1231</v>
      </c>
      <c r="C2" s="674"/>
      <c r="D2" s="671" t="s">
        <v>695</v>
      </c>
      <c r="E2" s="547" t="s">
        <v>144</v>
      </c>
      <c r="F2" s="677" t="s">
        <v>1261</v>
      </c>
      <c r="G2" s="677" t="s">
        <v>1262</v>
      </c>
      <c r="H2" s="678" t="s">
        <v>1233</v>
      </c>
      <c r="I2" s="679"/>
      <c r="J2" s="680"/>
      <c r="K2" s="549" t="s">
        <v>1234</v>
      </c>
      <c r="L2" s="549" t="s">
        <v>1235</v>
      </c>
      <c r="M2" s="681" t="s">
        <v>1236</v>
      </c>
    </row>
    <row r="3" spans="1:13" ht="15" thickBot="1">
      <c r="A3" s="672"/>
      <c r="B3" s="675"/>
      <c r="C3" s="676"/>
      <c r="D3" s="672"/>
      <c r="E3" s="548" t="s">
        <v>1232</v>
      </c>
      <c r="F3" s="672"/>
      <c r="G3" s="672"/>
      <c r="H3" s="549" t="s">
        <v>1237</v>
      </c>
      <c r="I3" s="549" t="s">
        <v>1238</v>
      </c>
      <c r="J3" s="549" t="s">
        <v>70</v>
      </c>
      <c r="K3" s="549" t="s">
        <v>1237</v>
      </c>
      <c r="L3" s="549" t="s">
        <v>1237</v>
      </c>
      <c r="M3" s="682"/>
    </row>
    <row r="4" spans="1:13">
      <c r="A4" s="683">
        <v>1</v>
      </c>
      <c r="B4" s="686" t="s">
        <v>1239</v>
      </c>
      <c r="C4" s="551" t="s">
        <v>1240</v>
      </c>
      <c r="D4" s="552" t="s">
        <v>1241</v>
      </c>
      <c r="E4" s="580">
        <v>185.149</v>
      </c>
      <c r="F4" s="580">
        <v>166.53100000000001</v>
      </c>
      <c r="G4" s="580">
        <v>18.454999999999998</v>
      </c>
      <c r="H4" s="580">
        <v>18.454999999999998</v>
      </c>
      <c r="I4" s="581"/>
      <c r="J4" s="580">
        <v>8.1229999999999993</v>
      </c>
      <c r="K4" s="579" t="s">
        <v>967</v>
      </c>
      <c r="L4" s="579" t="s">
        <v>967</v>
      </c>
      <c r="M4" s="572"/>
    </row>
    <row r="5" spans="1:13" ht="15" thickBot="1">
      <c r="A5" s="685"/>
      <c r="B5" s="688"/>
      <c r="C5" s="554" t="s">
        <v>1242</v>
      </c>
      <c r="D5" s="555" t="s">
        <v>282</v>
      </c>
      <c r="E5" s="582">
        <v>185.149</v>
      </c>
      <c r="F5" s="582">
        <v>136.13900000000001</v>
      </c>
      <c r="G5" s="582">
        <v>48.847000000000001</v>
      </c>
      <c r="H5" s="583">
        <f>G5</f>
        <v>48.847000000000001</v>
      </c>
      <c r="I5" s="583"/>
      <c r="J5" s="583">
        <f>F4-F5</f>
        <v>30.391999999999996</v>
      </c>
      <c r="K5" s="570"/>
      <c r="L5" s="570"/>
      <c r="M5" s="571"/>
    </row>
    <row r="6" spans="1:13">
      <c r="A6" s="683">
        <v>2</v>
      </c>
      <c r="B6" s="686" t="s">
        <v>261</v>
      </c>
      <c r="C6" s="551" t="s">
        <v>1243</v>
      </c>
      <c r="D6" s="552" t="s">
        <v>1244</v>
      </c>
      <c r="E6" s="566">
        <v>480</v>
      </c>
      <c r="F6" s="566">
        <v>154</v>
      </c>
      <c r="G6" s="566">
        <f>E6-F6</f>
        <v>326</v>
      </c>
      <c r="H6" s="566">
        <v>30</v>
      </c>
      <c r="I6" s="566">
        <v>4</v>
      </c>
      <c r="J6" s="566">
        <v>5</v>
      </c>
      <c r="K6" s="566">
        <v>20</v>
      </c>
      <c r="L6" s="566">
        <v>40</v>
      </c>
      <c r="M6" s="567"/>
    </row>
    <row r="7" spans="1:13">
      <c r="A7" s="684"/>
      <c r="B7" s="687"/>
      <c r="C7" s="556" t="s">
        <v>1245</v>
      </c>
      <c r="D7" s="557" t="s">
        <v>1246</v>
      </c>
      <c r="E7" s="568"/>
      <c r="F7" s="568"/>
      <c r="G7" s="568"/>
      <c r="H7" s="568">
        <v>6</v>
      </c>
      <c r="I7" s="568">
        <v>5</v>
      </c>
      <c r="J7" s="568">
        <v>5</v>
      </c>
      <c r="K7" s="568">
        <v>5</v>
      </c>
      <c r="L7" s="568">
        <v>6</v>
      </c>
      <c r="M7" s="569"/>
    </row>
    <row r="8" spans="1:13" ht="15" thickBot="1">
      <c r="A8" s="685"/>
      <c r="B8" s="688"/>
      <c r="C8" s="554" t="s">
        <v>1247</v>
      </c>
      <c r="D8" s="555" t="s">
        <v>1248</v>
      </c>
      <c r="E8" s="570">
        <v>480</v>
      </c>
      <c r="F8" s="570">
        <v>96</v>
      </c>
      <c r="G8" s="570">
        <f>E8-F8</f>
        <v>384</v>
      </c>
      <c r="H8" s="570">
        <v>40</v>
      </c>
      <c r="I8" s="570">
        <v>4</v>
      </c>
      <c r="J8" s="570" t="s">
        <v>967</v>
      </c>
      <c r="K8" s="570">
        <v>20</v>
      </c>
      <c r="L8" s="570">
        <v>30</v>
      </c>
      <c r="M8" s="571"/>
    </row>
    <row r="9" spans="1:13">
      <c r="A9" s="683">
        <v>3</v>
      </c>
      <c r="B9" s="686" t="s">
        <v>262</v>
      </c>
      <c r="C9" s="551" t="s">
        <v>1243</v>
      </c>
      <c r="D9" s="552" t="s">
        <v>1244</v>
      </c>
      <c r="E9" s="566">
        <v>480</v>
      </c>
      <c r="F9" s="566">
        <v>52</v>
      </c>
      <c r="G9" s="566">
        <f>E9-F9</f>
        <v>428</v>
      </c>
      <c r="H9" s="566">
        <v>35</v>
      </c>
      <c r="I9" s="566">
        <v>4</v>
      </c>
      <c r="J9" s="566">
        <v>5</v>
      </c>
      <c r="K9" s="566">
        <v>25</v>
      </c>
      <c r="L9" s="566">
        <v>35</v>
      </c>
      <c r="M9" s="572"/>
    </row>
    <row r="10" spans="1:13">
      <c r="A10" s="684"/>
      <c r="B10" s="687"/>
      <c r="C10" s="558" t="s">
        <v>1249</v>
      </c>
      <c r="D10" s="559" t="s">
        <v>1250</v>
      </c>
      <c r="E10" s="573">
        <v>13208</v>
      </c>
      <c r="F10" s="584">
        <v>1321</v>
      </c>
      <c r="G10" s="584">
        <f>E10-F10</f>
        <v>11887</v>
      </c>
      <c r="H10" s="573">
        <f>H9*24</f>
        <v>840</v>
      </c>
      <c r="I10" s="573">
        <f>I9*26</f>
        <v>104</v>
      </c>
      <c r="J10" s="573">
        <f>J9*24</f>
        <v>120</v>
      </c>
      <c r="K10" s="573">
        <f>K9*25</f>
        <v>625</v>
      </c>
      <c r="L10" s="573">
        <f>L9*24</f>
        <v>840</v>
      </c>
      <c r="M10" s="574"/>
    </row>
    <row r="11" spans="1:13">
      <c r="A11" s="684"/>
      <c r="B11" s="687"/>
      <c r="C11" s="556" t="s">
        <v>1245</v>
      </c>
      <c r="D11" s="557" t="s">
        <v>1248</v>
      </c>
      <c r="E11" s="568"/>
      <c r="F11" s="568"/>
      <c r="G11" s="568"/>
      <c r="H11" s="568">
        <v>5</v>
      </c>
      <c r="I11" s="568">
        <v>5</v>
      </c>
      <c r="J11" s="568">
        <v>5</v>
      </c>
      <c r="K11" s="568">
        <v>5</v>
      </c>
      <c r="L11" s="568">
        <v>5</v>
      </c>
      <c r="M11" s="569"/>
    </row>
    <row r="12" spans="1:13" ht="15" thickBot="1">
      <c r="A12" s="685"/>
      <c r="B12" s="688"/>
      <c r="C12" s="554" t="s">
        <v>292</v>
      </c>
      <c r="D12" s="555" t="s">
        <v>1248</v>
      </c>
      <c r="E12" s="570">
        <v>480</v>
      </c>
      <c r="F12" s="570"/>
      <c r="G12" s="570">
        <f>E12-F12</f>
        <v>480</v>
      </c>
      <c r="H12" s="570"/>
      <c r="I12" s="570"/>
      <c r="J12" s="570"/>
      <c r="K12" s="570"/>
      <c r="L12" s="570"/>
      <c r="M12" s="571"/>
    </row>
    <row r="13" spans="1:13">
      <c r="A13" s="683">
        <v>4</v>
      </c>
      <c r="B13" s="686" t="s">
        <v>1251</v>
      </c>
      <c r="C13" s="551" t="s">
        <v>1252</v>
      </c>
      <c r="D13" s="552" t="s">
        <v>1241</v>
      </c>
      <c r="E13" s="585">
        <v>185.1</v>
      </c>
      <c r="F13" s="585"/>
      <c r="G13" s="585">
        <f>E13-F13</f>
        <v>185.1</v>
      </c>
      <c r="H13" s="566"/>
      <c r="I13" s="566"/>
      <c r="J13" s="566"/>
      <c r="K13" s="566"/>
      <c r="L13" s="566"/>
      <c r="M13" s="572"/>
    </row>
    <row r="14" spans="1:13">
      <c r="A14" s="684"/>
      <c r="B14" s="687"/>
      <c r="C14" s="558" t="s">
        <v>1253</v>
      </c>
      <c r="D14" s="559" t="s">
        <v>282</v>
      </c>
      <c r="E14" s="584">
        <f>E13</f>
        <v>185.1</v>
      </c>
      <c r="F14" s="584"/>
      <c r="G14" s="584">
        <v>185.1</v>
      </c>
      <c r="H14" s="573"/>
      <c r="I14" s="573"/>
      <c r="J14" s="573"/>
      <c r="K14" s="573"/>
      <c r="L14" s="573"/>
      <c r="M14" s="574"/>
    </row>
    <row r="15" spans="1:13">
      <c r="A15" s="684"/>
      <c r="B15" s="687"/>
      <c r="C15" s="558" t="s">
        <v>1254</v>
      </c>
      <c r="D15" s="559" t="s">
        <v>1248</v>
      </c>
      <c r="E15" s="584">
        <f>E14-E16</f>
        <v>166.083</v>
      </c>
      <c r="F15" s="584"/>
      <c r="G15" s="584">
        <f>E15-F15</f>
        <v>166.083</v>
      </c>
      <c r="H15" s="573"/>
      <c r="I15" s="573"/>
      <c r="J15" s="573"/>
      <c r="K15" s="573"/>
      <c r="L15" s="573"/>
      <c r="M15" s="574"/>
    </row>
    <row r="16" spans="1:13">
      <c r="A16" s="684"/>
      <c r="B16" s="687"/>
      <c r="C16" s="558" t="s">
        <v>1255</v>
      </c>
      <c r="D16" s="559" t="s">
        <v>1248</v>
      </c>
      <c r="E16" s="584">
        <v>19.016999999999999</v>
      </c>
      <c r="F16" s="584"/>
      <c r="G16" s="584">
        <f>E16</f>
        <v>19.016999999999999</v>
      </c>
      <c r="H16" s="573"/>
      <c r="I16" s="573"/>
      <c r="J16" s="573"/>
      <c r="K16" s="573"/>
      <c r="L16" s="573"/>
      <c r="M16" s="574"/>
    </row>
    <row r="17" spans="1:13" ht="15" thickBot="1">
      <c r="A17" s="685"/>
      <c r="B17" s="688"/>
      <c r="C17" s="560" t="s">
        <v>1245</v>
      </c>
      <c r="D17" s="561" t="s">
        <v>1248</v>
      </c>
      <c r="E17" s="575"/>
      <c r="F17" s="575"/>
      <c r="G17" s="575"/>
      <c r="H17" s="575"/>
      <c r="I17" s="575"/>
      <c r="J17" s="575"/>
      <c r="K17" s="575"/>
      <c r="L17" s="575"/>
      <c r="M17" s="576"/>
    </row>
    <row r="18" spans="1:13">
      <c r="A18" s="683">
        <v>5</v>
      </c>
      <c r="B18" s="550" t="s">
        <v>1256</v>
      </c>
      <c r="C18" s="551" t="s">
        <v>1258</v>
      </c>
      <c r="D18" s="552" t="s">
        <v>1241</v>
      </c>
      <c r="E18" s="566">
        <v>185.1</v>
      </c>
      <c r="F18" s="566"/>
      <c r="G18" s="566">
        <f>E18-F18</f>
        <v>185.1</v>
      </c>
      <c r="H18" s="566"/>
      <c r="I18" s="566"/>
      <c r="J18" s="566"/>
      <c r="K18" s="566"/>
      <c r="L18" s="566"/>
      <c r="M18" s="572"/>
    </row>
    <row r="19" spans="1:13" ht="15" thickBot="1">
      <c r="A19" s="685"/>
      <c r="B19" s="553" t="s">
        <v>1257</v>
      </c>
      <c r="C19" s="560" t="s">
        <v>1245</v>
      </c>
      <c r="D19" s="562" t="s">
        <v>1248</v>
      </c>
      <c r="E19" s="570"/>
      <c r="F19" s="570"/>
      <c r="G19" s="570"/>
      <c r="H19" s="570"/>
      <c r="I19" s="570"/>
      <c r="J19" s="570"/>
      <c r="K19" s="570"/>
      <c r="L19" s="570"/>
      <c r="M19" s="571"/>
    </row>
    <row r="20" spans="1:13" ht="15" thickBot="1">
      <c r="A20" s="563">
        <v>6</v>
      </c>
      <c r="B20" s="564" t="s">
        <v>1259</v>
      </c>
      <c r="C20" s="565"/>
      <c r="D20" s="564" t="s">
        <v>1260</v>
      </c>
      <c r="E20" s="577">
        <v>100.47</v>
      </c>
      <c r="F20" s="577">
        <v>10</v>
      </c>
      <c r="G20" s="577">
        <v>10</v>
      </c>
      <c r="H20" s="577"/>
      <c r="I20" s="577"/>
      <c r="J20" s="577"/>
      <c r="K20" s="577"/>
      <c r="L20" s="577"/>
      <c r="M20" s="578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3:A17"/>
    <mergeCell ref="B13:B17"/>
    <mergeCell ref="A18:A19"/>
    <mergeCell ref="A4:A5"/>
    <mergeCell ref="B4:B5"/>
    <mergeCell ref="A6:A8"/>
    <mergeCell ref="B6:B8"/>
    <mergeCell ref="A9:A12"/>
    <mergeCell ref="B9:B12"/>
    <mergeCell ref="A1:M1"/>
    <mergeCell ref="A2:A3"/>
    <mergeCell ref="B2:C3"/>
    <mergeCell ref="D2:D3"/>
    <mergeCell ref="F2:F3"/>
    <mergeCell ref="G2:G3"/>
    <mergeCell ref="H2:J2"/>
    <mergeCell ref="M2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689" t="s">
        <v>1263</v>
      </c>
      <c r="B1" s="690"/>
      <c r="C1" s="690"/>
      <c r="D1" s="690"/>
      <c r="E1" s="690"/>
      <c r="F1" s="690"/>
      <c r="G1" s="690"/>
      <c r="H1" s="691"/>
    </row>
    <row r="2" spans="1:8" ht="47.5" thickTop="1" thickBot="1">
      <c r="A2" s="586" t="s">
        <v>1230</v>
      </c>
      <c r="B2" s="587" t="s">
        <v>1264</v>
      </c>
      <c r="C2" s="587" t="s">
        <v>144</v>
      </c>
      <c r="D2" s="587" t="s">
        <v>119</v>
      </c>
      <c r="E2" s="587" t="s">
        <v>116</v>
      </c>
      <c r="F2" s="587" t="s">
        <v>137</v>
      </c>
      <c r="G2" s="587" t="s">
        <v>139</v>
      </c>
      <c r="H2" s="587" t="s">
        <v>1265</v>
      </c>
    </row>
    <row r="3" spans="1:8" ht="29.5" thickBot="1">
      <c r="A3" s="588">
        <v>1</v>
      </c>
      <c r="B3" s="589" t="s">
        <v>1266</v>
      </c>
      <c r="C3" s="591">
        <v>2</v>
      </c>
      <c r="D3" s="592">
        <v>0</v>
      </c>
      <c r="E3" s="592">
        <v>0</v>
      </c>
      <c r="F3" s="592">
        <f>C3-D3</f>
        <v>2</v>
      </c>
      <c r="G3" s="592">
        <f>C3-E3</f>
        <v>2</v>
      </c>
      <c r="H3" s="594" t="s">
        <v>1295</v>
      </c>
    </row>
    <row r="4" spans="1:8" ht="16" thickBot="1">
      <c r="A4" s="588">
        <v>2</v>
      </c>
      <c r="B4" s="590" t="s">
        <v>1267</v>
      </c>
      <c r="C4" s="593">
        <v>12</v>
      </c>
      <c r="D4" s="593">
        <v>12</v>
      </c>
      <c r="E4" s="593">
        <v>0</v>
      </c>
      <c r="F4" s="593">
        <f>C4-D4</f>
        <v>0</v>
      </c>
      <c r="G4" s="593">
        <f>C4-E4</f>
        <v>12</v>
      </c>
      <c r="H4" s="595" t="s">
        <v>1275</v>
      </c>
    </row>
    <row r="5" spans="1:8" ht="16" thickBot="1">
      <c r="A5" s="588">
        <v>3</v>
      </c>
      <c r="B5" s="589" t="s">
        <v>1268</v>
      </c>
      <c r="C5" s="592">
        <v>4</v>
      </c>
      <c r="D5" s="592">
        <v>4</v>
      </c>
      <c r="E5" s="592">
        <v>0</v>
      </c>
      <c r="F5" s="592">
        <f>C5-D5</f>
        <v>0</v>
      </c>
      <c r="G5" s="592">
        <f>C5-F5</f>
        <v>4</v>
      </c>
      <c r="H5" s="594" t="s">
        <v>1276</v>
      </c>
    </row>
    <row r="6" spans="1:8" ht="29.5" thickBot="1">
      <c r="A6" s="588">
        <v>4</v>
      </c>
      <c r="B6" s="590" t="s">
        <v>1274</v>
      </c>
      <c r="C6" s="593">
        <v>1</v>
      </c>
      <c r="D6" s="593">
        <v>1</v>
      </c>
      <c r="E6" s="593">
        <v>0</v>
      </c>
      <c r="F6" s="593">
        <f>C6-E6</f>
        <v>1</v>
      </c>
      <c r="G6" s="593">
        <v>0</v>
      </c>
      <c r="H6" s="595" t="s">
        <v>1277</v>
      </c>
    </row>
    <row r="7" spans="1:8" ht="16" thickBot="1">
      <c r="A7" s="588">
        <v>5</v>
      </c>
      <c r="B7" s="590" t="s">
        <v>1269</v>
      </c>
      <c r="C7" s="593">
        <v>1</v>
      </c>
      <c r="D7" s="593">
        <v>0</v>
      </c>
      <c r="E7" s="593">
        <v>0</v>
      </c>
      <c r="F7" s="593">
        <f>C7-E7</f>
        <v>1</v>
      </c>
      <c r="G7" s="593">
        <v>1</v>
      </c>
      <c r="H7" s="595" t="s">
        <v>1273</v>
      </c>
    </row>
    <row r="8" spans="1:8" ht="16" thickBot="1">
      <c r="A8" s="588">
        <v>6</v>
      </c>
      <c r="B8" s="589" t="s">
        <v>1270</v>
      </c>
      <c r="C8" s="592">
        <v>1</v>
      </c>
      <c r="D8" s="592">
        <v>0</v>
      </c>
      <c r="E8" s="592">
        <v>0</v>
      </c>
      <c r="F8" s="592">
        <f>C8-E8</f>
        <v>1</v>
      </c>
      <c r="G8" s="592">
        <v>1</v>
      </c>
      <c r="H8" s="594" t="s">
        <v>1273</v>
      </c>
    </row>
    <row r="9" spans="1:8" ht="16" thickBot="1">
      <c r="A9" s="588">
        <v>7</v>
      </c>
      <c r="B9" s="590" t="s">
        <v>1271</v>
      </c>
      <c r="C9" s="593">
        <v>1</v>
      </c>
      <c r="D9" s="593">
        <v>0</v>
      </c>
      <c r="E9" s="593">
        <v>0</v>
      </c>
      <c r="F9" s="593">
        <f>C9-E9</f>
        <v>1</v>
      </c>
      <c r="G9" s="593">
        <v>1</v>
      </c>
      <c r="H9" s="595"/>
    </row>
    <row r="10" spans="1:8" ht="16" thickBot="1">
      <c r="A10" s="588">
        <v>8</v>
      </c>
      <c r="B10" s="589" t="s">
        <v>1272</v>
      </c>
      <c r="C10" s="592">
        <v>1</v>
      </c>
      <c r="D10" s="592">
        <v>1</v>
      </c>
      <c r="E10" s="592">
        <v>0</v>
      </c>
      <c r="F10" s="592">
        <f>C10-D10</f>
        <v>0</v>
      </c>
      <c r="G10" s="592">
        <v>1</v>
      </c>
      <c r="H10" s="594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K5" sqref="K5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692" t="s">
        <v>1278</v>
      </c>
      <c r="B1" s="693"/>
      <c r="C1" s="693"/>
      <c r="D1" s="693"/>
      <c r="E1" s="693"/>
      <c r="F1" s="693"/>
      <c r="G1" s="693"/>
      <c r="H1" s="693"/>
      <c r="I1" s="694"/>
    </row>
    <row r="2" spans="1:9" ht="15" thickBot="1">
      <c r="A2" s="596" t="s">
        <v>740</v>
      </c>
      <c r="B2" s="597" t="s">
        <v>115</v>
      </c>
      <c r="C2" s="597" t="s">
        <v>1279</v>
      </c>
      <c r="D2" s="597" t="s">
        <v>1280</v>
      </c>
      <c r="E2" s="597" t="s">
        <v>1281</v>
      </c>
      <c r="F2" s="597" t="s">
        <v>1282</v>
      </c>
      <c r="G2" s="598" t="s">
        <v>1283</v>
      </c>
      <c r="H2" s="597" t="s">
        <v>72</v>
      </c>
      <c r="I2" s="599"/>
    </row>
    <row r="3" spans="1:9" ht="15" thickBot="1">
      <c r="A3" s="596">
        <v>1</v>
      </c>
      <c r="B3" s="591" t="s">
        <v>1284</v>
      </c>
      <c r="C3" s="592" t="s">
        <v>1244</v>
      </c>
      <c r="D3" s="592">
        <v>494</v>
      </c>
      <c r="E3" s="592" t="s">
        <v>1294</v>
      </c>
      <c r="F3" s="592">
        <v>242</v>
      </c>
      <c r="G3" s="592">
        <f>D3-F3</f>
        <v>252</v>
      </c>
      <c r="H3" s="591"/>
      <c r="I3" s="600"/>
    </row>
    <row r="4" spans="1:9" ht="15" thickBot="1">
      <c r="A4" s="596">
        <v>2</v>
      </c>
      <c r="B4" s="591" t="s">
        <v>1285</v>
      </c>
      <c r="C4" s="592" t="s">
        <v>1244</v>
      </c>
      <c r="D4" s="592">
        <v>494</v>
      </c>
      <c r="E4" s="592" t="s">
        <v>1294</v>
      </c>
      <c r="F4" s="592">
        <v>193</v>
      </c>
      <c r="G4" s="592">
        <f t="shared" ref="G4:G10" si="0">D4-F4</f>
        <v>301</v>
      </c>
      <c r="H4" s="591"/>
      <c r="I4" s="600"/>
    </row>
    <row r="5" spans="1:9" ht="15" thickBot="1">
      <c r="A5" s="596">
        <v>3</v>
      </c>
      <c r="B5" s="591" t="s">
        <v>1286</v>
      </c>
      <c r="C5" s="592" t="s">
        <v>1293</v>
      </c>
      <c r="D5" s="592">
        <v>3030.64</v>
      </c>
      <c r="E5" s="592" t="s">
        <v>1294</v>
      </c>
      <c r="F5" s="592">
        <v>1209.519</v>
      </c>
      <c r="G5" s="592">
        <f t="shared" si="0"/>
        <v>1821.1209999999999</v>
      </c>
      <c r="H5" s="600"/>
      <c r="I5" s="600"/>
    </row>
    <row r="6" spans="1:9" ht="15" thickBot="1">
      <c r="A6" s="596">
        <v>4</v>
      </c>
      <c r="B6" s="591" t="s">
        <v>1287</v>
      </c>
      <c r="C6" s="592" t="s">
        <v>1244</v>
      </c>
      <c r="D6" s="592">
        <v>12782</v>
      </c>
      <c r="E6" s="592" t="s">
        <v>1294</v>
      </c>
      <c r="F6" s="592">
        <v>0</v>
      </c>
      <c r="G6" s="592">
        <f t="shared" si="0"/>
        <v>12782</v>
      </c>
      <c r="H6" s="600"/>
      <c r="I6" s="600"/>
    </row>
    <row r="7" spans="1:9" ht="15" thickBot="1">
      <c r="A7" s="596">
        <v>5</v>
      </c>
      <c r="B7" s="591" t="s">
        <v>1288</v>
      </c>
      <c r="C7" s="592" t="s">
        <v>1293</v>
      </c>
      <c r="D7" s="592">
        <v>192.16499999999999</v>
      </c>
      <c r="E7" s="592" t="s">
        <v>1294</v>
      </c>
      <c r="F7" s="592">
        <v>77</v>
      </c>
      <c r="G7" s="592">
        <f t="shared" si="0"/>
        <v>115.16499999999999</v>
      </c>
      <c r="H7" s="600"/>
      <c r="I7" s="600"/>
    </row>
    <row r="8" spans="1:9" ht="29.5" thickBot="1">
      <c r="A8" s="596">
        <v>6</v>
      </c>
      <c r="B8" s="591" t="s">
        <v>1289</v>
      </c>
      <c r="C8" s="592" t="s">
        <v>1292</v>
      </c>
      <c r="D8" s="592">
        <v>100</v>
      </c>
      <c r="E8" s="592" t="s">
        <v>1294</v>
      </c>
      <c r="F8" s="601">
        <v>0</v>
      </c>
      <c r="G8" s="592">
        <f t="shared" si="0"/>
        <v>100</v>
      </c>
      <c r="H8" s="600" t="s">
        <v>1296</v>
      </c>
      <c r="I8" s="600"/>
    </row>
    <row r="9" spans="1:9" ht="15" thickBot="1">
      <c r="A9" s="596">
        <v>7</v>
      </c>
      <c r="B9" s="591" t="s">
        <v>1290</v>
      </c>
      <c r="C9" s="592" t="s">
        <v>1293</v>
      </c>
      <c r="D9" s="592">
        <v>199</v>
      </c>
      <c r="E9" s="592" t="s">
        <v>1294</v>
      </c>
      <c r="F9" s="592">
        <v>0</v>
      </c>
      <c r="G9" s="592">
        <f t="shared" si="0"/>
        <v>199</v>
      </c>
      <c r="H9" s="600"/>
      <c r="I9" s="600"/>
    </row>
    <row r="10" spans="1:9" ht="15" thickBot="1">
      <c r="A10" s="596">
        <v>8</v>
      </c>
      <c r="B10" s="591" t="s">
        <v>1291</v>
      </c>
      <c r="C10" s="592" t="s">
        <v>1292</v>
      </c>
      <c r="D10" s="592">
        <v>100</v>
      </c>
      <c r="E10" s="592" t="s">
        <v>1294</v>
      </c>
      <c r="F10" s="592">
        <v>0</v>
      </c>
      <c r="G10" s="592">
        <f t="shared" si="0"/>
        <v>100</v>
      </c>
      <c r="H10" s="600"/>
      <c r="I10" s="600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695" t="s">
        <v>1278</v>
      </c>
      <c r="B1" s="696"/>
      <c r="C1" s="696"/>
      <c r="D1" s="696"/>
      <c r="E1" s="696"/>
      <c r="F1" s="696"/>
      <c r="G1" s="696"/>
      <c r="H1" s="697"/>
    </row>
    <row r="2" spans="1:8" ht="15" thickBot="1">
      <c r="A2" s="602" t="s">
        <v>740</v>
      </c>
      <c r="B2" s="597" t="s">
        <v>115</v>
      </c>
      <c r="C2" s="597" t="s">
        <v>1279</v>
      </c>
      <c r="D2" s="597" t="s">
        <v>1280</v>
      </c>
      <c r="E2" s="597" t="s">
        <v>1297</v>
      </c>
      <c r="F2" s="597" t="s">
        <v>1298</v>
      </c>
      <c r="G2" s="613" t="s">
        <v>1302</v>
      </c>
      <c r="H2" s="603" t="s">
        <v>1299</v>
      </c>
    </row>
    <row r="3" spans="1:8" ht="15" thickBot="1">
      <c r="A3" s="602">
        <v>1</v>
      </c>
      <c r="B3" s="591" t="s">
        <v>1284</v>
      </c>
      <c r="C3" s="592" t="s">
        <v>1244</v>
      </c>
      <c r="D3" s="592">
        <v>494</v>
      </c>
      <c r="E3" s="592">
        <v>410</v>
      </c>
      <c r="F3" s="592">
        <v>351</v>
      </c>
      <c r="G3" s="610">
        <f>E3-F3</f>
        <v>59</v>
      </c>
      <c r="H3" s="604" t="s">
        <v>1300</v>
      </c>
    </row>
    <row r="4" spans="1:8" ht="15" thickBot="1">
      <c r="A4" s="602">
        <v>2</v>
      </c>
      <c r="B4" s="591" t="s">
        <v>1285</v>
      </c>
      <c r="C4" s="592" t="s">
        <v>1244</v>
      </c>
      <c r="D4" s="592">
        <v>494</v>
      </c>
      <c r="E4" s="592">
        <v>330</v>
      </c>
      <c r="F4" s="592">
        <v>286</v>
      </c>
      <c r="G4" s="610">
        <f t="shared" ref="G4:G9" si="0">E4-F4</f>
        <v>44</v>
      </c>
      <c r="H4" s="604" t="s">
        <v>1300</v>
      </c>
    </row>
    <row r="5" spans="1:8" ht="15" thickBot="1">
      <c r="A5" s="602">
        <v>3</v>
      </c>
      <c r="B5" s="591" t="s">
        <v>1286</v>
      </c>
      <c r="C5" s="592" t="s">
        <v>1293</v>
      </c>
      <c r="D5" s="592">
        <v>3030.64</v>
      </c>
      <c r="E5" s="592">
        <v>2121</v>
      </c>
      <c r="F5" s="592">
        <v>2200</v>
      </c>
      <c r="G5" s="610">
        <f t="shared" si="0"/>
        <v>-79</v>
      </c>
      <c r="H5" s="604" t="s">
        <v>1300</v>
      </c>
    </row>
    <row r="6" spans="1:8" ht="15" thickBot="1">
      <c r="A6" s="602">
        <v>4</v>
      </c>
      <c r="B6" s="591" t="s">
        <v>1287</v>
      </c>
      <c r="C6" s="592" t="s">
        <v>1244</v>
      </c>
      <c r="D6" s="592">
        <v>12782</v>
      </c>
      <c r="E6" s="592">
        <v>8948</v>
      </c>
      <c r="F6" s="592">
        <v>8948</v>
      </c>
      <c r="G6" s="610">
        <f t="shared" si="0"/>
        <v>0</v>
      </c>
      <c r="H6" s="604" t="s">
        <v>1300</v>
      </c>
    </row>
    <row r="7" spans="1:8" ht="15" thickBot="1">
      <c r="A7" s="602">
        <v>5</v>
      </c>
      <c r="B7" s="591" t="s">
        <v>1288</v>
      </c>
      <c r="C7" s="592" t="s">
        <v>1293</v>
      </c>
      <c r="D7" s="592">
        <v>192.16499999999999</v>
      </c>
      <c r="E7" s="592">
        <v>135</v>
      </c>
      <c r="F7" s="592">
        <v>188</v>
      </c>
      <c r="G7" s="610">
        <f t="shared" si="0"/>
        <v>-53</v>
      </c>
      <c r="H7" s="604" t="s">
        <v>1300</v>
      </c>
    </row>
    <row r="8" spans="1:8" ht="19" customHeight="1" thickBot="1">
      <c r="A8" s="602">
        <v>6</v>
      </c>
      <c r="B8" s="591" t="s">
        <v>1289</v>
      </c>
      <c r="C8" s="592" t="s">
        <v>1292</v>
      </c>
      <c r="D8" s="592">
        <v>100</v>
      </c>
      <c r="E8" s="601">
        <v>0.25</v>
      </c>
      <c r="F8" s="601">
        <v>0.7</v>
      </c>
      <c r="G8" s="611">
        <f>E8-F8</f>
        <v>-0.44999999999999996</v>
      </c>
      <c r="H8" s="604" t="s">
        <v>1300</v>
      </c>
    </row>
    <row r="9" spans="1:8" ht="15" thickBot="1">
      <c r="A9" s="602">
        <v>7</v>
      </c>
      <c r="B9" s="591" t="s">
        <v>1290</v>
      </c>
      <c r="C9" s="592" t="s">
        <v>1293</v>
      </c>
      <c r="D9" s="592">
        <v>199</v>
      </c>
      <c r="E9" s="592">
        <v>100</v>
      </c>
      <c r="F9" s="592">
        <v>0</v>
      </c>
      <c r="G9" s="610">
        <f t="shared" si="0"/>
        <v>100</v>
      </c>
      <c r="H9" s="604" t="s">
        <v>1300</v>
      </c>
    </row>
    <row r="10" spans="1:8" ht="15" thickBot="1">
      <c r="A10" s="605">
        <v>8</v>
      </c>
      <c r="B10" s="606" t="s">
        <v>1291</v>
      </c>
      <c r="C10" s="607" t="s">
        <v>1292</v>
      </c>
      <c r="D10" s="607">
        <v>100</v>
      </c>
      <c r="E10" s="608">
        <v>0.5</v>
      </c>
      <c r="F10" s="608">
        <v>0.7</v>
      </c>
      <c r="G10" s="612">
        <f>E10-F10</f>
        <v>-0.19999999999999996</v>
      </c>
      <c r="H10" s="609" t="s">
        <v>1301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topLeftCell="A16" zoomScaleNormal="100" zoomScaleSheetLayoutView="100" workbookViewId="0">
      <selection activeCell="B2" sqref="B2:G2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703" t="s">
        <v>67</v>
      </c>
      <c r="C2" s="703"/>
      <c r="D2" s="703"/>
      <c r="E2" s="703"/>
      <c r="F2" s="703"/>
      <c r="G2" s="703"/>
    </row>
    <row r="3" spans="2:7" ht="15.5">
      <c r="B3" s="704" t="s">
        <v>124</v>
      </c>
      <c r="C3" s="704"/>
      <c r="D3" s="704"/>
      <c r="E3" s="704"/>
      <c r="F3" s="704"/>
      <c r="G3" s="231">
        <f ca="1">'PGCIL - KEC'!M1</f>
        <v>46185</v>
      </c>
    </row>
    <row r="4" spans="2:7" ht="36.5" customHeight="1">
      <c r="B4" s="705" t="s">
        <v>89</v>
      </c>
      <c r="C4" s="705"/>
      <c r="D4" s="706" t="s">
        <v>975</v>
      </c>
      <c r="E4" s="706"/>
      <c r="F4" s="706"/>
      <c r="G4" s="706"/>
    </row>
    <row r="5" spans="2:7" ht="16.399999999999999" customHeight="1">
      <c r="B5" s="705" t="s">
        <v>90</v>
      </c>
      <c r="C5" s="705"/>
      <c r="D5" s="706" t="s">
        <v>1694</v>
      </c>
      <c r="E5" s="706"/>
      <c r="F5" s="706"/>
      <c r="G5" s="706"/>
    </row>
    <row r="6" spans="2:7" ht="15.5">
      <c r="B6" s="232"/>
      <c r="C6" s="232"/>
      <c r="D6" s="232"/>
      <c r="E6" s="232"/>
      <c r="F6" s="232"/>
      <c r="G6" s="232"/>
    </row>
    <row r="7" spans="2:7" s="11" customFormat="1" ht="15" customHeight="1">
      <c r="B7" s="702" t="s">
        <v>91</v>
      </c>
      <c r="C7" s="702"/>
      <c r="D7" s="702"/>
      <c r="E7" s="702"/>
      <c r="F7" s="702"/>
      <c r="G7" s="702"/>
    </row>
    <row r="8" spans="2:7" ht="43.5">
      <c r="B8" s="233" t="s">
        <v>92</v>
      </c>
      <c r="C8" s="233" t="s">
        <v>93</v>
      </c>
      <c r="D8" s="233" t="s">
        <v>94</v>
      </c>
      <c r="E8" s="233" t="s">
        <v>95</v>
      </c>
      <c r="F8" s="699" t="s">
        <v>96</v>
      </c>
      <c r="G8" s="699"/>
    </row>
    <row r="9" spans="2:7">
      <c r="B9" s="234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698">
        <f>'PGCIL - KEC'!J6</f>
        <v>0</v>
      </c>
      <c r="G9" s="698"/>
    </row>
    <row r="10" spans="2:7">
      <c r="B10" s="701" t="s">
        <v>97</v>
      </c>
      <c r="C10" s="701"/>
      <c r="D10" s="701"/>
      <c r="E10" s="701"/>
      <c r="F10" s="701"/>
      <c r="G10" s="701"/>
    </row>
    <row r="11" spans="2:7" ht="43.5">
      <c r="B11" s="233" t="s">
        <v>92</v>
      </c>
      <c r="C11" s="233" t="s">
        <v>93</v>
      </c>
      <c r="D11" s="233" t="s">
        <v>94</v>
      </c>
      <c r="E11" s="233" t="s">
        <v>95</v>
      </c>
      <c r="F11" s="699" t="s">
        <v>96</v>
      </c>
      <c r="G11" s="699"/>
    </row>
    <row r="12" spans="2:7">
      <c r="B12" s="8">
        <f>'PGCIL - KEC'!C10</f>
        <v>31</v>
      </c>
      <c r="C12" s="8">
        <f>'PGCIL - KEC'!D10</f>
        <v>17</v>
      </c>
      <c r="D12" s="8">
        <f>'PGCIL - KEC'!H10</f>
        <v>1</v>
      </c>
      <c r="E12" s="8">
        <f>'PGCIL - KEC'!I10</f>
        <v>18</v>
      </c>
      <c r="F12" s="700">
        <f>'PGCIL - KEC'!J10</f>
        <v>13</v>
      </c>
      <c r="G12" s="700"/>
    </row>
    <row r="13" spans="2:7">
      <c r="B13" s="701" t="s">
        <v>98</v>
      </c>
      <c r="C13" s="701"/>
      <c r="D13" s="701"/>
      <c r="E13" s="701"/>
      <c r="F13" s="701"/>
      <c r="G13" s="701"/>
    </row>
    <row r="14" spans="2:7" ht="43.5">
      <c r="B14" s="233" t="s">
        <v>92</v>
      </c>
      <c r="C14" s="233" t="s">
        <v>93</v>
      </c>
      <c r="D14" s="233" t="s">
        <v>94</v>
      </c>
      <c r="E14" s="233" t="s">
        <v>95</v>
      </c>
      <c r="F14" s="699" t="s">
        <v>96</v>
      </c>
      <c r="G14" s="699"/>
    </row>
    <row r="15" spans="2:7">
      <c r="B15" s="2">
        <f>'PGCIL - KEC'!C7</f>
        <v>184.98599999999999</v>
      </c>
      <c r="C15" s="2">
        <f>'PGCIL - KEC'!D7</f>
        <v>166.53100000000001</v>
      </c>
      <c r="D15" s="2">
        <f>'PGCIL - KEC'!H7</f>
        <v>0</v>
      </c>
      <c r="E15" s="2">
        <f>'PGCIL - KEC'!I7</f>
        <v>166.53100000000001</v>
      </c>
      <c r="F15" s="698">
        <f>'PGCIL - KEC'!J7</f>
        <v>18.454999999999984</v>
      </c>
      <c r="G15" s="698"/>
    </row>
    <row r="16" spans="2:7">
      <c r="B16" s="701" t="s">
        <v>99</v>
      </c>
      <c r="C16" s="701"/>
      <c r="D16" s="701"/>
      <c r="E16" s="701"/>
      <c r="F16" s="701"/>
      <c r="G16" s="701"/>
    </row>
    <row r="17" spans="2:7" ht="43.5">
      <c r="B17" s="233" t="s">
        <v>92</v>
      </c>
      <c r="C17" s="233" t="s">
        <v>93</v>
      </c>
      <c r="D17" s="233" t="s">
        <v>94</v>
      </c>
      <c r="E17" s="233" t="s">
        <v>95</v>
      </c>
      <c r="F17" s="699" t="s">
        <v>96</v>
      </c>
      <c r="G17" s="699"/>
    </row>
    <row r="18" spans="2:7">
      <c r="B18" s="2">
        <f>'PGCIL - KEC'!C9</f>
        <v>184.98599999999999</v>
      </c>
      <c r="C18" s="2">
        <f>'PGCIL - KEC'!D9</f>
        <v>136.13900000000001</v>
      </c>
      <c r="D18" s="2">
        <f>'PGCIL - KEC'!H9</f>
        <v>0</v>
      </c>
      <c r="E18" s="2">
        <f>'PGCIL - KEC'!I9</f>
        <v>136.13900000000001</v>
      </c>
      <c r="F18" s="698">
        <f>'PGCIL - KEC'!J9</f>
        <v>48.84699999999998</v>
      </c>
      <c r="G18" s="698"/>
    </row>
    <row r="19" spans="2:7">
      <c r="B19" s="701" t="s">
        <v>100</v>
      </c>
      <c r="C19" s="701"/>
      <c r="D19" s="701"/>
      <c r="E19" s="701"/>
      <c r="F19" s="701"/>
      <c r="G19" s="701"/>
    </row>
    <row r="20" spans="2:7" ht="43.5">
      <c r="B20" s="233" t="s">
        <v>92</v>
      </c>
      <c r="C20" s="233" t="s">
        <v>93</v>
      </c>
      <c r="D20" s="233" t="s">
        <v>94</v>
      </c>
      <c r="E20" s="233" t="s">
        <v>95</v>
      </c>
      <c r="F20" s="699" t="s">
        <v>96</v>
      </c>
      <c r="G20" s="699"/>
    </row>
    <row r="21" spans="2:7">
      <c r="B21" s="234">
        <f>'PGCIL - KEC'!C12</f>
        <v>480</v>
      </c>
      <c r="C21" s="8">
        <f>'PGCIL - KEC'!D12</f>
        <v>154</v>
      </c>
      <c r="D21" s="8">
        <f>'PGCIL - KEC'!H12</f>
        <v>7</v>
      </c>
      <c r="E21" s="7">
        <f>'PGCIL - KEC'!I12</f>
        <v>161</v>
      </c>
      <c r="F21" s="700">
        <f>'PGCIL - KEC'!J12</f>
        <v>319</v>
      </c>
      <c r="G21" s="700"/>
    </row>
    <row r="22" spans="2:7">
      <c r="B22" s="701" t="s">
        <v>101</v>
      </c>
      <c r="C22" s="701"/>
      <c r="D22" s="701"/>
      <c r="E22" s="701"/>
      <c r="F22" s="701"/>
      <c r="G22" s="701"/>
    </row>
    <row r="23" spans="2:7" ht="43.5">
      <c r="B23" s="233" t="s">
        <v>102</v>
      </c>
      <c r="C23" s="233" t="s">
        <v>93</v>
      </c>
      <c r="D23" s="233" t="s">
        <v>94</v>
      </c>
      <c r="E23" s="233" t="s">
        <v>95</v>
      </c>
      <c r="F23" s="699" t="s">
        <v>96</v>
      </c>
      <c r="G23" s="699"/>
    </row>
    <row r="24" spans="2:7">
      <c r="B24" s="234">
        <f>'PGCIL - KEC'!C13</f>
        <v>480</v>
      </c>
      <c r="C24" s="8">
        <f>'PGCIL - KEC'!D13</f>
        <v>96</v>
      </c>
      <c r="D24" s="8">
        <f>'PGCIL - KEC'!H13</f>
        <v>9</v>
      </c>
      <c r="E24" s="7">
        <f>'PGCIL - KEC'!I13</f>
        <v>105</v>
      </c>
      <c r="F24" s="700">
        <f>'PGCIL - KEC'!J13</f>
        <v>375</v>
      </c>
      <c r="G24" s="700"/>
    </row>
    <row r="25" spans="2:7">
      <c r="B25" s="701" t="s">
        <v>103</v>
      </c>
      <c r="C25" s="701"/>
      <c r="D25" s="701"/>
      <c r="E25" s="701"/>
      <c r="F25" s="701"/>
      <c r="G25" s="701"/>
    </row>
    <row r="26" spans="2:7" ht="43.5">
      <c r="B26" s="233" t="s">
        <v>102</v>
      </c>
      <c r="C26" s="233" t="s">
        <v>93</v>
      </c>
      <c r="D26" s="233" t="s">
        <v>94</v>
      </c>
      <c r="E26" s="233" t="s">
        <v>95</v>
      </c>
      <c r="F26" s="699" t="s">
        <v>96</v>
      </c>
      <c r="G26" s="699"/>
    </row>
    <row r="27" spans="2:7">
      <c r="B27" s="234">
        <f>'PGCIL - KEC'!C14</f>
        <v>480</v>
      </c>
      <c r="C27" s="8">
        <f>'PGCIL - KEC'!D14</f>
        <v>52</v>
      </c>
      <c r="D27" s="8">
        <f>'PGCIL - KEC'!H14</f>
        <v>11</v>
      </c>
      <c r="E27" s="7">
        <f>'PGCIL - KEC'!I14</f>
        <v>63</v>
      </c>
      <c r="F27" s="700">
        <f>'PGCIL - KEC'!J14</f>
        <v>417</v>
      </c>
      <c r="G27" s="700"/>
    </row>
    <row r="28" spans="2:7" hidden="1">
      <c r="B28" s="701" t="s">
        <v>104</v>
      </c>
      <c r="C28" s="701"/>
      <c r="D28" s="701"/>
      <c r="E28" s="701"/>
      <c r="F28" s="701"/>
      <c r="G28" s="701"/>
    </row>
    <row r="29" spans="2:7" ht="43.5" hidden="1">
      <c r="B29" s="233" t="s">
        <v>102</v>
      </c>
      <c r="C29" s="233" t="s">
        <v>93</v>
      </c>
      <c r="D29" s="233" t="s">
        <v>94</v>
      </c>
      <c r="E29" s="233" t="s">
        <v>95</v>
      </c>
      <c r="F29" s="699" t="s">
        <v>105</v>
      </c>
      <c r="G29" s="699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698">
        <f>B30-E30</f>
        <v>184.98599999999999</v>
      </c>
      <c r="G30" s="698"/>
    </row>
    <row r="31" spans="2:7" hidden="1">
      <c r="B31" s="701" t="s">
        <v>106</v>
      </c>
      <c r="C31" s="701"/>
      <c r="D31" s="701"/>
      <c r="E31" s="701"/>
      <c r="F31" s="701"/>
      <c r="G31" s="701"/>
    </row>
    <row r="32" spans="2:7" ht="43.5" hidden="1">
      <c r="B32" s="233" t="s">
        <v>102</v>
      </c>
      <c r="C32" s="233" t="s">
        <v>93</v>
      </c>
      <c r="D32" s="233" t="s">
        <v>94</v>
      </c>
      <c r="E32" s="233" t="s">
        <v>95</v>
      </c>
      <c r="F32" s="699" t="s">
        <v>96</v>
      </c>
      <c r="G32" s="699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698">
        <f>B33-E33</f>
        <v>184.98599999999999</v>
      </c>
      <c r="G33" s="698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6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70"/>
  <sheetViews>
    <sheetView zoomScale="58" zoomScaleNormal="53" zoomScaleSheetLayoutView="50" workbookViewId="0">
      <pane ySplit="2" topLeftCell="A161" activePane="bottomLeft" state="frozen"/>
      <selection pane="bottomLeft" activeCell="G168" sqref="G168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bestFit="1" customWidth="1"/>
    <col min="7" max="7" width="30" style="42" bestFit="1" customWidth="1"/>
    <col min="8" max="12" width="18.453125" style="42" bestFit="1" customWidth="1"/>
    <col min="13" max="13" width="15.7265625" style="39" bestFit="1" customWidth="1"/>
    <col min="14" max="14" width="26.26953125" style="39" bestFit="1" customWidth="1"/>
    <col min="15" max="15" width="22" style="147" bestFit="1" customWidth="1"/>
    <col min="16" max="16" width="13.90625" style="39" bestFit="1" customWidth="1"/>
    <col min="17" max="17" width="18.54296875" style="39" customWidth="1"/>
    <col min="18" max="16384" width="9.453125" style="39"/>
  </cols>
  <sheetData>
    <row r="1" spans="1:18" ht="50.5" customHeight="1" thickBot="1">
      <c r="A1" s="646" t="s">
        <v>977</v>
      </c>
      <c r="B1" s="647"/>
      <c r="C1" s="647"/>
      <c r="D1" s="647"/>
      <c r="E1" s="648"/>
      <c r="F1" s="647"/>
      <c r="G1" s="647"/>
      <c r="H1" s="647"/>
      <c r="I1" s="647"/>
      <c r="J1" s="647"/>
      <c r="K1" s="647"/>
      <c r="L1" s="647"/>
      <c r="M1" s="647"/>
      <c r="N1" s="647"/>
      <c r="O1" s="649"/>
      <c r="P1" s="647"/>
      <c r="Q1" s="650"/>
    </row>
    <row r="2" spans="1:18" s="41" customFormat="1" ht="62.9" customHeight="1">
      <c r="A2" s="319" t="s">
        <v>107</v>
      </c>
      <c r="B2" s="276" t="s">
        <v>122</v>
      </c>
      <c r="C2" s="276" t="s">
        <v>112</v>
      </c>
      <c r="D2" s="276" t="s">
        <v>123</v>
      </c>
      <c r="E2" s="320" t="s">
        <v>150</v>
      </c>
      <c r="F2" s="276" t="s">
        <v>643</v>
      </c>
      <c r="G2" s="280" t="s">
        <v>163</v>
      </c>
      <c r="H2" s="280" t="s">
        <v>744</v>
      </c>
      <c r="I2" s="280" t="s">
        <v>745</v>
      </c>
      <c r="J2" s="280" t="s">
        <v>746</v>
      </c>
      <c r="K2" s="280" t="s">
        <v>747</v>
      </c>
      <c r="L2" s="280" t="s">
        <v>952</v>
      </c>
      <c r="M2" s="280" t="s">
        <v>644</v>
      </c>
      <c r="N2" s="276" t="s">
        <v>121</v>
      </c>
      <c r="O2" s="321" t="s">
        <v>645</v>
      </c>
      <c r="P2" s="276" t="s">
        <v>149</v>
      </c>
      <c r="Q2" s="282" t="s">
        <v>160</v>
      </c>
    </row>
    <row r="3" spans="1:18" ht="30" customHeight="1">
      <c r="A3" s="5">
        <v>1</v>
      </c>
      <c r="B3" s="322" t="s">
        <v>339</v>
      </c>
      <c r="C3" s="5" t="s">
        <v>1113</v>
      </c>
      <c r="D3" s="6" t="s">
        <v>1336</v>
      </c>
      <c r="E3" s="51"/>
      <c r="F3" s="323">
        <v>45902</v>
      </c>
      <c r="G3" s="207"/>
      <c r="H3" s="337" t="s">
        <v>748</v>
      </c>
      <c r="I3" s="337" t="s">
        <v>748</v>
      </c>
      <c r="J3" s="44" t="s">
        <v>748</v>
      </c>
      <c r="K3" s="44" t="s">
        <v>748</v>
      </c>
      <c r="L3" s="6" t="s">
        <v>110</v>
      </c>
      <c r="M3" s="323">
        <v>45915</v>
      </c>
      <c r="N3" s="49"/>
      <c r="O3" s="148" t="s">
        <v>1114</v>
      </c>
      <c r="P3" s="6"/>
      <c r="Q3" s="325"/>
    </row>
    <row r="4" spans="1:18" ht="30" customHeight="1">
      <c r="A4" s="5">
        <v>2</v>
      </c>
      <c r="B4" s="322" t="s">
        <v>1067</v>
      </c>
      <c r="C4" s="5" t="s">
        <v>1115</v>
      </c>
      <c r="D4" s="6" t="s">
        <v>1336</v>
      </c>
      <c r="E4" s="51"/>
      <c r="F4" s="323">
        <v>45909</v>
      </c>
      <c r="G4" s="144"/>
      <c r="H4" s="337" t="s">
        <v>748</v>
      </c>
      <c r="I4" s="337" t="s">
        <v>748</v>
      </c>
      <c r="J4" s="44" t="s">
        <v>748</v>
      </c>
      <c r="K4" s="44" t="s">
        <v>748</v>
      </c>
      <c r="L4" s="6" t="s">
        <v>110</v>
      </c>
      <c r="M4" s="323">
        <v>45933</v>
      </c>
      <c r="N4" s="49"/>
      <c r="O4" s="148" t="s">
        <v>1114</v>
      </c>
      <c r="P4" s="6"/>
      <c r="Q4" s="325"/>
    </row>
    <row r="5" spans="1:18" ht="30" customHeight="1">
      <c r="A5" s="5">
        <v>3</v>
      </c>
      <c r="B5" s="322" t="s">
        <v>1061</v>
      </c>
      <c r="C5" s="5" t="s">
        <v>1116</v>
      </c>
      <c r="D5" s="6" t="s">
        <v>1117</v>
      </c>
      <c r="E5" s="51"/>
      <c r="F5" s="323">
        <v>45931</v>
      </c>
      <c r="G5" s="326"/>
      <c r="H5" s="337" t="s">
        <v>748</v>
      </c>
      <c r="I5" s="337" t="s">
        <v>748</v>
      </c>
      <c r="J5" s="44" t="s">
        <v>748</v>
      </c>
      <c r="K5" s="44" t="s">
        <v>748</v>
      </c>
      <c r="L5" s="6" t="s">
        <v>110</v>
      </c>
      <c r="M5" s="323">
        <v>45937</v>
      </c>
      <c r="N5" s="49"/>
      <c r="O5" s="148" t="s">
        <v>1118</v>
      </c>
      <c r="P5" s="6" t="s">
        <v>814</v>
      </c>
      <c r="Q5" s="325">
        <v>45940</v>
      </c>
    </row>
    <row r="6" spans="1:18" ht="30" customHeight="1">
      <c r="A6" s="5">
        <v>4</v>
      </c>
      <c r="B6" s="322" t="s">
        <v>206</v>
      </c>
      <c r="C6" s="5" t="s">
        <v>1115</v>
      </c>
      <c r="D6" s="6" t="s">
        <v>1337</v>
      </c>
      <c r="E6" s="51"/>
      <c r="F6" s="323">
        <v>45921</v>
      </c>
      <c r="G6" s="326"/>
      <c r="H6" s="337" t="s">
        <v>748</v>
      </c>
      <c r="I6" s="337" t="s">
        <v>748</v>
      </c>
      <c r="J6" s="44" t="s">
        <v>748</v>
      </c>
      <c r="K6" s="44" t="s">
        <v>748</v>
      </c>
      <c r="L6" s="6" t="s">
        <v>110</v>
      </c>
      <c r="M6" s="323">
        <v>45938</v>
      </c>
      <c r="N6" s="49"/>
      <c r="O6" s="148" t="s">
        <v>1114</v>
      </c>
      <c r="P6" s="6" t="s">
        <v>814</v>
      </c>
      <c r="Q6" s="325">
        <v>45982</v>
      </c>
    </row>
    <row r="7" spans="1:18" ht="30" customHeight="1">
      <c r="A7" s="5">
        <v>5</v>
      </c>
      <c r="B7" s="322" t="s">
        <v>336</v>
      </c>
      <c r="C7" s="5" t="s">
        <v>1115</v>
      </c>
      <c r="D7" s="6" t="s">
        <v>1117</v>
      </c>
      <c r="E7" s="51"/>
      <c r="F7" s="323">
        <v>45907</v>
      </c>
      <c r="G7" s="144"/>
      <c r="H7" s="337" t="s">
        <v>748</v>
      </c>
      <c r="I7" s="337" t="s">
        <v>748</v>
      </c>
      <c r="J7" s="44" t="s">
        <v>748</v>
      </c>
      <c r="K7" s="44" t="s">
        <v>748</v>
      </c>
      <c r="L7" s="6" t="s">
        <v>110</v>
      </c>
      <c r="M7" s="323">
        <v>45945</v>
      </c>
      <c r="N7" s="49"/>
      <c r="O7" s="148" t="s">
        <v>1119</v>
      </c>
      <c r="P7" s="6" t="s">
        <v>814</v>
      </c>
      <c r="Q7" s="325">
        <v>45950</v>
      </c>
    </row>
    <row r="8" spans="1:18" ht="30" customHeight="1">
      <c r="A8" s="5">
        <v>6</v>
      </c>
      <c r="B8" s="322" t="s">
        <v>192</v>
      </c>
      <c r="C8" s="5" t="s">
        <v>1116</v>
      </c>
      <c r="D8" s="6" t="s">
        <v>1117</v>
      </c>
      <c r="E8" s="51"/>
      <c r="F8" s="323">
        <v>45924</v>
      </c>
      <c r="G8" s="142"/>
      <c r="H8" s="337" t="s">
        <v>748</v>
      </c>
      <c r="I8" s="337" t="s">
        <v>748</v>
      </c>
      <c r="J8" s="44" t="s">
        <v>748</v>
      </c>
      <c r="K8" s="44" t="s">
        <v>748</v>
      </c>
      <c r="L8" s="6" t="s">
        <v>110</v>
      </c>
      <c r="M8" s="323">
        <v>45946</v>
      </c>
      <c r="N8" s="49"/>
      <c r="O8" s="148" t="s">
        <v>1120</v>
      </c>
      <c r="P8" s="6" t="s">
        <v>814</v>
      </c>
      <c r="Q8" s="325">
        <v>45968</v>
      </c>
    </row>
    <row r="9" spans="1:18" ht="30" customHeight="1">
      <c r="A9" s="5">
        <v>7</v>
      </c>
      <c r="B9" s="322" t="s">
        <v>186</v>
      </c>
      <c r="C9" s="5" t="s">
        <v>1115</v>
      </c>
      <c r="D9" s="6" t="s">
        <v>1336</v>
      </c>
      <c r="E9" s="51"/>
      <c r="F9" s="323">
        <v>45938</v>
      </c>
      <c r="G9" s="142"/>
      <c r="H9" s="337" t="s">
        <v>748</v>
      </c>
      <c r="I9" s="337" t="s">
        <v>748</v>
      </c>
      <c r="J9" s="44" t="s">
        <v>748</v>
      </c>
      <c r="K9" s="44" t="s">
        <v>748</v>
      </c>
      <c r="L9" s="6" t="s">
        <v>110</v>
      </c>
      <c r="M9" s="323">
        <v>45949</v>
      </c>
      <c r="N9" s="49"/>
      <c r="O9" s="148" t="s">
        <v>1114</v>
      </c>
      <c r="P9" s="6" t="s">
        <v>814</v>
      </c>
      <c r="Q9" s="325">
        <v>45950</v>
      </c>
    </row>
    <row r="10" spans="1:18" ht="30" customHeight="1">
      <c r="A10" s="5">
        <v>8</v>
      </c>
      <c r="B10" s="322" t="s">
        <v>1063</v>
      </c>
      <c r="C10" s="5" t="s">
        <v>1121</v>
      </c>
      <c r="D10" s="6" t="s">
        <v>1336</v>
      </c>
      <c r="E10" s="51"/>
      <c r="F10" s="323">
        <v>45938</v>
      </c>
      <c r="G10" s="144"/>
      <c r="H10" s="337" t="s">
        <v>748</v>
      </c>
      <c r="I10" s="337" t="s">
        <v>748</v>
      </c>
      <c r="J10" s="44" t="s">
        <v>748</v>
      </c>
      <c r="K10" s="44" t="s">
        <v>748</v>
      </c>
      <c r="L10" s="6" t="s">
        <v>110</v>
      </c>
      <c r="M10" s="323">
        <v>45949</v>
      </c>
      <c r="N10" s="49"/>
      <c r="O10" s="148" t="s">
        <v>1118</v>
      </c>
      <c r="P10" s="6" t="s">
        <v>814</v>
      </c>
      <c r="Q10" s="325">
        <v>45952</v>
      </c>
    </row>
    <row r="11" spans="1:18" ht="30" customHeight="1">
      <c r="A11" s="5">
        <v>9</v>
      </c>
      <c r="B11" s="322" t="s">
        <v>1059</v>
      </c>
      <c r="C11" s="5" t="s">
        <v>1116</v>
      </c>
      <c r="D11" s="6" t="s">
        <v>1117</v>
      </c>
      <c r="E11" s="51"/>
      <c r="F11" s="323">
        <v>45940</v>
      </c>
      <c r="G11" s="142"/>
      <c r="H11" s="337" t="s">
        <v>748</v>
      </c>
      <c r="I11" s="337" t="s">
        <v>748</v>
      </c>
      <c r="J11" s="44" t="s">
        <v>748</v>
      </c>
      <c r="K11" s="44" t="s">
        <v>748</v>
      </c>
      <c r="L11" s="6" t="s">
        <v>110</v>
      </c>
      <c r="M11" s="323">
        <v>45955</v>
      </c>
      <c r="N11" s="49"/>
      <c r="O11" s="148" t="s">
        <v>1119</v>
      </c>
      <c r="P11" s="6" t="s">
        <v>814</v>
      </c>
      <c r="Q11" s="325">
        <v>45963</v>
      </c>
      <c r="R11" s="136"/>
    </row>
    <row r="12" spans="1:18" ht="30" customHeight="1">
      <c r="A12" s="5">
        <v>10</v>
      </c>
      <c r="B12" s="327" t="s">
        <v>1069</v>
      </c>
      <c r="C12" s="5" t="s">
        <v>1113</v>
      </c>
      <c r="D12" s="6" t="s">
        <v>1336</v>
      </c>
      <c r="E12" s="51"/>
      <c r="F12" s="323">
        <v>45941</v>
      </c>
      <c r="G12" s="144"/>
      <c r="H12" s="337" t="s">
        <v>748</v>
      </c>
      <c r="I12" s="337" t="s">
        <v>748</v>
      </c>
      <c r="J12" s="44" t="s">
        <v>748</v>
      </c>
      <c r="K12" s="44" t="s">
        <v>748</v>
      </c>
      <c r="L12" s="6" t="s">
        <v>110</v>
      </c>
      <c r="M12" s="323">
        <v>45958</v>
      </c>
      <c r="N12" s="50"/>
      <c r="O12" s="148" t="s">
        <v>1122</v>
      </c>
      <c r="P12" s="6" t="s">
        <v>814</v>
      </c>
      <c r="Q12" s="325">
        <v>45964</v>
      </c>
    </row>
    <row r="13" spans="1:18" ht="30" customHeight="1">
      <c r="A13" s="5">
        <v>11</v>
      </c>
      <c r="B13" s="322" t="s">
        <v>1057</v>
      </c>
      <c r="C13" s="5" t="s">
        <v>1113</v>
      </c>
      <c r="D13" s="6" t="s">
        <v>1336</v>
      </c>
      <c r="E13" s="51"/>
      <c r="F13" s="323">
        <v>45942</v>
      </c>
      <c r="G13" s="142"/>
      <c r="H13" s="337" t="s">
        <v>748</v>
      </c>
      <c r="I13" s="337" t="s">
        <v>748</v>
      </c>
      <c r="J13" s="44" t="s">
        <v>748</v>
      </c>
      <c r="K13" s="44" t="s">
        <v>748</v>
      </c>
      <c r="L13" s="6" t="s">
        <v>110</v>
      </c>
      <c r="M13" s="323">
        <v>45962</v>
      </c>
      <c r="N13" s="49"/>
      <c r="O13" s="148" t="s">
        <v>1123</v>
      </c>
      <c r="P13" s="6" t="s">
        <v>814</v>
      </c>
      <c r="Q13" s="325">
        <v>45965</v>
      </c>
    </row>
    <row r="14" spans="1:18" ht="30" customHeight="1">
      <c r="A14" s="5">
        <v>12</v>
      </c>
      <c r="B14" s="327" t="s">
        <v>1068</v>
      </c>
      <c r="C14" s="5" t="s">
        <v>1116</v>
      </c>
      <c r="D14" s="6" t="s">
        <v>1336</v>
      </c>
      <c r="E14" s="51"/>
      <c r="F14" s="323">
        <v>45942</v>
      </c>
      <c r="G14" s="144"/>
      <c r="H14" s="337" t="s">
        <v>748</v>
      </c>
      <c r="I14" s="337" t="s">
        <v>748</v>
      </c>
      <c r="J14" s="44" t="s">
        <v>748</v>
      </c>
      <c r="K14" s="44" t="s">
        <v>748</v>
      </c>
      <c r="L14" s="6" t="s">
        <v>110</v>
      </c>
      <c r="M14" s="323">
        <v>45962</v>
      </c>
      <c r="N14" s="49"/>
      <c r="O14" s="148" t="s">
        <v>1122</v>
      </c>
      <c r="P14" s="6" t="s">
        <v>814</v>
      </c>
      <c r="Q14" s="325">
        <v>45968</v>
      </c>
    </row>
    <row r="15" spans="1:18" ht="30" customHeight="1">
      <c r="A15" s="5">
        <v>13</v>
      </c>
      <c r="B15" s="322" t="s">
        <v>1058</v>
      </c>
      <c r="C15" s="5" t="s">
        <v>1113</v>
      </c>
      <c r="D15" s="6" t="s">
        <v>1336</v>
      </c>
      <c r="E15" s="51"/>
      <c r="F15" s="323">
        <v>45942</v>
      </c>
      <c r="G15" s="142"/>
      <c r="H15" s="337" t="s">
        <v>748</v>
      </c>
      <c r="I15" s="337" t="s">
        <v>748</v>
      </c>
      <c r="J15" s="44" t="s">
        <v>748</v>
      </c>
      <c r="K15" s="44" t="s">
        <v>748</v>
      </c>
      <c r="L15" s="6" t="s">
        <v>110</v>
      </c>
      <c r="M15" s="323">
        <v>45964</v>
      </c>
      <c r="N15" s="49"/>
      <c r="O15" s="148" t="s">
        <v>1123</v>
      </c>
      <c r="P15" s="6" t="s">
        <v>814</v>
      </c>
      <c r="Q15" s="325">
        <v>45969</v>
      </c>
    </row>
    <row r="16" spans="1:18" ht="30" customHeight="1">
      <c r="A16" s="5">
        <v>14</v>
      </c>
      <c r="B16" s="322" t="s">
        <v>337</v>
      </c>
      <c r="C16" s="5" t="s">
        <v>1121</v>
      </c>
      <c r="D16" s="6" t="s">
        <v>1117</v>
      </c>
      <c r="E16" s="51"/>
      <c r="F16" s="323">
        <v>45910</v>
      </c>
      <c r="G16" s="142"/>
      <c r="H16" s="337" t="s">
        <v>748</v>
      </c>
      <c r="I16" s="337" t="s">
        <v>748</v>
      </c>
      <c r="J16" s="44" t="s">
        <v>748</v>
      </c>
      <c r="K16" s="44" t="s">
        <v>748</v>
      </c>
      <c r="L16" s="6" t="s">
        <v>110</v>
      </c>
      <c r="M16" s="323">
        <v>45965</v>
      </c>
      <c r="N16" s="50"/>
      <c r="O16" s="148" t="s">
        <v>1119</v>
      </c>
      <c r="P16" s="6"/>
      <c r="Q16" s="325"/>
    </row>
    <row r="17" spans="1:17" ht="30" customHeight="1">
      <c r="A17" s="5">
        <v>15</v>
      </c>
      <c r="B17" s="322" t="s">
        <v>1064</v>
      </c>
      <c r="C17" s="5" t="s">
        <v>1116</v>
      </c>
      <c r="D17" s="6" t="s">
        <v>1338</v>
      </c>
      <c r="E17" s="51"/>
      <c r="F17" s="323">
        <v>45930</v>
      </c>
      <c r="G17" s="142"/>
      <c r="H17" s="337" t="s">
        <v>748</v>
      </c>
      <c r="I17" s="337" t="s">
        <v>748</v>
      </c>
      <c r="J17" s="44" t="s">
        <v>748</v>
      </c>
      <c r="K17" s="44" t="s">
        <v>748</v>
      </c>
      <c r="L17" s="6" t="s">
        <v>110</v>
      </c>
      <c r="M17" s="323">
        <v>45967</v>
      </c>
      <c r="N17" s="49"/>
      <c r="O17" s="148" t="s">
        <v>1124</v>
      </c>
      <c r="P17" s="6" t="s">
        <v>814</v>
      </c>
      <c r="Q17" s="325">
        <v>45969</v>
      </c>
    </row>
    <row r="18" spans="1:17" ht="30" customHeight="1">
      <c r="A18" s="5">
        <v>16</v>
      </c>
      <c r="B18" s="327" t="s">
        <v>340</v>
      </c>
      <c r="C18" s="5" t="s">
        <v>1113</v>
      </c>
      <c r="D18" s="6" t="s">
        <v>1336</v>
      </c>
      <c r="E18" s="51"/>
      <c r="F18" s="323">
        <v>45960</v>
      </c>
      <c r="G18" s="326"/>
      <c r="H18" s="337" t="s">
        <v>748</v>
      </c>
      <c r="I18" s="337" t="s">
        <v>748</v>
      </c>
      <c r="J18" s="44" t="s">
        <v>748</v>
      </c>
      <c r="K18" s="44" t="s">
        <v>748</v>
      </c>
      <c r="L18" s="6" t="s">
        <v>110</v>
      </c>
      <c r="M18" s="323">
        <v>45967</v>
      </c>
      <c r="N18" s="50"/>
      <c r="O18" s="148" t="s">
        <v>1122</v>
      </c>
      <c r="P18" s="6" t="s">
        <v>814</v>
      </c>
      <c r="Q18" s="325">
        <v>45974</v>
      </c>
    </row>
    <row r="19" spans="1:17" ht="30" customHeight="1">
      <c r="A19" s="5">
        <v>17</v>
      </c>
      <c r="B19" s="327" t="s">
        <v>1084</v>
      </c>
      <c r="C19" s="5" t="s">
        <v>1116</v>
      </c>
      <c r="D19" s="6" t="s">
        <v>1336</v>
      </c>
      <c r="E19" s="51"/>
      <c r="F19" s="323">
        <v>45957</v>
      </c>
      <c r="G19" s="144"/>
      <c r="H19" s="337" t="s">
        <v>748</v>
      </c>
      <c r="I19" s="337" t="s">
        <v>748</v>
      </c>
      <c r="J19" s="44" t="s">
        <v>748</v>
      </c>
      <c r="K19" s="44" t="s">
        <v>748</v>
      </c>
      <c r="L19" s="6" t="s">
        <v>110</v>
      </c>
      <c r="M19" s="323">
        <v>45969</v>
      </c>
      <c r="N19" s="49"/>
      <c r="O19" s="148" t="s">
        <v>1118</v>
      </c>
      <c r="P19" s="6" t="s">
        <v>814</v>
      </c>
      <c r="Q19" s="325">
        <v>45995</v>
      </c>
    </row>
    <row r="20" spans="1:17" ht="30" customHeight="1">
      <c r="A20" s="5">
        <v>18</v>
      </c>
      <c r="B20" s="322" t="s">
        <v>1051</v>
      </c>
      <c r="C20" s="5" t="s">
        <v>1116</v>
      </c>
      <c r="D20" s="6" t="s">
        <v>1336</v>
      </c>
      <c r="E20" s="51"/>
      <c r="F20" s="323">
        <v>45961</v>
      </c>
      <c r="G20" s="44"/>
      <c r="H20" s="337" t="s">
        <v>748</v>
      </c>
      <c r="I20" s="337" t="s">
        <v>748</v>
      </c>
      <c r="J20" s="44" t="s">
        <v>748</v>
      </c>
      <c r="K20" s="44" t="s">
        <v>748</v>
      </c>
      <c r="L20" s="6" t="s">
        <v>110</v>
      </c>
      <c r="M20" s="323">
        <v>45970</v>
      </c>
      <c r="N20" s="49"/>
      <c r="O20" s="148" t="s">
        <v>1123</v>
      </c>
      <c r="P20" s="6"/>
      <c r="Q20" s="325"/>
    </row>
    <row r="21" spans="1:17" ht="30" customHeight="1">
      <c r="A21" s="5">
        <v>19</v>
      </c>
      <c r="B21" s="327" t="s">
        <v>1071</v>
      </c>
      <c r="C21" s="5" t="s">
        <v>1113</v>
      </c>
      <c r="D21" s="6" t="s">
        <v>1336</v>
      </c>
      <c r="E21" s="51"/>
      <c r="F21" s="323">
        <v>45941</v>
      </c>
      <c r="G21" s="144"/>
      <c r="H21" s="337" t="s">
        <v>748</v>
      </c>
      <c r="I21" s="337" t="s">
        <v>748</v>
      </c>
      <c r="J21" s="44" t="s">
        <v>748</v>
      </c>
      <c r="K21" s="44" t="s">
        <v>748</v>
      </c>
      <c r="L21" s="6" t="s">
        <v>110</v>
      </c>
      <c r="M21" s="323">
        <v>45972</v>
      </c>
      <c r="N21" s="49"/>
      <c r="O21" s="148" t="s">
        <v>1122</v>
      </c>
      <c r="P21" s="6" t="s">
        <v>814</v>
      </c>
      <c r="Q21" s="325">
        <v>45985</v>
      </c>
    </row>
    <row r="22" spans="1:17" ht="30" customHeight="1">
      <c r="A22" s="5">
        <v>20</v>
      </c>
      <c r="B22" s="322" t="s">
        <v>1062</v>
      </c>
      <c r="C22" s="5" t="s">
        <v>1116</v>
      </c>
      <c r="D22" s="6" t="s">
        <v>1117</v>
      </c>
      <c r="E22" s="51"/>
      <c r="F22" s="323">
        <v>45958</v>
      </c>
      <c r="G22" s="144"/>
      <c r="H22" s="337" t="s">
        <v>748</v>
      </c>
      <c r="I22" s="337" t="s">
        <v>748</v>
      </c>
      <c r="J22" s="44" t="s">
        <v>748</v>
      </c>
      <c r="K22" s="44" t="s">
        <v>748</v>
      </c>
      <c r="L22" s="6" t="s">
        <v>110</v>
      </c>
      <c r="M22" s="323">
        <v>45974</v>
      </c>
      <c r="N22" s="49"/>
      <c r="O22" s="148" t="s">
        <v>1119</v>
      </c>
      <c r="P22" s="6" t="s">
        <v>814</v>
      </c>
      <c r="Q22" s="325">
        <v>45981</v>
      </c>
    </row>
    <row r="23" spans="1:17" ht="30" customHeight="1">
      <c r="A23" s="5">
        <v>21</v>
      </c>
      <c r="B23" s="322" t="s">
        <v>1052</v>
      </c>
      <c r="C23" s="5" t="s">
        <v>1113</v>
      </c>
      <c r="D23" s="6" t="s">
        <v>1336</v>
      </c>
      <c r="E23" s="51"/>
      <c r="F23" s="323">
        <v>45969</v>
      </c>
      <c r="G23" s="142"/>
      <c r="H23" s="337" t="s">
        <v>748</v>
      </c>
      <c r="I23" s="337" t="s">
        <v>748</v>
      </c>
      <c r="J23" s="44" t="s">
        <v>748</v>
      </c>
      <c r="K23" s="44" t="s">
        <v>748</v>
      </c>
      <c r="L23" s="6" t="s">
        <v>110</v>
      </c>
      <c r="M23" s="323">
        <v>45975</v>
      </c>
      <c r="N23" s="49"/>
      <c r="O23" s="148" t="s">
        <v>1123</v>
      </c>
      <c r="P23" s="6" t="s">
        <v>814</v>
      </c>
      <c r="Q23" s="325">
        <v>45985</v>
      </c>
    </row>
    <row r="24" spans="1:17" ht="30" customHeight="1">
      <c r="A24" s="5">
        <v>22</v>
      </c>
      <c r="B24" s="327" t="s">
        <v>1072</v>
      </c>
      <c r="C24" s="5" t="s">
        <v>1116</v>
      </c>
      <c r="D24" s="6" t="s">
        <v>1336</v>
      </c>
      <c r="E24" s="51"/>
      <c r="F24" s="323">
        <v>45940</v>
      </c>
      <c r="G24" s="326"/>
      <c r="H24" s="337" t="s">
        <v>748</v>
      </c>
      <c r="I24" s="337" t="s">
        <v>748</v>
      </c>
      <c r="J24" s="44" t="s">
        <v>748</v>
      </c>
      <c r="K24" s="44" t="s">
        <v>748</v>
      </c>
      <c r="L24" s="6" t="s">
        <v>110</v>
      </c>
      <c r="M24" s="323">
        <v>45975</v>
      </c>
      <c r="N24" s="49"/>
      <c r="O24" s="148" t="s">
        <v>1122</v>
      </c>
      <c r="P24" s="6" t="s">
        <v>814</v>
      </c>
      <c r="Q24" s="325">
        <v>45986</v>
      </c>
    </row>
    <row r="25" spans="1:17" ht="30" customHeight="1">
      <c r="A25" s="5">
        <v>23</v>
      </c>
      <c r="B25" s="322" t="s">
        <v>191</v>
      </c>
      <c r="C25" s="5" t="s">
        <v>1116</v>
      </c>
      <c r="D25" s="6" t="s">
        <v>1336</v>
      </c>
      <c r="E25" s="51"/>
      <c r="F25" s="323">
        <v>45968</v>
      </c>
      <c r="G25" s="142"/>
      <c r="H25" s="337" t="s">
        <v>748</v>
      </c>
      <c r="I25" s="337" t="s">
        <v>748</v>
      </c>
      <c r="J25" s="44" t="s">
        <v>748</v>
      </c>
      <c r="K25" s="44" t="s">
        <v>748</v>
      </c>
      <c r="L25" s="6" t="s">
        <v>110</v>
      </c>
      <c r="M25" s="323">
        <v>45976</v>
      </c>
      <c r="N25" s="49"/>
      <c r="O25" s="148" t="s">
        <v>1120</v>
      </c>
      <c r="P25" s="6"/>
      <c r="Q25" s="325"/>
    </row>
    <row r="26" spans="1:17" ht="30" customHeight="1">
      <c r="A26" s="5">
        <v>24</v>
      </c>
      <c r="B26" s="322" t="s">
        <v>195</v>
      </c>
      <c r="C26" s="5" t="s">
        <v>1116</v>
      </c>
      <c r="D26" s="6" t="s">
        <v>1336</v>
      </c>
      <c r="E26" s="51"/>
      <c r="F26" s="323">
        <v>45968</v>
      </c>
      <c r="G26" s="44"/>
      <c r="H26" s="337" t="s">
        <v>748</v>
      </c>
      <c r="I26" s="337" t="s">
        <v>748</v>
      </c>
      <c r="J26" s="44" t="s">
        <v>748</v>
      </c>
      <c r="K26" s="44" t="s">
        <v>748</v>
      </c>
      <c r="L26" s="6" t="s">
        <v>110</v>
      </c>
      <c r="M26" s="323">
        <v>45977</v>
      </c>
      <c r="N26" s="49"/>
      <c r="O26" s="148" t="s">
        <v>1124</v>
      </c>
      <c r="P26" s="6" t="s">
        <v>814</v>
      </c>
      <c r="Q26" s="325">
        <v>45980</v>
      </c>
    </row>
    <row r="27" spans="1:17" ht="30" customHeight="1">
      <c r="A27" s="5">
        <v>25</v>
      </c>
      <c r="B27" s="322" t="s">
        <v>1053</v>
      </c>
      <c r="C27" s="5" t="s">
        <v>1116</v>
      </c>
      <c r="D27" s="6" t="s">
        <v>1117</v>
      </c>
      <c r="E27" s="51"/>
      <c r="F27" s="323">
        <v>45968</v>
      </c>
      <c r="G27" s="143"/>
      <c r="H27" s="337" t="s">
        <v>748</v>
      </c>
      <c r="I27" s="337" t="s">
        <v>748</v>
      </c>
      <c r="J27" s="44" t="s">
        <v>748</v>
      </c>
      <c r="K27" s="44" t="s">
        <v>748</v>
      </c>
      <c r="L27" s="6" t="s">
        <v>110</v>
      </c>
      <c r="M27" s="323">
        <v>45980</v>
      </c>
      <c r="N27" s="49"/>
      <c r="O27" s="148" t="s">
        <v>1123</v>
      </c>
      <c r="P27" s="6" t="s">
        <v>814</v>
      </c>
      <c r="Q27" s="325">
        <v>45987</v>
      </c>
    </row>
    <row r="28" spans="1:17" ht="30" customHeight="1">
      <c r="A28" s="5">
        <v>26</v>
      </c>
      <c r="B28" s="327" t="s">
        <v>1086</v>
      </c>
      <c r="C28" s="5" t="s">
        <v>1113</v>
      </c>
      <c r="D28" s="6" t="s">
        <v>1117</v>
      </c>
      <c r="E28" s="51"/>
      <c r="F28" s="323">
        <v>45970</v>
      </c>
      <c r="G28" s="144"/>
      <c r="H28" s="337" t="s">
        <v>748</v>
      </c>
      <c r="I28" s="337" t="s">
        <v>748</v>
      </c>
      <c r="J28" s="44" t="s">
        <v>748</v>
      </c>
      <c r="K28" s="44" t="s">
        <v>748</v>
      </c>
      <c r="L28" s="6" t="s">
        <v>110</v>
      </c>
      <c r="M28" s="323">
        <v>45980</v>
      </c>
      <c r="N28" s="49"/>
      <c r="O28" s="148" t="s">
        <v>1118</v>
      </c>
      <c r="P28" s="6" t="s">
        <v>814</v>
      </c>
      <c r="Q28" s="325">
        <v>45987</v>
      </c>
    </row>
    <row r="29" spans="1:17" ht="30" customHeight="1">
      <c r="A29" s="5">
        <v>27</v>
      </c>
      <c r="B29" s="322" t="s">
        <v>1024</v>
      </c>
      <c r="C29" s="5" t="s">
        <v>1116</v>
      </c>
      <c r="D29" s="6" t="s">
        <v>1125</v>
      </c>
      <c r="E29" s="328"/>
      <c r="F29" s="323">
        <v>45970</v>
      </c>
      <c r="G29" s="44"/>
      <c r="H29" s="337" t="s">
        <v>748</v>
      </c>
      <c r="I29" s="337" t="s">
        <v>748</v>
      </c>
      <c r="J29" s="44" t="s">
        <v>748</v>
      </c>
      <c r="K29" s="44" t="s">
        <v>748</v>
      </c>
      <c r="L29" s="6" t="s">
        <v>110</v>
      </c>
      <c r="M29" s="323">
        <v>45981</v>
      </c>
      <c r="N29" s="81"/>
      <c r="O29" s="148" t="s">
        <v>1126</v>
      </c>
      <c r="P29" s="6" t="s">
        <v>814</v>
      </c>
      <c r="Q29" s="325">
        <v>45984</v>
      </c>
    </row>
    <row r="30" spans="1:17" ht="30" customHeight="1">
      <c r="A30" s="5">
        <v>28</v>
      </c>
      <c r="B30" s="322" t="s">
        <v>1065</v>
      </c>
      <c r="C30" s="5" t="s">
        <v>1113</v>
      </c>
      <c r="D30" s="6" t="s">
        <v>1117</v>
      </c>
      <c r="E30" s="51"/>
      <c r="F30" s="323">
        <v>45969</v>
      </c>
      <c r="G30" s="142"/>
      <c r="H30" s="337" t="s">
        <v>748</v>
      </c>
      <c r="I30" s="337" t="s">
        <v>748</v>
      </c>
      <c r="J30" s="44" t="s">
        <v>748</v>
      </c>
      <c r="K30" s="44" t="s">
        <v>748</v>
      </c>
      <c r="L30" s="6" t="s">
        <v>110</v>
      </c>
      <c r="M30" s="323">
        <v>45982</v>
      </c>
      <c r="N30" s="49"/>
      <c r="O30" s="148" t="s">
        <v>1119</v>
      </c>
      <c r="P30" s="6" t="s">
        <v>814</v>
      </c>
      <c r="Q30" s="325">
        <v>45984</v>
      </c>
    </row>
    <row r="31" spans="1:17" ht="30" customHeight="1">
      <c r="A31" s="5">
        <v>29</v>
      </c>
      <c r="B31" s="327" t="s">
        <v>213</v>
      </c>
      <c r="C31" s="5" t="s">
        <v>1121</v>
      </c>
      <c r="D31" s="6" t="s">
        <v>1117</v>
      </c>
      <c r="E31" s="51"/>
      <c r="F31" s="323">
        <v>45974</v>
      </c>
      <c r="G31" s="142"/>
      <c r="H31" s="337" t="s">
        <v>748</v>
      </c>
      <c r="I31" s="337" t="s">
        <v>748</v>
      </c>
      <c r="J31" s="44" t="s">
        <v>748</v>
      </c>
      <c r="K31" s="44" t="s">
        <v>748</v>
      </c>
      <c r="L31" s="6" t="s">
        <v>110</v>
      </c>
      <c r="M31" s="323">
        <v>45982</v>
      </c>
      <c r="N31" s="49"/>
      <c r="O31" s="148" t="s">
        <v>1122</v>
      </c>
      <c r="P31" s="6" t="s">
        <v>814</v>
      </c>
      <c r="Q31" s="325">
        <v>45984</v>
      </c>
    </row>
    <row r="32" spans="1:17" ht="30" customHeight="1">
      <c r="A32" s="5">
        <v>30</v>
      </c>
      <c r="B32" s="322" t="s">
        <v>185</v>
      </c>
      <c r="C32" s="5" t="s">
        <v>1116</v>
      </c>
      <c r="D32" s="6" t="s">
        <v>1336</v>
      </c>
      <c r="E32" s="51"/>
      <c r="F32" s="323">
        <v>45977</v>
      </c>
      <c r="G32" s="142"/>
      <c r="H32" s="337" t="s">
        <v>748</v>
      </c>
      <c r="I32" s="337" t="s">
        <v>748</v>
      </c>
      <c r="J32" s="44" t="s">
        <v>748</v>
      </c>
      <c r="K32" s="44" t="s">
        <v>748</v>
      </c>
      <c r="L32" s="6" t="s">
        <v>110</v>
      </c>
      <c r="M32" s="323">
        <v>45983</v>
      </c>
      <c r="N32" s="49"/>
      <c r="O32" s="148" t="s">
        <v>1120</v>
      </c>
      <c r="P32" s="6" t="s">
        <v>814</v>
      </c>
      <c r="Q32" s="325">
        <v>45986</v>
      </c>
    </row>
    <row r="33" spans="1:17" ht="30" customHeight="1">
      <c r="A33" s="5">
        <v>31</v>
      </c>
      <c r="B33" s="322" t="s">
        <v>1054</v>
      </c>
      <c r="C33" s="5" t="s">
        <v>1116</v>
      </c>
      <c r="D33" s="6" t="s">
        <v>1336</v>
      </c>
      <c r="E33" s="51"/>
      <c r="F33" s="323">
        <v>45975</v>
      </c>
      <c r="G33" s="329"/>
      <c r="H33" s="337" t="s">
        <v>748</v>
      </c>
      <c r="I33" s="337" t="s">
        <v>748</v>
      </c>
      <c r="J33" s="44" t="s">
        <v>748</v>
      </c>
      <c r="K33" s="44" t="s">
        <v>748</v>
      </c>
      <c r="L33" s="6" t="s">
        <v>110</v>
      </c>
      <c r="M33" s="323">
        <v>45984</v>
      </c>
      <c r="N33" s="49"/>
      <c r="O33" s="148" t="s">
        <v>1123</v>
      </c>
      <c r="P33" s="6" t="s">
        <v>814</v>
      </c>
      <c r="Q33" s="325">
        <v>45986</v>
      </c>
    </row>
    <row r="34" spans="1:17" ht="30" customHeight="1">
      <c r="A34" s="5">
        <v>32</v>
      </c>
      <c r="B34" s="322" t="s">
        <v>1025</v>
      </c>
      <c r="C34" s="5" t="s">
        <v>1113</v>
      </c>
      <c r="D34" s="6" t="s">
        <v>1125</v>
      </c>
      <c r="E34" s="328"/>
      <c r="F34" s="323">
        <v>45968</v>
      </c>
      <c r="G34" s="44"/>
      <c r="H34" s="337" t="s">
        <v>748</v>
      </c>
      <c r="I34" s="337" t="s">
        <v>748</v>
      </c>
      <c r="J34" s="44" t="s">
        <v>748</v>
      </c>
      <c r="K34" s="44" t="s">
        <v>748</v>
      </c>
      <c r="L34" s="6" t="s">
        <v>110</v>
      </c>
      <c r="M34" s="323">
        <v>45985</v>
      </c>
      <c r="N34" s="49"/>
      <c r="O34" s="148" t="s">
        <v>1126</v>
      </c>
      <c r="P34" s="6" t="s">
        <v>814</v>
      </c>
      <c r="Q34" s="325">
        <v>45987</v>
      </c>
    </row>
    <row r="35" spans="1:17" ht="30" customHeight="1">
      <c r="A35" s="5">
        <v>33</v>
      </c>
      <c r="B35" s="322" t="s">
        <v>1087</v>
      </c>
      <c r="C35" s="5" t="s">
        <v>1113</v>
      </c>
      <c r="D35" s="6" t="s">
        <v>1117</v>
      </c>
      <c r="E35" s="51"/>
      <c r="F35" s="323">
        <v>45976</v>
      </c>
      <c r="G35" s="144"/>
      <c r="H35" s="337" t="s">
        <v>748</v>
      </c>
      <c r="I35" s="337" t="s">
        <v>748</v>
      </c>
      <c r="J35" s="44" t="s">
        <v>748</v>
      </c>
      <c r="K35" s="44" t="s">
        <v>748</v>
      </c>
      <c r="L35" s="6" t="s">
        <v>110</v>
      </c>
      <c r="M35" s="323">
        <v>45985</v>
      </c>
      <c r="N35" s="49"/>
      <c r="O35" s="148" t="s">
        <v>1118</v>
      </c>
      <c r="P35" s="6"/>
      <c r="Q35" s="325"/>
    </row>
    <row r="36" spans="1:17" ht="30" customHeight="1">
      <c r="A36" s="5">
        <v>34</v>
      </c>
      <c r="B36" s="322" t="s">
        <v>1023</v>
      </c>
      <c r="C36" s="5" t="s">
        <v>1115</v>
      </c>
      <c r="D36" s="6" t="s">
        <v>1125</v>
      </c>
      <c r="E36" s="328"/>
      <c r="F36" s="323">
        <v>45984</v>
      </c>
      <c r="G36" s="44"/>
      <c r="H36" s="337" t="s">
        <v>748</v>
      </c>
      <c r="I36" s="337" t="s">
        <v>748</v>
      </c>
      <c r="J36" s="44" t="s">
        <v>748</v>
      </c>
      <c r="K36" s="44" t="s">
        <v>748</v>
      </c>
      <c r="L36" s="6" t="s">
        <v>110</v>
      </c>
      <c r="M36" s="323">
        <v>45989</v>
      </c>
      <c r="N36" s="49"/>
      <c r="O36" s="148" t="s">
        <v>1126</v>
      </c>
      <c r="P36" s="6" t="s">
        <v>814</v>
      </c>
      <c r="Q36" s="325">
        <v>45993</v>
      </c>
    </row>
    <row r="37" spans="1:17" ht="30" customHeight="1">
      <c r="A37" s="5">
        <v>35</v>
      </c>
      <c r="B37" s="322" t="s">
        <v>1055</v>
      </c>
      <c r="C37" s="5" t="s">
        <v>1115</v>
      </c>
      <c r="D37" s="6" t="s">
        <v>1336</v>
      </c>
      <c r="E37" s="51"/>
      <c r="F37" s="323">
        <v>45981</v>
      </c>
      <c r="G37" s="207"/>
      <c r="H37" s="337" t="s">
        <v>748</v>
      </c>
      <c r="I37" s="337" t="s">
        <v>748</v>
      </c>
      <c r="J37" s="44" t="s">
        <v>748</v>
      </c>
      <c r="K37" s="44" t="s">
        <v>748</v>
      </c>
      <c r="L37" s="6" t="s">
        <v>110</v>
      </c>
      <c r="M37" s="323">
        <v>45989</v>
      </c>
      <c r="N37" s="49"/>
      <c r="O37" s="148" t="s">
        <v>1123</v>
      </c>
      <c r="P37" s="6" t="s">
        <v>814</v>
      </c>
      <c r="Q37" s="325">
        <v>45991</v>
      </c>
    </row>
    <row r="38" spans="1:17" ht="30" customHeight="1">
      <c r="A38" s="5">
        <v>36</v>
      </c>
      <c r="B38" s="322" t="s">
        <v>1088</v>
      </c>
      <c r="C38" s="5" t="s">
        <v>1115</v>
      </c>
      <c r="D38" s="6" t="s">
        <v>1117</v>
      </c>
      <c r="E38" s="51"/>
      <c r="F38" s="323">
        <v>45985</v>
      </c>
      <c r="G38" s="326"/>
      <c r="H38" s="337" t="s">
        <v>748</v>
      </c>
      <c r="I38" s="337" t="s">
        <v>748</v>
      </c>
      <c r="J38" s="44" t="s">
        <v>748</v>
      </c>
      <c r="K38" s="44" t="s">
        <v>748</v>
      </c>
      <c r="L38" s="6" t="s">
        <v>110</v>
      </c>
      <c r="M38" s="323">
        <v>45989</v>
      </c>
      <c r="N38" s="49"/>
      <c r="O38" s="148" t="s">
        <v>1118</v>
      </c>
      <c r="P38" s="6"/>
      <c r="Q38" s="325"/>
    </row>
    <row r="39" spans="1:17" ht="30" customHeight="1">
      <c r="A39" s="5">
        <v>37</v>
      </c>
      <c r="B39" s="322" t="s">
        <v>1018</v>
      </c>
      <c r="C39" s="5" t="s">
        <v>1116</v>
      </c>
      <c r="D39" s="6" t="s">
        <v>1125</v>
      </c>
      <c r="E39" s="330"/>
      <c r="F39" s="323">
        <v>45968</v>
      </c>
      <c r="G39" s="44"/>
      <c r="H39" s="337" t="s">
        <v>748</v>
      </c>
      <c r="I39" s="337" t="s">
        <v>748</v>
      </c>
      <c r="J39" s="44" t="s">
        <v>748</v>
      </c>
      <c r="K39" s="44" t="s">
        <v>748</v>
      </c>
      <c r="L39" s="6" t="s">
        <v>110</v>
      </c>
      <c r="M39" s="323">
        <v>45991</v>
      </c>
      <c r="N39" s="49"/>
      <c r="O39" s="148" t="s">
        <v>1122</v>
      </c>
      <c r="P39" s="6" t="s">
        <v>814</v>
      </c>
      <c r="Q39" s="325">
        <v>46000</v>
      </c>
    </row>
    <row r="40" spans="1:17" ht="30" customHeight="1">
      <c r="A40" s="5">
        <v>38</v>
      </c>
      <c r="B40" s="322" t="s">
        <v>1048</v>
      </c>
      <c r="C40" s="5" t="s">
        <v>1116</v>
      </c>
      <c r="D40" s="6" t="s">
        <v>1336</v>
      </c>
      <c r="E40" s="330"/>
      <c r="F40" s="323">
        <v>45984</v>
      </c>
      <c r="G40" s="44"/>
      <c r="H40" s="337" t="s">
        <v>748</v>
      </c>
      <c r="I40" s="337" t="s">
        <v>748</v>
      </c>
      <c r="J40" s="44" t="s">
        <v>748</v>
      </c>
      <c r="K40" s="44" t="s">
        <v>748</v>
      </c>
      <c r="L40" s="6" t="s">
        <v>110</v>
      </c>
      <c r="M40" s="323">
        <v>45991</v>
      </c>
      <c r="N40" s="49"/>
      <c r="O40" s="148" t="s">
        <v>1124</v>
      </c>
      <c r="P40" s="6" t="s">
        <v>814</v>
      </c>
      <c r="Q40" s="325">
        <v>45996</v>
      </c>
    </row>
    <row r="41" spans="1:17" ht="30" customHeight="1">
      <c r="A41" s="5">
        <v>39</v>
      </c>
      <c r="B41" s="322" t="s">
        <v>183</v>
      </c>
      <c r="C41" s="5" t="s">
        <v>1116</v>
      </c>
      <c r="D41" s="6" t="s">
        <v>1336</v>
      </c>
      <c r="E41" s="51"/>
      <c r="F41" s="323">
        <v>45984</v>
      </c>
      <c r="G41" s="142"/>
      <c r="H41" s="337" t="s">
        <v>748</v>
      </c>
      <c r="I41" s="337" t="s">
        <v>748</v>
      </c>
      <c r="J41" s="44" t="s">
        <v>748</v>
      </c>
      <c r="K41" s="44" t="s">
        <v>748</v>
      </c>
      <c r="L41" s="6" t="s">
        <v>110</v>
      </c>
      <c r="M41" s="323">
        <v>45991</v>
      </c>
      <c r="N41" s="49"/>
      <c r="O41" s="148" t="s">
        <v>1120</v>
      </c>
      <c r="P41" s="6"/>
      <c r="Q41" s="325"/>
    </row>
    <row r="42" spans="1:17" ht="30" customHeight="1">
      <c r="A42" s="5">
        <v>40</v>
      </c>
      <c r="B42" s="322" t="s">
        <v>1090</v>
      </c>
      <c r="C42" s="5" t="s">
        <v>1116</v>
      </c>
      <c r="D42" s="6" t="s">
        <v>1336</v>
      </c>
      <c r="E42" s="51"/>
      <c r="F42" s="323">
        <v>45984</v>
      </c>
      <c r="G42" s="144"/>
      <c r="H42" s="337" t="s">
        <v>748</v>
      </c>
      <c r="I42" s="337" t="s">
        <v>748</v>
      </c>
      <c r="J42" s="44" t="s">
        <v>748</v>
      </c>
      <c r="K42" s="44" t="s">
        <v>748</v>
      </c>
      <c r="L42" s="6" t="s">
        <v>110</v>
      </c>
      <c r="M42" s="323">
        <v>45991</v>
      </c>
      <c r="N42" s="49"/>
      <c r="O42" s="148" t="s">
        <v>1119</v>
      </c>
      <c r="P42" s="6"/>
      <c r="Q42" s="325"/>
    </row>
    <row r="43" spans="1:17" ht="30" customHeight="1">
      <c r="A43" s="5">
        <v>41</v>
      </c>
      <c r="B43" s="322" t="s">
        <v>1047</v>
      </c>
      <c r="C43" s="5" t="s">
        <v>1127</v>
      </c>
      <c r="D43" s="6" t="s">
        <v>1336</v>
      </c>
      <c r="E43" s="328"/>
      <c r="F43" s="323">
        <v>45989</v>
      </c>
      <c r="G43" s="44"/>
      <c r="H43" s="337" t="s">
        <v>748</v>
      </c>
      <c r="I43" s="337" t="s">
        <v>748</v>
      </c>
      <c r="J43" s="44" t="s">
        <v>748</v>
      </c>
      <c r="K43" s="44" t="s">
        <v>748</v>
      </c>
      <c r="L43" s="6" t="s">
        <v>110</v>
      </c>
      <c r="M43" s="323">
        <v>45994</v>
      </c>
      <c r="N43" s="49"/>
      <c r="O43" s="148" t="s">
        <v>1123</v>
      </c>
      <c r="P43" s="6" t="s">
        <v>814</v>
      </c>
      <c r="Q43" s="325">
        <v>45996</v>
      </c>
    </row>
    <row r="44" spans="1:17" ht="30" customHeight="1">
      <c r="A44" s="5">
        <v>42</v>
      </c>
      <c r="B44" s="322" t="s">
        <v>1089</v>
      </c>
      <c r="C44" s="5" t="s">
        <v>1113</v>
      </c>
      <c r="D44" s="6" t="s">
        <v>1336</v>
      </c>
      <c r="E44" s="51"/>
      <c r="F44" s="323">
        <v>45981</v>
      </c>
      <c r="G44" s="144"/>
      <c r="H44" s="337" t="s">
        <v>748</v>
      </c>
      <c r="I44" s="337" t="s">
        <v>748</v>
      </c>
      <c r="J44" s="44" t="s">
        <v>748</v>
      </c>
      <c r="K44" s="44" t="s">
        <v>748</v>
      </c>
      <c r="L44" s="6" t="s">
        <v>110</v>
      </c>
      <c r="M44" s="323">
        <v>45994</v>
      </c>
      <c r="N44" s="49"/>
      <c r="O44" s="148" t="s">
        <v>1118</v>
      </c>
      <c r="P44" s="6"/>
      <c r="Q44" s="325"/>
    </row>
    <row r="45" spans="1:17" ht="30" customHeight="1">
      <c r="A45" s="5">
        <v>43</v>
      </c>
      <c r="B45" s="322" t="s">
        <v>1015</v>
      </c>
      <c r="C45" s="5" t="s">
        <v>1113</v>
      </c>
      <c r="D45" s="6" t="s">
        <v>1125</v>
      </c>
      <c r="E45" s="330"/>
      <c r="F45" s="323">
        <v>45985</v>
      </c>
      <c r="G45" s="44"/>
      <c r="H45" s="337" t="s">
        <v>748</v>
      </c>
      <c r="I45" s="337" t="s">
        <v>748</v>
      </c>
      <c r="J45" s="44" t="s">
        <v>748</v>
      </c>
      <c r="K45" s="44" t="s">
        <v>748</v>
      </c>
      <c r="L45" s="6" t="s">
        <v>110</v>
      </c>
      <c r="M45" s="323">
        <v>45997</v>
      </c>
      <c r="N45" s="49"/>
      <c r="O45" s="148" t="s">
        <v>1128</v>
      </c>
      <c r="P45" s="6" t="s">
        <v>814</v>
      </c>
      <c r="Q45" s="325">
        <v>46000</v>
      </c>
    </row>
    <row r="46" spans="1:17" ht="30" customHeight="1">
      <c r="A46" s="5">
        <v>44</v>
      </c>
      <c r="B46" s="322" t="s">
        <v>1038</v>
      </c>
      <c r="C46" s="5" t="s">
        <v>1113</v>
      </c>
      <c r="D46" s="6" t="s">
        <v>1125</v>
      </c>
      <c r="E46" s="330"/>
      <c r="F46" s="323">
        <v>45991</v>
      </c>
      <c r="G46" s="44"/>
      <c r="H46" s="337" t="s">
        <v>748</v>
      </c>
      <c r="I46" s="337" t="s">
        <v>748</v>
      </c>
      <c r="J46" s="44" t="s">
        <v>748</v>
      </c>
      <c r="K46" s="44" t="s">
        <v>748</v>
      </c>
      <c r="L46" s="6" t="s">
        <v>110</v>
      </c>
      <c r="M46" s="323">
        <v>45997</v>
      </c>
      <c r="N46" s="49"/>
      <c r="O46" s="148" t="s">
        <v>1126</v>
      </c>
      <c r="P46" s="6" t="s">
        <v>814</v>
      </c>
      <c r="Q46" s="325">
        <v>45998</v>
      </c>
    </row>
    <row r="47" spans="1:17" ht="30" customHeight="1">
      <c r="A47" s="5">
        <v>45</v>
      </c>
      <c r="B47" s="322" t="s">
        <v>1091</v>
      </c>
      <c r="C47" s="5" t="s">
        <v>1113</v>
      </c>
      <c r="D47" s="6" t="s">
        <v>1336</v>
      </c>
      <c r="E47" s="51"/>
      <c r="F47" s="323">
        <v>45986</v>
      </c>
      <c r="G47" s="144"/>
      <c r="H47" s="337" t="s">
        <v>748</v>
      </c>
      <c r="I47" s="337" t="s">
        <v>748</v>
      </c>
      <c r="J47" s="44" t="s">
        <v>748</v>
      </c>
      <c r="K47" s="44" t="s">
        <v>748</v>
      </c>
      <c r="L47" s="6" t="s">
        <v>110</v>
      </c>
      <c r="M47" s="323">
        <v>45997</v>
      </c>
      <c r="N47" s="49"/>
      <c r="O47" s="148" t="s">
        <v>1119</v>
      </c>
      <c r="P47" s="6"/>
      <c r="Q47" s="325"/>
    </row>
    <row r="48" spans="1:17" ht="30" customHeight="1">
      <c r="A48" s="5">
        <v>46</v>
      </c>
      <c r="B48" s="322" t="s">
        <v>1020</v>
      </c>
      <c r="C48" s="5" t="s">
        <v>1113</v>
      </c>
      <c r="D48" s="6" t="s">
        <v>1125</v>
      </c>
      <c r="E48" s="330"/>
      <c r="F48" s="323">
        <v>45982</v>
      </c>
      <c r="G48" s="44"/>
      <c r="H48" s="337" t="s">
        <v>748</v>
      </c>
      <c r="I48" s="337" t="s">
        <v>748</v>
      </c>
      <c r="J48" s="44" t="s">
        <v>748</v>
      </c>
      <c r="K48" s="44" t="s">
        <v>748</v>
      </c>
      <c r="L48" s="6" t="s">
        <v>110</v>
      </c>
      <c r="M48" s="323">
        <v>45998</v>
      </c>
      <c r="N48" s="49"/>
      <c r="O48" s="148" t="s">
        <v>1122</v>
      </c>
      <c r="P48" s="6" t="s">
        <v>814</v>
      </c>
      <c r="Q48" s="325">
        <v>46000</v>
      </c>
    </row>
    <row r="49" spans="1:17" ht="30" customHeight="1">
      <c r="A49" s="5">
        <v>47</v>
      </c>
      <c r="B49" s="322" t="s">
        <v>1045</v>
      </c>
      <c r="C49" s="5" t="s">
        <v>1129</v>
      </c>
      <c r="D49" s="6" t="s">
        <v>1336</v>
      </c>
      <c r="E49" s="328"/>
      <c r="F49" s="323">
        <v>45994</v>
      </c>
      <c r="G49" s="44"/>
      <c r="H49" s="337" t="s">
        <v>748</v>
      </c>
      <c r="I49" s="337" t="s">
        <v>748</v>
      </c>
      <c r="J49" s="44" t="s">
        <v>748</v>
      </c>
      <c r="K49" s="44" t="s">
        <v>748</v>
      </c>
      <c r="L49" s="6" t="s">
        <v>110</v>
      </c>
      <c r="M49" s="323">
        <v>45998</v>
      </c>
      <c r="N49" s="49"/>
      <c r="O49" s="148" t="s">
        <v>1123</v>
      </c>
      <c r="P49" s="6"/>
      <c r="Q49" s="325"/>
    </row>
    <row r="50" spans="1:17" ht="30" customHeight="1">
      <c r="A50" s="5">
        <v>48</v>
      </c>
      <c r="B50" s="322" t="s">
        <v>1094</v>
      </c>
      <c r="C50" s="5" t="s">
        <v>1116</v>
      </c>
      <c r="D50" s="6" t="s">
        <v>1125</v>
      </c>
      <c r="E50" s="51"/>
      <c r="F50" s="323">
        <v>45992</v>
      </c>
      <c r="G50" s="144"/>
      <c r="H50" s="337" t="s">
        <v>748</v>
      </c>
      <c r="I50" s="337" t="s">
        <v>748</v>
      </c>
      <c r="J50" s="44" t="s">
        <v>748</v>
      </c>
      <c r="K50" s="44" t="s">
        <v>748</v>
      </c>
      <c r="L50" s="6" t="s">
        <v>110</v>
      </c>
      <c r="M50" s="323">
        <v>45998</v>
      </c>
      <c r="N50" s="49"/>
      <c r="O50" s="148" t="s">
        <v>1118</v>
      </c>
      <c r="P50" s="6" t="s">
        <v>814</v>
      </c>
      <c r="Q50" s="325">
        <v>45999</v>
      </c>
    </row>
    <row r="51" spans="1:17" ht="30" customHeight="1">
      <c r="A51" s="5">
        <v>49</v>
      </c>
      <c r="B51" s="322" t="s">
        <v>1092</v>
      </c>
      <c r="C51" s="5" t="s">
        <v>1113</v>
      </c>
      <c r="D51" s="6" t="s">
        <v>1336</v>
      </c>
      <c r="E51" s="51"/>
      <c r="F51" s="323">
        <v>45992</v>
      </c>
      <c r="G51" s="144"/>
      <c r="H51" s="337" t="s">
        <v>748</v>
      </c>
      <c r="I51" s="337" t="s">
        <v>748</v>
      </c>
      <c r="J51" s="44" t="s">
        <v>748</v>
      </c>
      <c r="K51" s="44" t="s">
        <v>748</v>
      </c>
      <c r="L51" s="6" t="s">
        <v>110</v>
      </c>
      <c r="M51" s="323">
        <v>45999</v>
      </c>
      <c r="N51" s="49"/>
      <c r="O51" s="148" t="s">
        <v>1119</v>
      </c>
      <c r="P51" s="6"/>
      <c r="Q51" s="325"/>
    </row>
    <row r="52" spans="1:17" ht="30" customHeight="1">
      <c r="A52" s="5">
        <v>50</v>
      </c>
      <c r="B52" s="322" t="s">
        <v>1095</v>
      </c>
      <c r="C52" s="5" t="s">
        <v>1113</v>
      </c>
      <c r="D52" s="6" t="s">
        <v>1337</v>
      </c>
      <c r="E52" s="51"/>
      <c r="F52" s="323">
        <v>45992</v>
      </c>
      <c r="G52" s="144"/>
      <c r="H52" s="337" t="s">
        <v>748</v>
      </c>
      <c r="I52" s="337" t="s">
        <v>748</v>
      </c>
      <c r="J52" s="44" t="s">
        <v>748</v>
      </c>
      <c r="K52" s="44" t="s">
        <v>748</v>
      </c>
      <c r="L52" s="6" t="s">
        <v>110</v>
      </c>
      <c r="M52" s="323">
        <v>46001</v>
      </c>
      <c r="N52" s="49"/>
      <c r="O52" s="148" t="s">
        <v>1118</v>
      </c>
      <c r="P52" s="6" t="s">
        <v>814</v>
      </c>
      <c r="Q52" s="325">
        <v>46012</v>
      </c>
    </row>
    <row r="53" spans="1:17" ht="30" customHeight="1">
      <c r="A53" s="5">
        <v>51</v>
      </c>
      <c r="B53" s="322" t="s">
        <v>1049</v>
      </c>
      <c r="C53" s="5" t="s">
        <v>1116</v>
      </c>
      <c r="D53" s="6" t="s">
        <v>1336</v>
      </c>
      <c r="E53" s="330"/>
      <c r="F53" s="323">
        <v>45990</v>
      </c>
      <c r="G53" s="44"/>
      <c r="H53" s="337" t="s">
        <v>748</v>
      </c>
      <c r="I53" s="337" t="s">
        <v>748</v>
      </c>
      <c r="J53" s="44" t="s">
        <v>748</v>
      </c>
      <c r="K53" s="44" t="s">
        <v>748</v>
      </c>
      <c r="L53" s="6" t="s">
        <v>110</v>
      </c>
      <c r="M53" s="323">
        <v>46002</v>
      </c>
      <c r="N53" s="49"/>
      <c r="O53" s="148" t="s">
        <v>1124</v>
      </c>
      <c r="P53" s="6" t="s">
        <v>814</v>
      </c>
      <c r="Q53" s="325">
        <v>46004</v>
      </c>
    </row>
    <row r="54" spans="1:17" ht="30" customHeight="1">
      <c r="A54" s="5">
        <v>52</v>
      </c>
      <c r="B54" s="322" t="s">
        <v>1039</v>
      </c>
      <c r="C54" s="5" t="s">
        <v>1116</v>
      </c>
      <c r="D54" s="6" t="s">
        <v>1125</v>
      </c>
      <c r="E54" s="51"/>
      <c r="F54" s="323">
        <v>45998</v>
      </c>
      <c r="G54" s="44"/>
      <c r="H54" s="337" t="s">
        <v>748</v>
      </c>
      <c r="I54" s="337" t="s">
        <v>748</v>
      </c>
      <c r="J54" s="44" t="s">
        <v>748</v>
      </c>
      <c r="K54" s="44" t="s">
        <v>748</v>
      </c>
      <c r="L54" s="6" t="s">
        <v>110</v>
      </c>
      <c r="M54" s="323">
        <v>46003</v>
      </c>
      <c r="N54" s="49"/>
      <c r="O54" s="148" t="s">
        <v>1126</v>
      </c>
      <c r="P54" s="6" t="s">
        <v>814</v>
      </c>
      <c r="Q54" s="325">
        <v>46019</v>
      </c>
    </row>
    <row r="55" spans="1:17" ht="30" customHeight="1">
      <c r="A55" s="5">
        <v>53</v>
      </c>
      <c r="B55" s="322" t="s">
        <v>1046</v>
      </c>
      <c r="C55" s="5" t="s">
        <v>1113</v>
      </c>
      <c r="D55" s="6" t="s">
        <v>1336</v>
      </c>
      <c r="E55" s="330"/>
      <c r="F55" s="323">
        <v>45995</v>
      </c>
      <c r="G55" s="44"/>
      <c r="H55" s="337" t="s">
        <v>748</v>
      </c>
      <c r="I55" s="337" t="s">
        <v>748</v>
      </c>
      <c r="J55" s="44" t="s">
        <v>748</v>
      </c>
      <c r="K55" s="44" t="s">
        <v>748</v>
      </c>
      <c r="L55" s="6" t="s">
        <v>110</v>
      </c>
      <c r="M55" s="323">
        <v>46003</v>
      </c>
      <c r="N55" s="49"/>
      <c r="O55" s="148" t="s">
        <v>1123</v>
      </c>
      <c r="P55" s="6"/>
      <c r="Q55" s="325"/>
    </row>
    <row r="56" spans="1:17" ht="30" customHeight="1">
      <c r="A56" s="5">
        <v>54</v>
      </c>
      <c r="B56" s="322" t="s">
        <v>1100</v>
      </c>
      <c r="C56" s="5" t="s">
        <v>1116</v>
      </c>
      <c r="D56" s="6" t="s">
        <v>1125</v>
      </c>
      <c r="E56" s="331"/>
      <c r="F56" s="323">
        <v>45997</v>
      </c>
      <c r="G56" s="332"/>
      <c r="H56" s="337" t="s">
        <v>748</v>
      </c>
      <c r="I56" s="337" t="s">
        <v>748</v>
      </c>
      <c r="J56" s="44" t="s">
        <v>748</v>
      </c>
      <c r="K56" s="44" t="s">
        <v>748</v>
      </c>
      <c r="L56" s="6" t="s">
        <v>110</v>
      </c>
      <c r="M56" s="323">
        <v>46003</v>
      </c>
      <c r="N56" s="333"/>
      <c r="O56" s="148" t="s">
        <v>1118</v>
      </c>
      <c r="P56" s="6" t="s">
        <v>814</v>
      </c>
      <c r="Q56" s="325">
        <v>46011</v>
      </c>
    </row>
    <row r="57" spans="1:17" ht="30" customHeight="1">
      <c r="A57" s="5">
        <v>55</v>
      </c>
      <c r="B57" s="322" t="s">
        <v>1016</v>
      </c>
      <c r="C57" s="5" t="s">
        <v>1113</v>
      </c>
      <c r="D57" s="6" t="s">
        <v>1125</v>
      </c>
      <c r="E57" s="330"/>
      <c r="F57" s="323">
        <v>45998</v>
      </c>
      <c r="G57" s="44"/>
      <c r="H57" s="337" t="s">
        <v>748</v>
      </c>
      <c r="I57" s="337" t="s">
        <v>748</v>
      </c>
      <c r="J57" s="44" t="s">
        <v>748</v>
      </c>
      <c r="K57" s="44" t="s">
        <v>748</v>
      </c>
      <c r="L57" s="6" t="s">
        <v>110</v>
      </c>
      <c r="M57" s="323">
        <v>46004</v>
      </c>
      <c r="N57" s="49"/>
      <c r="O57" s="148" t="s">
        <v>1128</v>
      </c>
      <c r="P57" s="6" t="s">
        <v>814</v>
      </c>
      <c r="Q57" s="325">
        <v>46011</v>
      </c>
    </row>
    <row r="58" spans="1:17" ht="30" customHeight="1">
      <c r="A58" s="5">
        <v>56</v>
      </c>
      <c r="B58" s="322" t="s">
        <v>1019</v>
      </c>
      <c r="C58" s="5" t="s">
        <v>1116</v>
      </c>
      <c r="D58" s="6" t="s">
        <v>1125</v>
      </c>
      <c r="E58" s="330"/>
      <c r="F58" s="323">
        <v>45998</v>
      </c>
      <c r="G58" s="44"/>
      <c r="H58" s="337" t="s">
        <v>748</v>
      </c>
      <c r="I58" s="337" t="s">
        <v>748</v>
      </c>
      <c r="J58" s="44" t="s">
        <v>748</v>
      </c>
      <c r="K58" s="44" t="s">
        <v>748</v>
      </c>
      <c r="L58" s="6" t="s">
        <v>110</v>
      </c>
      <c r="M58" s="323">
        <v>46006</v>
      </c>
      <c r="N58" s="49"/>
      <c r="O58" s="148" t="s">
        <v>1122</v>
      </c>
      <c r="P58" s="6" t="s">
        <v>814</v>
      </c>
      <c r="Q58" s="325">
        <v>46012</v>
      </c>
    </row>
    <row r="59" spans="1:17" ht="30" customHeight="1">
      <c r="A59" s="5">
        <v>57</v>
      </c>
      <c r="B59" s="322" t="s">
        <v>1036</v>
      </c>
      <c r="C59" s="5" t="s">
        <v>1129</v>
      </c>
      <c r="D59" s="6" t="s">
        <v>1125</v>
      </c>
      <c r="E59" s="328"/>
      <c r="F59" s="323">
        <v>46001</v>
      </c>
      <c r="G59" s="44"/>
      <c r="H59" s="337" t="s">
        <v>748</v>
      </c>
      <c r="I59" s="337" t="s">
        <v>748</v>
      </c>
      <c r="J59" s="44" t="s">
        <v>748</v>
      </c>
      <c r="K59" s="44" t="s">
        <v>748</v>
      </c>
      <c r="L59" s="6" t="s">
        <v>110</v>
      </c>
      <c r="M59" s="323">
        <v>46007</v>
      </c>
      <c r="N59" s="49"/>
      <c r="O59" s="148" t="s">
        <v>1126</v>
      </c>
      <c r="P59" s="6" t="s">
        <v>814</v>
      </c>
      <c r="Q59" s="325">
        <v>46018</v>
      </c>
    </row>
    <row r="60" spans="1:17" ht="30" customHeight="1">
      <c r="A60" s="5">
        <v>58</v>
      </c>
      <c r="B60" s="322" t="s">
        <v>1101</v>
      </c>
      <c r="C60" s="5" t="s">
        <v>1116</v>
      </c>
      <c r="D60" s="6" t="s">
        <v>1125</v>
      </c>
      <c r="E60" s="331"/>
      <c r="F60" s="323">
        <v>45998</v>
      </c>
      <c r="G60" s="332"/>
      <c r="H60" s="337" t="s">
        <v>748</v>
      </c>
      <c r="I60" s="337" t="s">
        <v>748</v>
      </c>
      <c r="J60" s="44" t="s">
        <v>748</v>
      </c>
      <c r="K60" s="44" t="s">
        <v>748</v>
      </c>
      <c r="L60" s="6" t="s">
        <v>110</v>
      </c>
      <c r="M60" s="323">
        <v>46007</v>
      </c>
      <c r="N60" s="333"/>
      <c r="O60" s="148" t="s">
        <v>1118</v>
      </c>
      <c r="P60" s="6" t="s">
        <v>814</v>
      </c>
      <c r="Q60" s="325">
        <v>46012</v>
      </c>
    </row>
    <row r="61" spans="1:17" ht="30" customHeight="1">
      <c r="A61" s="5">
        <v>59</v>
      </c>
      <c r="B61" s="322" t="s">
        <v>1093</v>
      </c>
      <c r="C61" s="5" t="s">
        <v>1113</v>
      </c>
      <c r="D61" s="6" t="s">
        <v>1117</v>
      </c>
      <c r="E61" s="51"/>
      <c r="F61" s="323">
        <v>45987</v>
      </c>
      <c r="G61" s="144"/>
      <c r="H61" s="337" t="s">
        <v>748</v>
      </c>
      <c r="I61" s="337" t="s">
        <v>748</v>
      </c>
      <c r="J61" s="44" t="s">
        <v>748</v>
      </c>
      <c r="K61" s="44" t="s">
        <v>748</v>
      </c>
      <c r="L61" s="6" t="s">
        <v>110</v>
      </c>
      <c r="M61" s="323">
        <v>46008</v>
      </c>
      <c r="N61" s="50" t="s">
        <v>718</v>
      </c>
      <c r="O61" s="148" t="s">
        <v>1119</v>
      </c>
      <c r="P61" s="6"/>
      <c r="Q61" s="325"/>
    </row>
    <row r="62" spans="1:17" ht="30" customHeight="1">
      <c r="A62" s="5">
        <v>60</v>
      </c>
      <c r="B62" s="322" t="s">
        <v>1098</v>
      </c>
      <c r="C62" s="5" t="s">
        <v>1116</v>
      </c>
      <c r="D62" s="6" t="s">
        <v>1125</v>
      </c>
      <c r="E62" s="51"/>
      <c r="F62" s="323">
        <v>46004</v>
      </c>
      <c r="G62" s="144"/>
      <c r="H62" s="337" t="s">
        <v>748</v>
      </c>
      <c r="I62" s="337" t="s">
        <v>748</v>
      </c>
      <c r="J62" s="44" t="s">
        <v>748</v>
      </c>
      <c r="K62" s="44" t="s">
        <v>748</v>
      </c>
      <c r="L62" s="6" t="s">
        <v>110</v>
      </c>
      <c r="M62" s="323">
        <v>46008</v>
      </c>
      <c r="N62" s="50"/>
      <c r="O62" s="148" t="s">
        <v>1118</v>
      </c>
      <c r="P62" s="6" t="s">
        <v>814</v>
      </c>
      <c r="Q62" s="325">
        <v>46011</v>
      </c>
    </row>
    <row r="63" spans="1:17" ht="30" customHeight="1">
      <c r="A63" s="5">
        <v>61</v>
      </c>
      <c r="B63" s="322" t="s">
        <v>1050</v>
      </c>
      <c r="C63" s="5" t="s">
        <v>1116</v>
      </c>
      <c r="D63" s="6" t="s">
        <v>1336</v>
      </c>
      <c r="E63" s="51"/>
      <c r="F63" s="323">
        <v>46001</v>
      </c>
      <c r="G63" s="44"/>
      <c r="H63" s="337" t="s">
        <v>748</v>
      </c>
      <c r="I63" s="337" t="s">
        <v>748</v>
      </c>
      <c r="J63" s="44" t="s">
        <v>748</v>
      </c>
      <c r="K63" s="44" t="s">
        <v>748</v>
      </c>
      <c r="L63" s="6" t="s">
        <v>110</v>
      </c>
      <c r="M63" s="323">
        <v>46010</v>
      </c>
      <c r="N63" s="80"/>
      <c r="O63" s="148" t="s">
        <v>1124</v>
      </c>
      <c r="P63" s="6"/>
      <c r="Q63" s="325"/>
    </row>
    <row r="64" spans="1:17" ht="30" customHeight="1">
      <c r="A64" s="5">
        <v>62</v>
      </c>
      <c r="B64" s="322" t="s">
        <v>1102</v>
      </c>
      <c r="C64" s="5" t="s">
        <v>1116</v>
      </c>
      <c r="D64" s="6" t="s">
        <v>1125</v>
      </c>
      <c r="E64" s="331"/>
      <c r="F64" s="323">
        <v>46005</v>
      </c>
      <c r="G64" s="332"/>
      <c r="H64" s="337" t="s">
        <v>748</v>
      </c>
      <c r="I64" s="337" t="s">
        <v>748</v>
      </c>
      <c r="J64" s="44" t="s">
        <v>748</v>
      </c>
      <c r="K64" s="44" t="s">
        <v>748</v>
      </c>
      <c r="L64" s="6" t="s">
        <v>110</v>
      </c>
      <c r="M64" s="323">
        <v>46010</v>
      </c>
      <c r="N64" s="333"/>
      <c r="O64" s="148" t="s">
        <v>1118</v>
      </c>
      <c r="P64" s="6" t="s">
        <v>814</v>
      </c>
      <c r="Q64" s="325">
        <v>46012</v>
      </c>
    </row>
    <row r="65" spans="1:17" ht="30" customHeight="1">
      <c r="A65" s="5">
        <v>63</v>
      </c>
      <c r="B65" s="322" t="s">
        <v>1042</v>
      </c>
      <c r="C65" s="5" t="s">
        <v>1113</v>
      </c>
      <c r="D65" s="6" t="s">
        <v>1336</v>
      </c>
      <c r="E65" s="328"/>
      <c r="F65" s="323">
        <v>46002</v>
      </c>
      <c r="G65" s="44"/>
      <c r="H65" s="337" t="s">
        <v>748</v>
      </c>
      <c r="I65" s="337" t="s">
        <v>748</v>
      </c>
      <c r="J65" s="44" t="s">
        <v>748</v>
      </c>
      <c r="K65" s="44" t="s">
        <v>748</v>
      </c>
      <c r="L65" s="6" t="s">
        <v>110</v>
      </c>
      <c r="M65" s="323">
        <v>46011</v>
      </c>
      <c r="N65" s="49"/>
      <c r="O65" s="148" t="s">
        <v>1123</v>
      </c>
      <c r="P65" s="6"/>
      <c r="Q65" s="325"/>
    </row>
    <row r="66" spans="1:17" ht="30" customHeight="1">
      <c r="A66" s="5">
        <v>64</v>
      </c>
      <c r="B66" s="322" t="s">
        <v>1034</v>
      </c>
      <c r="C66" s="5" t="s">
        <v>1129</v>
      </c>
      <c r="D66" s="6" t="s">
        <v>1125</v>
      </c>
      <c r="E66" s="330"/>
      <c r="F66" s="323">
        <v>46003</v>
      </c>
      <c r="G66" s="44"/>
      <c r="H66" s="337" t="s">
        <v>748</v>
      </c>
      <c r="I66" s="337" t="s">
        <v>748</v>
      </c>
      <c r="J66" s="44" t="s">
        <v>748</v>
      </c>
      <c r="K66" s="44" t="s">
        <v>748</v>
      </c>
      <c r="L66" s="6" t="s">
        <v>110</v>
      </c>
      <c r="M66" s="323">
        <v>46013</v>
      </c>
      <c r="N66" s="49"/>
      <c r="O66" s="148" t="s">
        <v>1126</v>
      </c>
      <c r="P66" s="6" t="s">
        <v>814</v>
      </c>
      <c r="Q66" s="325">
        <v>46015</v>
      </c>
    </row>
    <row r="67" spans="1:17" ht="30" customHeight="1">
      <c r="A67" s="5">
        <v>65</v>
      </c>
      <c r="B67" s="322" t="s">
        <v>1099</v>
      </c>
      <c r="C67" s="5" t="s">
        <v>1116</v>
      </c>
      <c r="D67" s="6" t="s">
        <v>1337</v>
      </c>
      <c r="E67" s="331"/>
      <c r="F67" s="323">
        <v>45998</v>
      </c>
      <c r="G67" s="332"/>
      <c r="H67" s="337" t="s">
        <v>748</v>
      </c>
      <c r="I67" s="337" t="s">
        <v>748</v>
      </c>
      <c r="J67" s="44" t="s">
        <v>748</v>
      </c>
      <c r="K67" s="44" t="s">
        <v>748</v>
      </c>
      <c r="L67" s="6" t="s">
        <v>110</v>
      </c>
      <c r="M67" s="323">
        <v>46013</v>
      </c>
      <c r="N67" s="333"/>
      <c r="O67" s="148" t="s">
        <v>1118</v>
      </c>
      <c r="P67" s="6" t="s">
        <v>814</v>
      </c>
      <c r="Q67" s="325">
        <v>46014</v>
      </c>
    </row>
    <row r="68" spans="1:17" ht="30" customHeight="1">
      <c r="A68" s="5">
        <v>66</v>
      </c>
      <c r="B68" s="322" t="s">
        <v>1014</v>
      </c>
      <c r="C68" s="5" t="s">
        <v>1116</v>
      </c>
      <c r="D68" s="6" t="s">
        <v>1117</v>
      </c>
      <c r="E68" s="330"/>
      <c r="F68" s="323">
        <v>46013</v>
      </c>
      <c r="G68" s="44"/>
      <c r="H68" s="337" t="s">
        <v>748</v>
      </c>
      <c r="I68" s="337" t="s">
        <v>748</v>
      </c>
      <c r="J68" s="44" t="s">
        <v>748</v>
      </c>
      <c r="K68" s="44" t="s">
        <v>748</v>
      </c>
      <c r="L68" s="6" t="s">
        <v>110</v>
      </c>
      <c r="M68" s="323">
        <v>46015</v>
      </c>
      <c r="N68" s="49"/>
      <c r="O68" s="148" t="s">
        <v>1130</v>
      </c>
      <c r="P68" s="6" t="s">
        <v>814</v>
      </c>
      <c r="Q68" s="325">
        <v>46018</v>
      </c>
    </row>
    <row r="69" spans="1:17" ht="30" customHeight="1">
      <c r="A69" s="5">
        <v>67</v>
      </c>
      <c r="B69" s="322" t="s">
        <v>1044</v>
      </c>
      <c r="C69" s="5" t="s">
        <v>1113</v>
      </c>
      <c r="D69" s="6" t="s">
        <v>1336</v>
      </c>
      <c r="E69" s="328"/>
      <c r="F69" s="323">
        <v>46013</v>
      </c>
      <c r="G69" s="44"/>
      <c r="H69" s="337" t="s">
        <v>748</v>
      </c>
      <c r="I69" s="337" t="s">
        <v>748</v>
      </c>
      <c r="J69" s="44" t="s">
        <v>748</v>
      </c>
      <c r="K69" s="44" t="s">
        <v>748</v>
      </c>
      <c r="L69" s="6" t="s">
        <v>110</v>
      </c>
      <c r="M69" s="323">
        <v>46015</v>
      </c>
      <c r="N69" s="49"/>
      <c r="O69" s="148" t="s">
        <v>1123</v>
      </c>
      <c r="P69" s="6"/>
      <c r="Q69" s="325"/>
    </row>
    <row r="70" spans="1:17" ht="30" customHeight="1">
      <c r="A70" s="5">
        <v>68</v>
      </c>
      <c r="B70" s="322" t="s">
        <v>346</v>
      </c>
      <c r="C70" s="5" t="s">
        <v>1113</v>
      </c>
      <c r="D70" s="6" t="s">
        <v>1336</v>
      </c>
      <c r="E70" s="331"/>
      <c r="F70" s="323">
        <v>46013</v>
      </c>
      <c r="G70" s="332"/>
      <c r="H70" s="337" t="s">
        <v>748</v>
      </c>
      <c r="I70" s="337" t="s">
        <v>748</v>
      </c>
      <c r="J70" s="44" t="s">
        <v>748</v>
      </c>
      <c r="K70" s="44" t="s">
        <v>748</v>
      </c>
      <c r="L70" s="6" t="s">
        <v>110</v>
      </c>
      <c r="M70" s="323">
        <v>46015</v>
      </c>
      <c r="N70" s="333"/>
      <c r="O70" s="148" t="s">
        <v>1119</v>
      </c>
      <c r="P70" s="6"/>
      <c r="Q70" s="325"/>
    </row>
    <row r="71" spans="1:17" ht="30" customHeight="1">
      <c r="A71" s="5">
        <v>69</v>
      </c>
      <c r="B71" s="322" t="s">
        <v>1029</v>
      </c>
      <c r="C71" s="5" t="s">
        <v>1129</v>
      </c>
      <c r="D71" s="6" t="s">
        <v>1117</v>
      </c>
      <c r="E71" s="51"/>
      <c r="F71" s="323">
        <v>46013</v>
      </c>
      <c r="G71" s="137"/>
      <c r="H71" s="337" t="s">
        <v>748</v>
      </c>
      <c r="I71" s="337" t="s">
        <v>748</v>
      </c>
      <c r="J71" s="44" t="s">
        <v>748</v>
      </c>
      <c r="K71" s="44" t="s">
        <v>748</v>
      </c>
      <c r="L71" s="6" t="s">
        <v>110</v>
      </c>
      <c r="M71" s="323">
        <v>46017</v>
      </c>
      <c r="N71" s="80"/>
      <c r="O71" s="148" t="s">
        <v>1122</v>
      </c>
      <c r="P71" s="6"/>
      <c r="Q71" s="325"/>
    </row>
    <row r="72" spans="1:17" ht="30" customHeight="1">
      <c r="A72" s="5">
        <v>70</v>
      </c>
      <c r="B72" s="322" t="s">
        <v>1035</v>
      </c>
      <c r="C72" s="5" t="s">
        <v>1129</v>
      </c>
      <c r="D72" s="6" t="s">
        <v>1125</v>
      </c>
      <c r="E72" s="330"/>
      <c r="F72" s="323">
        <v>46013</v>
      </c>
      <c r="G72" s="44"/>
      <c r="H72" s="337" t="s">
        <v>748</v>
      </c>
      <c r="I72" s="337" t="s">
        <v>748</v>
      </c>
      <c r="J72" s="44" t="s">
        <v>748</v>
      </c>
      <c r="K72" s="44" t="s">
        <v>748</v>
      </c>
      <c r="L72" s="6" t="s">
        <v>110</v>
      </c>
      <c r="M72" s="323">
        <v>46017</v>
      </c>
      <c r="N72" s="49"/>
      <c r="O72" s="148" t="s">
        <v>1126</v>
      </c>
      <c r="P72" s="6" t="s">
        <v>814</v>
      </c>
      <c r="Q72" s="325">
        <v>46018</v>
      </c>
    </row>
    <row r="73" spans="1:17" ht="30" customHeight="1">
      <c r="A73" s="5">
        <v>71</v>
      </c>
      <c r="B73" s="322" t="s">
        <v>1041</v>
      </c>
      <c r="C73" s="5" t="s">
        <v>1113</v>
      </c>
      <c r="D73" s="6" t="s">
        <v>1336</v>
      </c>
      <c r="E73" s="330"/>
      <c r="F73" s="323">
        <v>46013</v>
      </c>
      <c r="G73" s="44"/>
      <c r="H73" s="337" t="s">
        <v>748</v>
      </c>
      <c r="I73" s="337" t="s">
        <v>748</v>
      </c>
      <c r="J73" s="44" t="s">
        <v>748</v>
      </c>
      <c r="K73" s="44" t="s">
        <v>748</v>
      </c>
      <c r="L73" s="6" t="s">
        <v>110</v>
      </c>
      <c r="M73" s="323">
        <v>46018</v>
      </c>
      <c r="N73" s="49"/>
      <c r="O73" s="148" t="s">
        <v>1123</v>
      </c>
      <c r="P73" s="6"/>
      <c r="Q73" s="325"/>
    </row>
    <row r="74" spans="1:17" ht="30" customHeight="1">
      <c r="A74" s="5">
        <v>72</v>
      </c>
      <c r="B74" s="327" t="s">
        <v>1085</v>
      </c>
      <c r="C74" s="5" t="s">
        <v>1115</v>
      </c>
      <c r="D74" s="6" t="s">
        <v>1336</v>
      </c>
      <c r="E74" s="51"/>
      <c r="F74" s="323">
        <v>45967</v>
      </c>
      <c r="G74" s="144"/>
      <c r="H74" s="337" t="s">
        <v>748</v>
      </c>
      <c r="I74" s="337" t="s">
        <v>748</v>
      </c>
      <c r="J74" s="44" t="s">
        <v>748</v>
      </c>
      <c r="K74" s="44" t="s">
        <v>748</v>
      </c>
      <c r="L74" s="6" t="s">
        <v>110</v>
      </c>
      <c r="M74" s="323">
        <v>46018</v>
      </c>
      <c r="N74" s="49"/>
      <c r="O74" s="148" t="s">
        <v>1118</v>
      </c>
      <c r="P74" s="6" t="s">
        <v>814</v>
      </c>
      <c r="Q74" s="325">
        <v>46020</v>
      </c>
    </row>
    <row r="75" spans="1:17" ht="30" customHeight="1">
      <c r="A75" s="5">
        <v>73</v>
      </c>
      <c r="B75" s="322" t="s">
        <v>1013</v>
      </c>
      <c r="C75" s="5" t="s">
        <v>1116</v>
      </c>
      <c r="D75" s="6" t="s">
        <v>1336</v>
      </c>
      <c r="E75" s="328"/>
      <c r="F75" s="323">
        <v>46013</v>
      </c>
      <c r="G75" s="44"/>
      <c r="H75" s="337" t="s">
        <v>748</v>
      </c>
      <c r="I75" s="337" t="s">
        <v>748</v>
      </c>
      <c r="J75" s="44" t="s">
        <v>748</v>
      </c>
      <c r="K75" s="44" t="s">
        <v>748</v>
      </c>
      <c r="L75" s="6" t="s">
        <v>110</v>
      </c>
      <c r="M75" s="323">
        <v>46019</v>
      </c>
      <c r="N75" s="49"/>
      <c r="O75" s="148" t="s">
        <v>1131</v>
      </c>
      <c r="P75" s="6" t="s">
        <v>814</v>
      </c>
      <c r="Q75" s="325">
        <v>46021</v>
      </c>
    </row>
    <row r="76" spans="1:17" ht="30" customHeight="1">
      <c r="A76" s="5">
        <v>74</v>
      </c>
      <c r="B76" s="322" t="s">
        <v>202</v>
      </c>
      <c r="C76" s="5" t="s">
        <v>1116</v>
      </c>
      <c r="D76" s="6" t="s">
        <v>1125</v>
      </c>
      <c r="E76" s="51"/>
      <c r="F76" s="323">
        <v>46016</v>
      </c>
      <c r="G76" s="144"/>
      <c r="H76" s="337" t="s">
        <v>748</v>
      </c>
      <c r="I76" s="337" t="s">
        <v>748</v>
      </c>
      <c r="J76" s="44" t="s">
        <v>748</v>
      </c>
      <c r="K76" s="44" t="s">
        <v>748</v>
      </c>
      <c r="L76" s="6" t="s">
        <v>110</v>
      </c>
      <c r="M76" s="323">
        <v>46020</v>
      </c>
      <c r="N76" s="49"/>
      <c r="O76" s="148" t="s">
        <v>1118</v>
      </c>
      <c r="P76" s="6" t="s">
        <v>814</v>
      </c>
      <c r="Q76" s="325">
        <v>46021</v>
      </c>
    </row>
    <row r="77" spans="1:17" ht="30" customHeight="1">
      <c r="A77" s="5">
        <v>75</v>
      </c>
      <c r="B77" s="322" t="s">
        <v>1012</v>
      </c>
      <c r="C77" s="5" t="s">
        <v>1116</v>
      </c>
      <c r="D77" s="6" t="s">
        <v>1336</v>
      </c>
      <c r="E77" s="330"/>
      <c r="F77" s="323">
        <v>46015</v>
      </c>
      <c r="G77" s="44"/>
      <c r="H77" s="337" t="s">
        <v>748</v>
      </c>
      <c r="I77" s="337" t="s">
        <v>748</v>
      </c>
      <c r="J77" s="44" t="s">
        <v>748</v>
      </c>
      <c r="K77" s="44" t="s">
        <v>748</v>
      </c>
      <c r="L77" s="6" t="s">
        <v>110</v>
      </c>
      <c r="M77" s="323">
        <v>46021</v>
      </c>
      <c r="N77" s="49"/>
      <c r="O77" s="148" t="s">
        <v>1130</v>
      </c>
      <c r="P77" s="6" t="s">
        <v>814</v>
      </c>
      <c r="Q77" s="325">
        <v>46025</v>
      </c>
    </row>
    <row r="78" spans="1:17" ht="30" customHeight="1">
      <c r="A78" s="5">
        <v>76</v>
      </c>
      <c r="B78" s="322" t="s">
        <v>1040</v>
      </c>
      <c r="C78" s="5" t="s">
        <v>1113</v>
      </c>
      <c r="D78" s="6" t="s">
        <v>1336</v>
      </c>
      <c r="E78" s="328"/>
      <c r="F78" s="323">
        <v>46013</v>
      </c>
      <c r="G78" s="44"/>
      <c r="H78" s="337" t="s">
        <v>748</v>
      </c>
      <c r="I78" s="337" t="s">
        <v>748</v>
      </c>
      <c r="J78" s="44" t="s">
        <v>748</v>
      </c>
      <c r="K78" s="44" t="s">
        <v>748</v>
      </c>
      <c r="L78" s="6" t="s">
        <v>110</v>
      </c>
      <c r="M78" s="323">
        <v>46021</v>
      </c>
      <c r="N78" s="49"/>
      <c r="O78" s="148" t="s">
        <v>1123</v>
      </c>
      <c r="P78" s="6"/>
      <c r="Q78" s="325"/>
    </row>
    <row r="79" spans="1:17" ht="30" customHeight="1">
      <c r="A79" s="5">
        <v>77</v>
      </c>
      <c r="B79" s="322" t="s">
        <v>315</v>
      </c>
      <c r="C79" s="5" t="s">
        <v>1116</v>
      </c>
      <c r="D79" s="6" t="s">
        <v>1336</v>
      </c>
      <c r="E79" s="331"/>
      <c r="F79" s="323">
        <v>46016</v>
      </c>
      <c r="G79" s="332"/>
      <c r="H79" s="337" t="s">
        <v>748</v>
      </c>
      <c r="I79" s="337" t="s">
        <v>748</v>
      </c>
      <c r="J79" s="44" t="s">
        <v>748</v>
      </c>
      <c r="K79" s="44" t="s">
        <v>748</v>
      </c>
      <c r="L79" s="6" t="s">
        <v>110</v>
      </c>
      <c r="M79" s="323">
        <v>46021</v>
      </c>
      <c r="N79" s="333"/>
      <c r="O79" s="148" t="s">
        <v>1119</v>
      </c>
      <c r="P79" s="6"/>
      <c r="Q79" s="325"/>
    </row>
    <row r="80" spans="1:17" ht="30" customHeight="1">
      <c r="A80" s="5">
        <v>78</v>
      </c>
      <c r="B80" s="322" t="s">
        <v>1028</v>
      </c>
      <c r="C80" s="5" t="s">
        <v>1116</v>
      </c>
      <c r="D80" s="6" t="s">
        <v>1117</v>
      </c>
      <c r="E80" s="330"/>
      <c r="F80" s="323">
        <v>46014</v>
      </c>
      <c r="G80" s="44"/>
      <c r="H80" s="337" t="s">
        <v>748</v>
      </c>
      <c r="I80" s="337" t="s">
        <v>748</v>
      </c>
      <c r="J80" s="44" t="s">
        <v>748</v>
      </c>
      <c r="K80" s="44" t="s">
        <v>748</v>
      </c>
      <c r="L80" s="6" t="s">
        <v>110</v>
      </c>
      <c r="M80" s="323">
        <v>46025</v>
      </c>
      <c r="N80" s="49"/>
      <c r="O80" s="148" t="s">
        <v>1122</v>
      </c>
      <c r="P80" s="6"/>
      <c r="Q80" s="325"/>
    </row>
    <row r="81" spans="1:18" ht="30" customHeight="1">
      <c r="A81" s="5">
        <v>79</v>
      </c>
      <c r="B81" s="322" t="s">
        <v>1011</v>
      </c>
      <c r="C81" s="5" t="s">
        <v>1116</v>
      </c>
      <c r="D81" s="6" t="s">
        <v>1336</v>
      </c>
      <c r="E81" s="328"/>
      <c r="F81" s="323">
        <v>46019</v>
      </c>
      <c r="G81" s="44"/>
      <c r="H81" s="337" t="s">
        <v>748</v>
      </c>
      <c r="I81" s="337" t="s">
        <v>748</v>
      </c>
      <c r="J81" s="44" t="s">
        <v>748</v>
      </c>
      <c r="K81" s="44" t="s">
        <v>748</v>
      </c>
      <c r="L81" s="6" t="s">
        <v>110</v>
      </c>
      <c r="M81" s="323">
        <v>46026</v>
      </c>
      <c r="N81" s="49"/>
      <c r="O81" s="148" t="s">
        <v>1131</v>
      </c>
      <c r="P81" s="6" t="s">
        <v>814</v>
      </c>
      <c r="Q81" s="325">
        <v>46030</v>
      </c>
    </row>
    <row r="82" spans="1:18" ht="30" customHeight="1">
      <c r="A82" s="5">
        <v>80</v>
      </c>
      <c r="B82" s="322" t="s">
        <v>1076</v>
      </c>
      <c r="C82" s="5" t="s">
        <v>1129</v>
      </c>
      <c r="D82" s="6" t="s">
        <v>1336</v>
      </c>
      <c r="E82" s="51"/>
      <c r="F82" s="323">
        <v>46026</v>
      </c>
      <c r="G82" s="144"/>
      <c r="H82" s="337" t="s">
        <v>748</v>
      </c>
      <c r="I82" s="337" t="s">
        <v>748</v>
      </c>
      <c r="J82" s="44" t="s">
        <v>748</v>
      </c>
      <c r="K82" s="44" t="s">
        <v>748</v>
      </c>
      <c r="L82" s="6" t="s">
        <v>110</v>
      </c>
      <c r="M82" s="323">
        <v>46029</v>
      </c>
      <c r="N82" s="49"/>
      <c r="O82" s="148" t="s">
        <v>1118</v>
      </c>
      <c r="P82" s="6"/>
      <c r="Q82" s="325"/>
    </row>
    <row r="83" spans="1:18" ht="30" customHeight="1">
      <c r="A83" s="5">
        <v>81</v>
      </c>
      <c r="B83" s="322" t="s">
        <v>1104</v>
      </c>
      <c r="C83" s="5" t="s">
        <v>1116</v>
      </c>
      <c r="D83" s="6" t="s">
        <v>1336</v>
      </c>
      <c r="E83" s="331"/>
      <c r="F83" s="323">
        <v>46022</v>
      </c>
      <c r="G83" s="332"/>
      <c r="H83" s="337" t="s">
        <v>748</v>
      </c>
      <c r="I83" s="337" t="s">
        <v>748</v>
      </c>
      <c r="J83" s="44" t="s">
        <v>748</v>
      </c>
      <c r="K83" s="44" t="s">
        <v>748</v>
      </c>
      <c r="L83" s="6" t="s">
        <v>110</v>
      </c>
      <c r="M83" s="323">
        <v>46031</v>
      </c>
      <c r="N83" s="333"/>
      <c r="O83" s="148" t="s">
        <v>1119</v>
      </c>
      <c r="P83" s="6"/>
      <c r="Q83" s="325"/>
    </row>
    <row r="84" spans="1:18" ht="30" customHeight="1">
      <c r="A84" s="5">
        <v>82</v>
      </c>
      <c r="B84" s="322" t="s">
        <v>1010</v>
      </c>
      <c r="C84" s="5" t="s">
        <v>1113</v>
      </c>
      <c r="D84" s="6" t="s">
        <v>1336</v>
      </c>
      <c r="E84" s="330"/>
      <c r="F84" s="323">
        <v>46024</v>
      </c>
      <c r="G84" s="44"/>
      <c r="H84" s="337" t="s">
        <v>748</v>
      </c>
      <c r="I84" s="337" t="s">
        <v>748</v>
      </c>
      <c r="J84" s="44" t="s">
        <v>748</v>
      </c>
      <c r="K84" s="44" t="s">
        <v>748</v>
      </c>
      <c r="L84" s="6" t="s">
        <v>110</v>
      </c>
      <c r="M84" s="323">
        <v>46032</v>
      </c>
      <c r="N84" s="49"/>
      <c r="O84" s="148" t="s">
        <v>1130</v>
      </c>
      <c r="P84" s="6" t="s">
        <v>814</v>
      </c>
      <c r="Q84" s="325">
        <v>46034</v>
      </c>
    </row>
    <row r="85" spans="1:18" ht="30" customHeight="1">
      <c r="A85" s="5">
        <v>83</v>
      </c>
      <c r="B85" s="322" t="s">
        <v>1033</v>
      </c>
      <c r="C85" s="5" t="s">
        <v>1113</v>
      </c>
      <c r="D85" s="6" t="s">
        <v>1117</v>
      </c>
      <c r="E85" s="328"/>
      <c r="F85" s="323">
        <v>46009</v>
      </c>
      <c r="G85" s="44"/>
      <c r="H85" s="337" t="s">
        <v>748</v>
      </c>
      <c r="I85" s="337" t="s">
        <v>748</v>
      </c>
      <c r="J85" s="44" t="s">
        <v>748</v>
      </c>
      <c r="K85" s="44" t="s">
        <v>748</v>
      </c>
      <c r="L85" s="6" t="s">
        <v>110</v>
      </c>
      <c r="M85" s="323">
        <v>46033</v>
      </c>
      <c r="N85" s="49"/>
      <c r="O85" s="148" t="s">
        <v>1123</v>
      </c>
      <c r="P85" s="6"/>
      <c r="Q85" s="325"/>
    </row>
    <row r="86" spans="1:18" ht="30" customHeight="1">
      <c r="A86" s="5">
        <v>84</v>
      </c>
      <c r="B86" s="322" t="s">
        <v>1080</v>
      </c>
      <c r="C86" s="5" t="s">
        <v>1121</v>
      </c>
      <c r="D86" s="6" t="s">
        <v>1336</v>
      </c>
      <c r="E86" s="51"/>
      <c r="F86" s="323">
        <v>46026</v>
      </c>
      <c r="G86" s="144"/>
      <c r="H86" s="337" t="s">
        <v>748</v>
      </c>
      <c r="I86" s="337" t="s">
        <v>748</v>
      </c>
      <c r="J86" s="44" t="s">
        <v>748</v>
      </c>
      <c r="K86" s="44" t="s">
        <v>748</v>
      </c>
      <c r="L86" s="6" t="s">
        <v>110</v>
      </c>
      <c r="M86" s="323">
        <v>46033</v>
      </c>
      <c r="N86" s="49"/>
      <c r="O86" s="148" t="s">
        <v>1118</v>
      </c>
      <c r="P86" s="6"/>
      <c r="Q86" s="325"/>
      <c r="R86" s="135"/>
    </row>
    <row r="87" spans="1:18" ht="30" customHeight="1">
      <c r="A87" s="5">
        <v>85</v>
      </c>
      <c r="B87" s="322" t="s">
        <v>1032</v>
      </c>
      <c r="C87" s="5" t="s">
        <v>1121</v>
      </c>
      <c r="D87" s="6" t="s">
        <v>1336</v>
      </c>
      <c r="E87" s="330"/>
      <c r="F87" s="323">
        <v>46033</v>
      </c>
      <c r="G87" s="44"/>
      <c r="H87" s="337" t="s">
        <v>748</v>
      </c>
      <c r="I87" s="337" t="s">
        <v>748</v>
      </c>
      <c r="J87" s="44" t="s">
        <v>748</v>
      </c>
      <c r="K87" s="44" t="s">
        <v>748</v>
      </c>
      <c r="L87" s="6" t="s">
        <v>110</v>
      </c>
      <c r="M87" s="323">
        <v>46039</v>
      </c>
      <c r="N87" s="49"/>
      <c r="O87" s="148" t="s">
        <v>1123</v>
      </c>
      <c r="P87" s="6" t="s">
        <v>814</v>
      </c>
      <c r="Q87" s="325">
        <v>46041</v>
      </c>
    </row>
    <row r="88" spans="1:18" ht="29.9" customHeight="1">
      <c r="A88" s="5">
        <v>86</v>
      </c>
      <c r="B88" s="322" t="s">
        <v>993</v>
      </c>
      <c r="C88" s="5" t="s">
        <v>1115</v>
      </c>
      <c r="D88" s="6" t="s">
        <v>1336</v>
      </c>
      <c r="E88" s="328"/>
      <c r="F88" s="323">
        <v>46036</v>
      </c>
      <c r="G88" s="44"/>
      <c r="H88" s="337" t="s">
        <v>748</v>
      </c>
      <c r="I88" s="337" t="s">
        <v>748</v>
      </c>
      <c r="J88" s="44" t="s">
        <v>748</v>
      </c>
      <c r="K88" s="44" t="s">
        <v>748</v>
      </c>
      <c r="L88" s="6" t="s">
        <v>110</v>
      </c>
      <c r="M88" s="323">
        <v>46042</v>
      </c>
      <c r="N88" s="49"/>
      <c r="O88" s="148" t="s">
        <v>1131</v>
      </c>
      <c r="P88" s="6" t="s">
        <v>814</v>
      </c>
      <c r="Q88" s="325">
        <v>46046</v>
      </c>
      <c r="R88" s="39" t="s">
        <v>574</v>
      </c>
    </row>
    <row r="89" spans="1:18" ht="29.9" customHeight="1">
      <c r="A89" s="5">
        <v>87</v>
      </c>
      <c r="B89" s="322" t="s">
        <v>1097</v>
      </c>
      <c r="C89" s="5" t="s">
        <v>1116</v>
      </c>
      <c r="D89" s="6" t="s">
        <v>1125</v>
      </c>
      <c r="E89" s="51"/>
      <c r="F89" s="323">
        <v>46038</v>
      </c>
      <c r="G89" s="144"/>
      <c r="H89" s="337" t="s">
        <v>748</v>
      </c>
      <c r="I89" s="337" t="s">
        <v>748</v>
      </c>
      <c r="J89" s="44" t="s">
        <v>748</v>
      </c>
      <c r="K89" s="44" t="s">
        <v>748</v>
      </c>
      <c r="L89" s="6" t="s">
        <v>110</v>
      </c>
      <c r="M89" s="323">
        <v>46042</v>
      </c>
      <c r="N89" s="49"/>
      <c r="O89" s="148" t="s">
        <v>1118</v>
      </c>
      <c r="P89" s="6" t="s">
        <v>814</v>
      </c>
      <c r="Q89" s="325">
        <v>46043</v>
      </c>
    </row>
    <row r="90" spans="1:18" ht="29.9" customHeight="1">
      <c r="A90" s="5">
        <v>88</v>
      </c>
      <c r="B90" s="322" t="s">
        <v>997</v>
      </c>
      <c r="C90" s="5" t="s">
        <v>1129</v>
      </c>
      <c r="D90" s="6" t="s">
        <v>1336</v>
      </c>
      <c r="E90" s="328"/>
      <c r="F90" s="323">
        <v>46040</v>
      </c>
      <c r="G90" s="44"/>
      <c r="H90" s="337" t="s">
        <v>748</v>
      </c>
      <c r="I90" s="337" t="s">
        <v>748</v>
      </c>
      <c r="J90" s="44" t="s">
        <v>748</v>
      </c>
      <c r="K90" s="44" t="s">
        <v>748</v>
      </c>
      <c r="L90" s="6" t="s">
        <v>110</v>
      </c>
      <c r="M90" s="323">
        <v>46046</v>
      </c>
      <c r="N90" s="49"/>
      <c r="O90" s="148" t="s">
        <v>1130</v>
      </c>
      <c r="P90" s="6" t="s">
        <v>814</v>
      </c>
      <c r="Q90" s="325">
        <v>46055</v>
      </c>
    </row>
    <row r="91" spans="1:18" ht="30" customHeight="1">
      <c r="A91" s="5">
        <v>89</v>
      </c>
      <c r="B91" s="322" t="s">
        <v>1030</v>
      </c>
      <c r="C91" s="5" t="s">
        <v>1113</v>
      </c>
      <c r="D91" s="6" t="s">
        <v>1336</v>
      </c>
      <c r="E91" s="330"/>
      <c r="F91" s="323">
        <v>46038</v>
      </c>
      <c r="G91" s="44"/>
      <c r="H91" s="337" t="s">
        <v>748</v>
      </c>
      <c r="I91" s="337" t="s">
        <v>748</v>
      </c>
      <c r="J91" s="44" t="s">
        <v>748</v>
      </c>
      <c r="K91" s="44" t="s">
        <v>748</v>
      </c>
      <c r="L91" s="6" t="s">
        <v>110</v>
      </c>
      <c r="M91" s="323">
        <v>46047</v>
      </c>
      <c r="N91" s="49"/>
      <c r="O91" s="148" t="s">
        <v>1123</v>
      </c>
      <c r="P91" s="6"/>
      <c r="Q91" s="325"/>
    </row>
    <row r="92" spans="1:18" ht="31.5" customHeight="1">
      <c r="A92" s="5">
        <v>90</v>
      </c>
      <c r="B92" s="322" t="s">
        <v>992</v>
      </c>
      <c r="C92" s="5" t="s">
        <v>1115</v>
      </c>
      <c r="D92" s="6" t="s">
        <v>1336</v>
      </c>
      <c r="E92" s="328"/>
      <c r="F92" s="323">
        <v>46036</v>
      </c>
      <c r="G92" s="44"/>
      <c r="H92" s="337" t="s">
        <v>748</v>
      </c>
      <c r="I92" s="337" t="s">
        <v>748</v>
      </c>
      <c r="J92" s="44" t="s">
        <v>748</v>
      </c>
      <c r="K92" s="44" t="s">
        <v>748</v>
      </c>
      <c r="L92" s="6" t="s">
        <v>110</v>
      </c>
      <c r="M92" s="323">
        <v>46049</v>
      </c>
      <c r="N92" s="49"/>
      <c r="O92" s="148" t="s">
        <v>1131</v>
      </c>
      <c r="P92" s="6" t="s">
        <v>814</v>
      </c>
      <c r="Q92" s="325">
        <v>46057</v>
      </c>
    </row>
    <row r="93" spans="1:18" ht="26.15" customHeight="1">
      <c r="A93" s="5">
        <v>91</v>
      </c>
      <c r="B93" s="322" t="s">
        <v>1082</v>
      </c>
      <c r="C93" s="5" t="s">
        <v>1339</v>
      </c>
      <c r="D93" s="6" t="s">
        <v>1336</v>
      </c>
      <c r="E93" s="51"/>
      <c r="F93" s="323">
        <v>46036</v>
      </c>
      <c r="G93" s="144"/>
      <c r="H93" s="337" t="s">
        <v>748</v>
      </c>
      <c r="I93" s="337" t="s">
        <v>748</v>
      </c>
      <c r="J93" s="44" t="s">
        <v>748</v>
      </c>
      <c r="K93" s="44" t="s">
        <v>748</v>
      </c>
      <c r="L93" s="6" t="s">
        <v>110</v>
      </c>
      <c r="M93" s="323">
        <v>46049</v>
      </c>
      <c r="N93" s="49"/>
      <c r="O93" s="148" t="s">
        <v>1118</v>
      </c>
      <c r="P93" s="6"/>
      <c r="Q93" s="325"/>
      <c r="R93" s="136"/>
    </row>
    <row r="94" spans="1:18" ht="30" customHeight="1">
      <c r="A94" s="5">
        <v>92</v>
      </c>
      <c r="B94" s="322" t="s">
        <v>1105</v>
      </c>
      <c r="C94" s="5" t="s">
        <v>1116</v>
      </c>
      <c r="D94" s="6" t="s">
        <v>1336</v>
      </c>
      <c r="E94" s="331"/>
      <c r="F94" s="323">
        <v>46033</v>
      </c>
      <c r="G94" s="332"/>
      <c r="H94" s="337" t="s">
        <v>748</v>
      </c>
      <c r="I94" s="337" t="s">
        <v>748</v>
      </c>
      <c r="J94" s="44" t="s">
        <v>748</v>
      </c>
      <c r="K94" s="44" t="s">
        <v>748</v>
      </c>
      <c r="L94" s="6" t="s">
        <v>110</v>
      </c>
      <c r="M94" s="323">
        <v>46050</v>
      </c>
      <c r="N94" s="333"/>
      <c r="O94" s="148" t="s">
        <v>1119</v>
      </c>
      <c r="P94" s="6"/>
      <c r="Q94" s="325"/>
      <c r="R94" s="136"/>
    </row>
    <row r="95" spans="1:18" ht="30" customHeight="1">
      <c r="A95" s="5">
        <v>93</v>
      </c>
      <c r="B95" s="148" t="s">
        <v>1075</v>
      </c>
      <c r="C95" s="5" t="s">
        <v>1129</v>
      </c>
      <c r="D95" s="6" t="s">
        <v>1336</v>
      </c>
      <c r="E95" s="51"/>
      <c r="F95" s="323">
        <v>46041</v>
      </c>
      <c r="G95" s="144"/>
      <c r="H95" s="337" t="s">
        <v>748</v>
      </c>
      <c r="I95" s="337" t="s">
        <v>748</v>
      </c>
      <c r="J95" s="44" t="s">
        <v>748</v>
      </c>
      <c r="K95" s="44" t="s">
        <v>748</v>
      </c>
      <c r="L95" s="6" t="s">
        <v>110</v>
      </c>
      <c r="M95" s="323">
        <v>46052</v>
      </c>
      <c r="N95" s="49"/>
      <c r="O95" s="148" t="s">
        <v>1123</v>
      </c>
      <c r="P95" s="6" t="s">
        <v>814</v>
      </c>
      <c r="Q95" s="325">
        <v>46055</v>
      </c>
      <c r="R95" s="136"/>
    </row>
    <row r="96" spans="1:18" ht="30" customHeight="1">
      <c r="A96" s="5">
        <v>94</v>
      </c>
      <c r="B96" s="322" t="s">
        <v>1077</v>
      </c>
      <c r="C96" s="5" t="s">
        <v>1127</v>
      </c>
      <c r="D96" s="6" t="s">
        <v>1336</v>
      </c>
      <c r="E96" s="51"/>
      <c r="F96" s="323">
        <v>46045</v>
      </c>
      <c r="G96" s="144"/>
      <c r="H96" s="337" t="s">
        <v>748</v>
      </c>
      <c r="I96" s="337" t="s">
        <v>748</v>
      </c>
      <c r="J96" s="44" t="s">
        <v>748</v>
      </c>
      <c r="K96" s="44" t="s">
        <v>748</v>
      </c>
      <c r="L96" s="6" t="s">
        <v>110</v>
      </c>
      <c r="M96" s="323">
        <v>46052</v>
      </c>
      <c r="N96" s="49"/>
      <c r="O96" s="148" t="s">
        <v>1118</v>
      </c>
      <c r="P96" s="6" t="s">
        <v>814</v>
      </c>
      <c r="Q96" s="325">
        <v>46055</v>
      </c>
      <c r="R96" s="136"/>
    </row>
    <row r="97" spans="1:18" ht="30" customHeight="1">
      <c r="A97" s="5">
        <v>95</v>
      </c>
      <c r="B97" s="322" t="s">
        <v>996</v>
      </c>
      <c r="C97" s="5" t="s">
        <v>1339</v>
      </c>
      <c r="D97" s="6" t="s">
        <v>1336</v>
      </c>
      <c r="E97" s="328"/>
      <c r="F97" s="323">
        <v>46042</v>
      </c>
      <c r="G97" s="44"/>
      <c r="H97" s="337" t="s">
        <v>748</v>
      </c>
      <c r="I97" s="337" t="s">
        <v>748</v>
      </c>
      <c r="J97" s="44" t="s">
        <v>748</v>
      </c>
      <c r="K97" s="44" t="s">
        <v>748</v>
      </c>
      <c r="L97" s="6" t="s">
        <v>110</v>
      </c>
      <c r="M97" s="323">
        <v>46053</v>
      </c>
      <c r="N97" s="49"/>
      <c r="O97" s="148" t="s">
        <v>1130</v>
      </c>
      <c r="P97" s="6"/>
      <c r="Q97" s="325"/>
      <c r="R97" s="136"/>
    </row>
    <row r="98" spans="1:18" ht="30" customHeight="1">
      <c r="A98" s="5">
        <v>96</v>
      </c>
      <c r="B98" s="334" t="s">
        <v>1079</v>
      </c>
      <c r="C98" s="5" t="s">
        <v>1115</v>
      </c>
      <c r="D98" s="6" t="s">
        <v>1336</v>
      </c>
      <c r="E98" s="51"/>
      <c r="F98" s="323">
        <v>46045</v>
      </c>
      <c r="G98" s="144"/>
      <c r="H98" s="337" t="s">
        <v>748</v>
      </c>
      <c r="I98" s="337" t="s">
        <v>748</v>
      </c>
      <c r="J98" s="44" t="s">
        <v>748</v>
      </c>
      <c r="K98" s="44" t="s">
        <v>748</v>
      </c>
      <c r="L98" s="6" t="s">
        <v>110</v>
      </c>
      <c r="M98" s="323">
        <v>46053</v>
      </c>
      <c r="N98" s="49"/>
      <c r="O98" s="148" t="s">
        <v>1118</v>
      </c>
      <c r="P98" s="6" t="s">
        <v>814</v>
      </c>
      <c r="Q98" s="325">
        <v>46056</v>
      </c>
      <c r="R98" s="136"/>
    </row>
    <row r="99" spans="1:18" ht="30" customHeight="1">
      <c r="A99" s="5">
        <v>97</v>
      </c>
      <c r="B99" s="322" t="s">
        <v>1096</v>
      </c>
      <c r="C99" s="5" t="s">
        <v>1113</v>
      </c>
      <c r="D99" s="6" t="s">
        <v>1336</v>
      </c>
      <c r="E99" s="51"/>
      <c r="F99" s="323">
        <v>46049</v>
      </c>
      <c r="G99" s="144"/>
      <c r="H99" s="337" t="s">
        <v>748</v>
      </c>
      <c r="I99" s="337" t="s">
        <v>748</v>
      </c>
      <c r="J99" s="44" t="s">
        <v>748</v>
      </c>
      <c r="K99" s="44" t="s">
        <v>748</v>
      </c>
      <c r="L99" s="6" t="s">
        <v>110</v>
      </c>
      <c r="M99" s="323">
        <v>46053</v>
      </c>
      <c r="N99" s="49"/>
      <c r="O99" s="148" t="s">
        <v>1119</v>
      </c>
      <c r="P99" s="6"/>
      <c r="Q99" s="325"/>
      <c r="R99" s="136"/>
    </row>
    <row r="100" spans="1:18" ht="30" customHeight="1">
      <c r="A100" s="5">
        <v>98</v>
      </c>
      <c r="B100" s="322" t="s">
        <v>998</v>
      </c>
      <c r="C100" s="5" t="s">
        <v>1127</v>
      </c>
      <c r="D100" s="6" t="s">
        <v>1117</v>
      </c>
      <c r="E100" s="330"/>
      <c r="F100" s="323">
        <v>46049</v>
      </c>
      <c r="G100" s="44"/>
      <c r="H100" s="337" t="s">
        <v>748</v>
      </c>
      <c r="I100" s="337" t="s">
        <v>748</v>
      </c>
      <c r="J100" s="44" t="s">
        <v>748</v>
      </c>
      <c r="K100" s="44" t="s">
        <v>748</v>
      </c>
      <c r="L100" s="6" t="s">
        <v>110</v>
      </c>
      <c r="M100" s="323">
        <v>46055</v>
      </c>
      <c r="N100" s="49"/>
      <c r="O100" s="148" t="s">
        <v>1131</v>
      </c>
      <c r="P100" s="6" t="s">
        <v>814</v>
      </c>
      <c r="Q100" s="325">
        <v>46057</v>
      </c>
      <c r="R100" s="136"/>
    </row>
    <row r="101" spans="1:18" ht="30" customHeight="1">
      <c r="A101" s="5">
        <v>99</v>
      </c>
      <c r="B101" s="148" t="s">
        <v>1074</v>
      </c>
      <c r="C101" s="5" t="s">
        <v>1113</v>
      </c>
      <c r="D101" s="6" t="s">
        <v>1117</v>
      </c>
      <c r="E101" s="51"/>
      <c r="F101" s="323">
        <v>46042</v>
      </c>
      <c r="G101" s="144"/>
      <c r="H101" s="337" t="s">
        <v>748</v>
      </c>
      <c r="I101" s="337" t="s">
        <v>748</v>
      </c>
      <c r="J101" s="44" t="s">
        <v>748</v>
      </c>
      <c r="K101" s="44" t="s">
        <v>748</v>
      </c>
      <c r="L101" s="6" t="s">
        <v>110</v>
      </c>
      <c r="M101" s="323">
        <v>46056</v>
      </c>
      <c r="N101" s="49"/>
      <c r="O101" s="148" t="s">
        <v>1123</v>
      </c>
      <c r="P101" s="6" t="s">
        <v>814</v>
      </c>
      <c r="Q101" s="325">
        <v>46129</v>
      </c>
      <c r="R101" s="136"/>
    </row>
    <row r="102" spans="1:18" ht="30" customHeight="1">
      <c r="A102" s="5">
        <v>100</v>
      </c>
      <c r="B102" s="322" t="s">
        <v>1083</v>
      </c>
      <c r="C102" s="5" t="s">
        <v>1339</v>
      </c>
      <c r="D102" s="6" t="s">
        <v>1336</v>
      </c>
      <c r="E102" s="51"/>
      <c r="F102" s="323">
        <v>46052</v>
      </c>
      <c r="G102" s="326"/>
      <c r="H102" s="337" t="s">
        <v>748</v>
      </c>
      <c r="I102" s="337" t="s">
        <v>748</v>
      </c>
      <c r="J102" s="44" t="s">
        <v>748</v>
      </c>
      <c r="K102" s="44" t="s">
        <v>748</v>
      </c>
      <c r="L102" s="6" t="s">
        <v>110</v>
      </c>
      <c r="M102" s="323">
        <v>46058</v>
      </c>
      <c r="N102" s="49"/>
      <c r="O102" s="148" t="s">
        <v>1118</v>
      </c>
      <c r="P102" s="6"/>
      <c r="Q102" s="325"/>
      <c r="R102" s="136"/>
    </row>
    <row r="103" spans="1:18" ht="30" customHeight="1">
      <c r="A103" s="5">
        <v>101</v>
      </c>
      <c r="B103" s="322" t="s">
        <v>999</v>
      </c>
      <c r="C103" s="5" t="s">
        <v>1121</v>
      </c>
      <c r="D103" s="6" t="s">
        <v>1338</v>
      </c>
      <c r="E103" s="330"/>
      <c r="F103" s="323">
        <v>46053</v>
      </c>
      <c r="G103" s="44"/>
      <c r="H103" s="337" t="s">
        <v>748</v>
      </c>
      <c r="I103" s="337" t="s">
        <v>748</v>
      </c>
      <c r="J103" s="44" t="s">
        <v>748</v>
      </c>
      <c r="K103" s="44" t="s">
        <v>748</v>
      </c>
      <c r="L103" s="6" t="s">
        <v>110</v>
      </c>
      <c r="M103" s="323">
        <v>46061</v>
      </c>
      <c r="N103" s="49"/>
      <c r="O103" s="148" t="s">
        <v>1131</v>
      </c>
      <c r="P103" s="6" t="s">
        <v>814</v>
      </c>
      <c r="Q103" s="325">
        <v>46062</v>
      </c>
      <c r="R103" s="136"/>
    </row>
    <row r="104" spans="1:18" ht="30" customHeight="1">
      <c r="A104" s="5">
        <v>102</v>
      </c>
      <c r="B104" s="148" t="s">
        <v>300</v>
      </c>
      <c r="C104" s="5" t="s">
        <v>1113</v>
      </c>
      <c r="D104" s="6" t="s">
        <v>1336</v>
      </c>
      <c r="E104" s="51"/>
      <c r="F104" s="323">
        <v>46052</v>
      </c>
      <c r="G104" s="144"/>
      <c r="H104" s="337" t="s">
        <v>748</v>
      </c>
      <c r="I104" s="337" t="s">
        <v>748</v>
      </c>
      <c r="J104" s="44" t="s">
        <v>748</v>
      </c>
      <c r="K104" s="44" t="s">
        <v>748</v>
      </c>
      <c r="L104" s="6" t="s">
        <v>110</v>
      </c>
      <c r="M104" s="323">
        <v>46062</v>
      </c>
      <c r="N104" s="49"/>
      <c r="O104" s="148" t="s">
        <v>1123</v>
      </c>
      <c r="P104" s="6" t="s">
        <v>814</v>
      </c>
      <c r="Q104" s="325">
        <v>46063</v>
      </c>
      <c r="R104" s="136"/>
    </row>
    <row r="105" spans="1:18" ht="30" customHeight="1">
      <c r="A105" s="5">
        <v>103</v>
      </c>
      <c r="B105" s="322" t="s">
        <v>1078</v>
      </c>
      <c r="C105" s="5" t="s">
        <v>1113</v>
      </c>
      <c r="D105" s="6" t="s">
        <v>1336</v>
      </c>
      <c r="E105" s="51"/>
      <c r="F105" s="323">
        <v>46060</v>
      </c>
      <c r="G105" s="144"/>
      <c r="H105" s="337" t="s">
        <v>748</v>
      </c>
      <c r="I105" s="337" t="s">
        <v>748</v>
      </c>
      <c r="J105" s="44" t="s">
        <v>748</v>
      </c>
      <c r="K105" s="44" t="s">
        <v>748</v>
      </c>
      <c r="L105" s="6" t="s">
        <v>110</v>
      </c>
      <c r="M105" s="323">
        <v>46064</v>
      </c>
      <c r="N105" s="49"/>
      <c r="O105" s="148" t="s">
        <v>1118</v>
      </c>
      <c r="P105" s="6" t="s">
        <v>814</v>
      </c>
      <c r="Q105" s="325">
        <v>46066</v>
      </c>
      <c r="R105" s="136"/>
    </row>
    <row r="106" spans="1:18" ht="30" customHeight="1">
      <c r="A106" s="5">
        <v>104</v>
      </c>
      <c r="B106" s="335" t="s">
        <v>985</v>
      </c>
      <c r="C106" s="5" t="s">
        <v>1129</v>
      </c>
      <c r="D106" s="6" t="s">
        <v>1336</v>
      </c>
      <c r="E106" s="330"/>
      <c r="F106" s="323">
        <v>46059</v>
      </c>
      <c r="G106" s="44"/>
      <c r="H106" s="337" t="s">
        <v>748</v>
      </c>
      <c r="I106" s="337" t="s">
        <v>748</v>
      </c>
      <c r="J106" s="44" t="s">
        <v>748</v>
      </c>
      <c r="K106" s="44" t="s">
        <v>748</v>
      </c>
      <c r="L106" s="6" t="s">
        <v>110</v>
      </c>
      <c r="M106" s="323">
        <v>46066</v>
      </c>
      <c r="N106" s="49"/>
      <c r="O106" s="148" t="s">
        <v>1131</v>
      </c>
      <c r="P106" s="6" t="s">
        <v>814</v>
      </c>
      <c r="Q106" s="325">
        <v>46072</v>
      </c>
      <c r="R106" s="136"/>
    </row>
    <row r="107" spans="1:18" ht="30" customHeight="1">
      <c r="A107" s="5">
        <v>105</v>
      </c>
      <c r="B107" s="148" t="s">
        <v>301</v>
      </c>
      <c r="C107" s="5" t="s">
        <v>1116</v>
      </c>
      <c r="D107" s="6" t="s">
        <v>1336</v>
      </c>
      <c r="E107" s="51"/>
      <c r="F107" s="323">
        <v>46059</v>
      </c>
      <c r="G107" s="144"/>
      <c r="H107" s="337" t="s">
        <v>748</v>
      </c>
      <c r="I107" s="337" t="s">
        <v>748</v>
      </c>
      <c r="J107" s="44" t="s">
        <v>748</v>
      </c>
      <c r="K107" s="44" t="s">
        <v>748</v>
      </c>
      <c r="L107" s="6" t="s">
        <v>110</v>
      </c>
      <c r="M107" s="323">
        <v>46066</v>
      </c>
      <c r="N107" s="49"/>
      <c r="O107" s="148" t="s">
        <v>1123</v>
      </c>
      <c r="P107" s="6" t="s">
        <v>814</v>
      </c>
      <c r="Q107" s="325">
        <v>46067</v>
      </c>
      <c r="R107" s="136"/>
    </row>
    <row r="108" spans="1:18" ht="30" customHeight="1">
      <c r="A108" s="5">
        <v>106</v>
      </c>
      <c r="B108" s="322" t="s">
        <v>1081</v>
      </c>
      <c r="C108" s="5" t="s">
        <v>1121</v>
      </c>
      <c r="D108" s="6" t="s">
        <v>1117</v>
      </c>
      <c r="E108" s="51"/>
      <c r="F108" s="323">
        <v>46033</v>
      </c>
      <c r="G108" s="144"/>
      <c r="H108" s="337" t="s">
        <v>748</v>
      </c>
      <c r="I108" s="337" t="s">
        <v>748</v>
      </c>
      <c r="J108" s="44" t="s">
        <v>748</v>
      </c>
      <c r="K108" s="44" t="s">
        <v>748</v>
      </c>
      <c r="L108" s="6" t="s">
        <v>110</v>
      </c>
      <c r="M108" s="323">
        <v>46069</v>
      </c>
      <c r="N108" s="49"/>
      <c r="O108" s="148" t="s">
        <v>1118</v>
      </c>
      <c r="P108" s="6" t="s">
        <v>814</v>
      </c>
      <c r="Q108" s="325">
        <v>46070</v>
      </c>
      <c r="R108" s="136"/>
    </row>
    <row r="109" spans="1:18" ht="30" customHeight="1">
      <c r="A109" s="5">
        <v>107</v>
      </c>
      <c r="B109" s="322" t="s">
        <v>207</v>
      </c>
      <c r="C109" s="5" t="s">
        <v>1121</v>
      </c>
      <c r="D109" s="6" t="s">
        <v>1336</v>
      </c>
      <c r="E109" s="51"/>
      <c r="F109" s="323">
        <v>46064</v>
      </c>
      <c r="G109" s="142"/>
      <c r="H109" s="337" t="s">
        <v>748</v>
      </c>
      <c r="I109" s="337" t="s">
        <v>748</v>
      </c>
      <c r="J109" s="44" t="s">
        <v>748</v>
      </c>
      <c r="K109" s="44" t="s">
        <v>748</v>
      </c>
      <c r="L109" s="6" t="s">
        <v>110</v>
      </c>
      <c r="M109" s="323">
        <v>46070</v>
      </c>
      <c r="N109" s="49"/>
      <c r="O109" s="148" t="s">
        <v>1123</v>
      </c>
      <c r="P109" s="6" t="s">
        <v>814</v>
      </c>
      <c r="Q109" s="325">
        <v>46080</v>
      </c>
      <c r="R109" s="136"/>
    </row>
    <row r="110" spans="1:18" ht="30" customHeight="1">
      <c r="A110" s="5">
        <v>108</v>
      </c>
      <c r="B110" s="335" t="s">
        <v>983</v>
      </c>
      <c r="C110" s="5" t="s">
        <v>1340</v>
      </c>
      <c r="D110" s="6" t="s">
        <v>1336</v>
      </c>
      <c r="E110" s="330"/>
      <c r="F110" s="323">
        <v>46059</v>
      </c>
      <c r="G110" s="44"/>
      <c r="H110" s="337" t="s">
        <v>748</v>
      </c>
      <c r="I110" s="337" t="s">
        <v>748</v>
      </c>
      <c r="J110" s="44" t="s">
        <v>748</v>
      </c>
      <c r="K110" s="44" t="s">
        <v>748</v>
      </c>
      <c r="L110" s="6" t="s">
        <v>110</v>
      </c>
      <c r="M110" s="323">
        <v>46076</v>
      </c>
      <c r="N110" s="49"/>
      <c r="O110" s="148" t="s">
        <v>1131</v>
      </c>
      <c r="P110" s="6" t="s">
        <v>814</v>
      </c>
      <c r="Q110" s="325">
        <v>46077</v>
      </c>
      <c r="R110" s="136"/>
    </row>
    <row r="111" spans="1:18" s="147" customFormat="1" ht="44.15" customHeight="1">
      <c r="A111" s="5">
        <v>109</v>
      </c>
      <c r="B111" s="322" t="s">
        <v>338</v>
      </c>
      <c r="C111" s="5" t="s">
        <v>1113</v>
      </c>
      <c r="D111" s="6" t="s">
        <v>1117</v>
      </c>
      <c r="E111" s="51"/>
      <c r="F111" s="323">
        <v>46070</v>
      </c>
      <c r="G111" s="144"/>
      <c r="H111" s="337" t="s">
        <v>748</v>
      </c>
      <c r="I111" s="337" t="s">
        <v>748</v>
      </c>
      <c r="J111" s="44" t="s">
        <v>748</v>
      </c>
      <c r="K111" s="44" t="s">
        <v>748</v>
      </c>
      <c r="L111" s="6" t="s">
        <v>110</v>
      </c>
      <c r="M111" s="323">
        <v>46081</v>
      </c>
      <c r="N111" s="49"/>
      <c r="O111" s="148" t="s">
        <v>1123</v>
      </c>
      <c r="P111" s="6"/>
      <c r="Q111" s="325"/>
      <c r="R111" s="146"/>
    </row>
    <row r="112" spans="1:18" ht="44.15" customHeight="1">
      <c r="A112" s="5">
        <v>110</v>
      </c>
      <c r="B112" s="327" t="s">
        <v>1070</v>
      </c>
      <c r="C112" s="5" t="s">
        <v>1116</v>
      </c>
      <c r="D112" s="6" t="s">
        <v>1336</v>
      </c>
      <c r="E112" s="51"/>
      <c r="F112" s="323">
        <v>46070</v>
      </c>
      <c r="G112" s="326"/>
      <c r="H112" s="337" t="s">
        <v>748</v>
      </c>
      <c r="I112" s="337" t="s">
        <v>748</v>
      </c>
      <c r="J112" s="44" t="s">
        <v>748</v>
      </c>
      <c r="K112" s="44" t="s">
        <v>748</v>
      </c>
      <c r="L112" s="6" t="s">
        <v>110</v>
      </c>
      <c r="M112" s="323">
        <v>46084</v>
      </c>
      <c r="N112" s="49"/>
      <c r="O112" s="148" t="s">
        <v>1123</v>
      </c>
      <c r="P112" s="6" t="s">
        <v>814</v>
      </c>
      <c r="Q112" s="325">
        <v>46091</v>
      </c>
      <c r="R112" s="146"/>
    </row>
    <row r="113" spans="1:18" s="147" customFormat="1" ht="44.15" customHeight="1">
      <c r="A113" s="5">
        <v>111</v>
      </c>
      <c r="B113" s="335" t="s">
        <v>984</v>
      </c>
      <c r="C113" s="5" t="s">
        <v>1121</v>
      </c>
      <c r="D113" s="6" t="s">
        <v>1117</v>
      </c>
      <c r="E113" s="330"/>
      <c r="F113" s="323">
        <v>46066</v>
      </c>
      <c r="G113" s="44"/>
      <c r="H113" s="337" t="s">
        <v>748</v>
      </c>
      <c r="I113" s="337" t="s">
        <v>748</v>
      </c>
      <c r="J113" s="44" t="s">
        <v>748</v>
      </c>
      <c r="K113" s="44" t="s">
        <v>748</v>
      </c>
      <c r="L113" s="6" t="s">
        <v>110</v>
      </c>
      <c r="M113" s="323">
        <v>46088</v>
      </c>
      <c r="N113" s="49"/>
      <c r="O113" s="148" t="s">
        <v>1132</v>
      </c>
      <c r="P113" s="6" t="s">
        <v>814</v>
      </c>
      <c r="Q113" s="325">
        <v>46089</v>
      </c>
      <c r="R113" s="146"/>
    </row>
    <row r="114" spans="1:18" ht="30" customHeight="1">
      <c r="A114" s="5">
        <v>112</v>
      </c>
      <c r="B114" s="322" t="s">
        <v>1066</v>
      </c>
      <c r="C114" s="5" t="s">
        <v>1115</v>
      </c>
      <c r="D114" s="6" t="s">
        <v>1336</v>
      </c>
      <c r="E114" s="51"/>
      <c r="F114" s="323">
        <v>46061</v>
      </c>
      <c r="G114" s="142"/>
      <c r="H114" s="337" t="s">
        <v>748</v>
      </c>
      <c r="I114" s="337" t="s">
        <v>748</v>
      </c>
      <c r="J114" s="44" t="s">
        <v>748</v>
      </c>
      <c r="K114" s="44" t="s">
        <v>748</v>
      </c>
      <c r="L114" s="6" t="s">
        <v>110</v>
      </c>
      <c r="M114" s="323">
        <v>46095</v>
      </c>
      <c r="N114" s="50"/>
      <c r="O114" s="148" t="s">
        <v>1123</v>
      </c>
      <c r="P114" s="6"/>
      <c r="Q114" s="325"/>
      <c r="R114" s="136"/>
    </row>
    <row r="115" spans="1:18" s="147" customFormat="1" ht="48" customHeight="1">
      <c r="A115" s="5">
        <v>113</v>
      </c>
      <c r="B115" s="322" t="s">
        <v>995</v>
      </c>
      <c r="C115" s="5" t="s">
        <v>1121</v>
      </c>
      <c r="D115" s="6" t="s">
        <v>1336</v>
      </c>
      <c r="E115" s="330"/>
      <c r="F115" s="323">
        <v>46093</v>
      </c>
      <c r="G115" s="44"/>
      <c r="H115" s="337" t="s">
        <v>748</v>
      </c>
      <c r="I115" s="337" t="s">
        <v>748</v>
      </c>
      <c r="J115" s="44" t="s">
        <v>748</v>
      </c>
      <c r="K115" s="44" t="s">
        <v>748</v>
      </c>
      <c r="L115" s="6" t="s">
        <v>110</v>
      </c>
      <c r="M115" s="323">
        <v>46102</v>
      </c>
      <c r="N115" s="49"/>
      <c r="O115" s="148" t="s">
        <v>1132</v>
      </c>
      <c r="P115" s="6" t="s">
        <v>814</v>
      </c>
      <c r="Q115" s="325">
        <v>46104</v>
      </c>
      <c r="R115" s="136"/>
    </row>
    <row r="116" spans="1:18" ht="43.4" customHeight="1">
      <c r="A116" s="5">
        <v>114</v>
      </c>
      <c r="B116" s="322" t="s">
        <v>1006</v>
      </c>
      <c r="C116" s="5" t="s">
        <v>1116</v>
      </c>
      <c r="D116" s="6" t="s">
        <v>1336</v>
      </c>
      <c r="E116" s="330"/>
      <c r="F116" s="323">
        <v>46076</v>
      </c>
      <c r="G116" s="44"/>
      <c r="H116" s="337" t="s">
        <v>748</v>
      </c>
      <c r="I116" s="337" t="s">
        <v>748</v>
      </c>
      <c r="J116" s="44" t="s">
        <v>748</v>
      </c>
      <c r="K116" s="44" t="s">
        <v>748</v>
      </c>
      <c r="L116" s="6" t="s">
        <v>110</v>
      </c>
      <c r="M116" s="323">
        <v>46111</v>
      </c>
      <c r="N116" s="49"/>
      <c r="O116" s="148" t="s">
        <v>1132</v>
      </c>
      <c r="P116" s="6" t="s">
        <v>814</v>
      </c>
      <c r="Q116" s="325">
        <v>46116</v>
      </c>
      <c r="R116" s="136"/>
    </row>
    <row r="117" spans="1:18" ht="30" customHeight="1">
      <c r="A117" s="5">
        <v>115</v>
      </c>
      <c r="B117" s="322" t="s">
        <v>1005</v>
      </c>
      <c r="C117" s="5" t="s">
        <v>1113</v>
      </c>
      <c r="D117" s="6" t="s">
        <v>1336</v>
      </c>
      <c r="E117" s="328"/>
      <c r="F117" s="323">
        <v>46103</v>
      </c>
      <c r="G117" s="44"/>
      <c r="H117" s="337" t="s">
        <v>748</v>
      </c>
      <c r="I117" s="337" t="s">
        <v>748</v>
      </c>
      <c r="J117" s="44" t="s">
        <v>748</v>
      </c>
      <c r="K117" s="44" t="s">
        <v>748</v>
      </c>
      <c r="L117" s="6" t="s">
        <v>110</v>
      </c>
      <c r="M117" s="323">
        <v>46114</v>
      </c>
      <c r="N117" s="49"/>
      <c r="O117" s="148" t="s">
        <v>1131</v>
      </c>
      <c r="P117" s="6" t="s">
        <v>814</v>
      </c>
      <c r="Q117" s="325">
        <v>46124</v>
      </c>
      <c r="R117" s="136"/>
    </row>
    <row r="118" spans="1:18" ht="30" customHeight="1">
      <c r="A118" s="5">
        <v>116</v>
      </c>
      <c r="B118" s="148" t="s">
        <v>1073</v>
      </c>
      <c r="C118" s="5" t="s">
        <v>1116</v>
      </c>
      <c r="D118" s="6" t="s">
        <v>1336</v>
      </c>
      <c r="E118" s="51"/>
      <c r="F118" s="323">
        <v>46087</v>
      </c>
      <c r="G118" s="144"/>
      <c r="H118" s="337" t="s">
        <v>748</v>
      </c>
      <c r="I118" s="337" t="s">
        <v>748</v>
      </c>
      <c r="J118" s="44" t="s">
        <v>748</v>
      </c>
      <c r="K118" s="44" t="s">
        <v>748</v>
      </c>
      <c r="L118" s="6" t="s">
        <v>110</v>
      </c>
      <c r="M118" s="323">
        <v>46115</v>
      </c>
      <c r="N118" s="49"/>
      <c r="O118" s="148" t="s">
        <v>1133</v>
      </c>
      <c r="P118" s="6"/>
      <c r="Q118" s="325"/>
      <c r="R118" s="136"/>
    </row>
    <row r="119" spans="1:18" ht="30" customHeight="1">
      <c r="A119" s="5">
        <v>117</v>
      </c>
      <c r="B119" s="322" t="s">
        <v>1002</v>
      </c>
      <c r="C119" s="5" t="s">
        <v>1116</v>
      </c>
      <c r="D119" s="6" t="s">
        <v>1336</v>
      </c>
      <c r="E119" s="328"/>
      <c r="F119" s="323">
        <v>46110</v>
      </c>
      <c r="G119" s="44"/>
      <c r="H119" s="337" t="s">
        <v>748</v>
      </c>
      <c r="I119" s="337" t="s">
        <v>748</v>
      </c>
      <c r="J119" s="44" t="s">
        <v>748</v>
      </c>
      <c r="K119" s="44" t="s">
        <v>748</v>
      </c>
      <c r="L119" s="6" t="s">
        <v>110</v>
      </c>
      <c r="M119" s="323">
        <v>46120</v>
      </c>
      <c r="N119" s="49"/>
      <c r="O119" s="148" t="s">
        <v>1131</v>
      </c>
      <c r="P119" s="6" t="s">
        <v>814</v>
      </c>
      <c r="Q119" s="325">
        <v>46134</v>
      </c>
      <c r="R119" s="136"/>
    </row>
    <row r="120" spans="1:18" s="147" customFormat="1" ht="30" customHeight="1">
      <c r="A120" s="5">
        <v>118</v>
      </c>
      <c r="B120" s="322" t="s">
        <v>10</v>
      </c>
      <c r="C120" s="5" t="s">
        <v>1341</v>
      </c>
      <c r="D120" s="6" t="s">
        <v>1342</v>
      </c>
      <c r="E120" s="51"/>
      <c r="F120" s="323">
        <v>46097</v>
      </c>
      <c r="G120" s="326"/>
      <c r="H120" s="337" t="s">
        <v>748</v>
      </c>
      <c r="I120" s="337" t="s">
        <v>748</v>
      </c>
      <c r="J120" s="44" t="s">
        <v>748</v>
      </c>
      <c r="K120" s="44" t="s">
        <v>748</v>
      </c>
      <c r="L120" s="6" t="s">
        <v>110</v>
      </c>
      <c r="M120" s="323">
        <v>46120</v>
      </c>
      <c r="N120" s="49"/>
      <c r="O120" s="148" t="s">
        <v>1123</v>
      </c>
      <c r="P120" s="6" t="s">
        <v>814</v>
      </c>
      <c r="Q120" s="325">
        <v>46121</v>
      </c>
      <c r="R120" s="146"/>
    </row>
    <row r="121" spans="1:18" s="147" customFormat="1" ht="30" customHeight="1">
      <c r="A121" s="5">
        <v>119</v>
      </c>
      <c r="B121" s="322" t="s">
        <v>1022</v>
      </c>
      <c r="C121" s="5" t="s">
        <v>1121</v>
      </c>
      <c r="D121" s="6" t="s">
        <v>1342</v>
      </c>
      <c r="E121" s="330"/>
      <c r="F121" s="323">
        <v>46105</v>
      </c>
      <c r="G121" s="44"/>
      <c r="H121" s="337" t="s">
        <v>748</v>
      </c>
      <c r="I121" s="337" t="s">
        <v>748</v>
      </c>
      <c r="J121" s="44" t="s">
        <v>748</v>
      </c>
      <c r="K121" s="44" t="s">
        <v>748</v>
      </c>
      <c r="L121" s="6" t="s">
        <v>110</v>
      </c>
      <c r="M121" s="323">
        <v>46123</v>
      </c>
      <c r="N121" s="49"/>
      <c r="O121" s="148" t="s">
        <v>1134</v>
      </c>
      <c r="P121" s="6" t="s">
        <v>814</v>
      </c>
      <c r="Q121" s="325">
        <v>46125</v>
      </c>
      <c r="R121" s="136"/>
    </row>
    <row r="122" spans="1:18" ht="30" customHeight="1">
      <c r="A122" s="5">
        <v>120</v>
      </c>
      <c r="B122" s="322" t="s">
        <v>1103</v>
      </c>
      <c r="C122" s="5" t="s">
        <v>1116</v>
      </c>
      <c r="D122" s="6" t="s">
        <v>1336</v>
      </c>
      <c r="E122" s="331"/>
      <c r="F122" s="323">
        <v>46099</v>
      </c>
      <c r="G122" s="332"/>
      <c r="H122" s="337" t="s">
        <v>748</v>
      </c>
      <c r="I122" s="337" t="s">
        <v>748</v>
      </c>
      <c r="J122" s="44" t="s">
        <v>748</v>
      </c>
      <c r="K122" s="44" t="s">
        <v>748</v>
      </c>
      <c r="L122" s="6" t="s">
        <v>110</v>
      </c>
      <c r="M122" s="323">
        <v>46123</v>
      </c>
      <c r="N122" s="333"/>
      <c r="O122" s="148" t="s">
        <v>1133</v>
      </c>
      <c r="P122" s="6"/>
      <c r="Q122" s="325"/>
      <c r="R122" s="136"/>
    </row>
    <row r="123" spans="1:18" ht="30" customHeight="1">
      <c r="A123" s="5">
        <v>121</v>
      </c>
      <c r="B123" s="335" t="s">
        <v>980</v>
      </c>
      <c r="C123" s="5" t="s">
        <v>1116</v>
      </c>
      <c r="D123" s="6" t="s">
        <v>1336</v>
      </c>
      <c r="E123" s="330"/>
      <c r="F123" s="323">
        <v>46098</v>
      </c>
      <c r="G123" s="44"/>
      <c r="H123" s="337" t="s">
        <v>748</v>
      </c>
      <c r="I123" s="337" t="s">
        <v>748</v>
      </c>
      <c r="J123" s="44" t="s">
        <v>748</v>
      </c>
      <c r="K123" s="44" t="s">
        <v>748</v>
      </c>
      <c r="L123" s="6" t="s">
        <v>110</v>
      </c>
      <c r="M123" s="323">
        <v>46125</v>
      </c>
      <c r="N123" s="49"/>
      <c r="O123" s="148" t="s">
        <v>1135</v>
      </c>
      <c r="P123" s="6" t="s">
        <v>814</v>
      </c>
      <c r="Q123" s="325">
        <v>46129</v>
      </c>
      <c r="R123" s="136"/>
    </row>
    <row r="124" spans="1:18" ht="30" customHeight="1">
      <c r="A124" s="5">
        <v>122</v>
      </c>
      <c r="B124" s="322" t="s">
        <v>1003</v>
      </c>
      <c r="C124" s="5" t="s">
        <v>1113</v>
      </c>
      <c r="D124" s="6" t="s">
        <v>1336</v>
      </c>
      <c r="E124" s="330"/>
      <c r="F124" s="323">
        <v>46118</v>
      </c>
      <c r="G124" s="44"/>
      <c r="H124" s="337" t="s">
        <v>748</v>
      </c>
      <c r="I124" s="337" t="s">
        <v>748</v>
      </c>
      <c r="J124" s="44" t="s">
        <v>748</v>
      </c>
      <c r="K124" s="44" t="s">
        <v>748</v>
      </c>
      <c r="L124" s="6" t="s">
        <v>110</v>
      </c>
      <c r="M124" s="323">
        <v>46126</v>
      </c>
      <c r="N124" s="49"/>
      <c r="O124" s="148" t="s">
        <v>1131</v>
      </c>
      <c r="P124" s="6" t="s">
        <v>814</v>
      </c>
      <c r="Q124" s="325">
        <v>46131</v>
      </c>
      <c r="R124" s="136"/>
    </row>
    <row r="125" spans="1:18" ht="30" customHeight="1">
      <c r="A125" s="5">
        <v>123</v>
      </c>
      <c r="B125" s="322" t="s">
        <v>203</v>
      </c>
      <c r="C125" s="5" t="s">
        <v>1116</v>
      </c>
      <c r="D125" s="6" t="s">
        <v>1336</v>
      </c>
      <c r="E125" s="51"/>
      <c r="F125" s="323">
        <v>46115</v>
      </c>
      <c r="G125" s="142"/>
      <c r="H125" s="337" t="s">
        <v>748</v>
      </c>
      <c r="I125" s="337" t="s">
        <v>748</v>
      </c>
      <c r="J125" s="44" t="s">
        <v>748</v>
      </c>
      <c r="K125" s="44" t="s">
        <v>748</v>
      </c>
      <c r="L125" s="6" t="s">
        <v>110</v>
      </c>
      <c r="M125" s="323">
        <v>46127</v>
      </c>
      <c r="N125" s="49"/>
      <c r="O125" s="148" t="s">
        <v>1123</v>
      </c>
      <c r="P125" s="6"/>
      <c r="Q125" s="325"/>
      <c r="R125" s="136"/>
    </row>
    <row r="126" spans="1:18" ht="30" customHeight="1">
      <c r="A126" s="5">
        <v>124</v>
      </c>
      <c r="B126" s="322" t="s">
        <v>986</v>
      </c>
      <c r="C126" s="5" t="s">
        <v>1113</v>
      </c>
      <c r="D126" s="6" t="s">
        <v>1117</v>
      </c>
      <c r="E126" s="330"/>
      <c r="F126" s="323">
        <v>46095</v>
      </c>
      <c r="G126" s="44"/>
      <c r="H126" s="337" t="s">
        <v>748</v>
      </c>
      <c r="I126" s="337" t="s">
        <v>748</v>
      </c>
      <c r="J126" s="44" t="s">
        <v>748</v>
      </c>
      <c r="K126" s="44" t="s">
        <v>748</v>
      </c>
      <c r="L126" s="6" t="s">
        <v>110</v>
      </c>
      <c r="M126" s="323">
        <v>46130</v>
      </c>
      <c r="N126" s="49"/>
      <c r="O126" s="148" t="s">
        <v>1136</v>
      </c>
      <c r="P126" s="6" t="s">
        <v>814</v>
      </c>
      <c r="Q126" s="325">
        <v>46133</v>
      </c>
      <c r="R126" s="136"/>
    </row>
    <row r="127" spans="1:18" ht="30" customHeight="1">
      <c r="A127" s="5">
        <v>125</v>
      </c>
      <c r="B127" s="322" t="s">
        <v>1000</v>
      </c>
      <c r="C127" s="5" t="s">
        <v>1116</v>
      </c>
      <c r="D127" s="6" t="s">
        <v>1336</v>
      </c>
      <c r="E127" s="330"/>
      <c r="F127" s="323">
        <v>46118</v>
      </c>
      <c r="G127" s="44"/>
      <c r="H127" s="337" t="s">
        <v>748</v>
      </c>
      <c r="I127" s="337" t="s">
        <v>748</v>
      </c>
      <c r="J127" s="44" t="s">
        <v>748</v>
      </c>
      <c r="K127" s="44" t="s">
        <v>748</v>
      </c>
      <c r="L127" s="6" t="s">
        <v>110</v>
      </c>
      <c r="M127" s="323">
        <v>46130</v>
      </c>
      <c r="N127" s="49"/>
      <c r="O127" s="148" t="s">
        <v>1131</v>
      </c>
      <c r="P127" s="6" t="s">
        <v>814</v>
      </c>
      <c r="Q127" s="325">
        <v>46139</v>
      </c>
      <c r="R127" s="136"/>
    </row>
    <row r="128" spans="1:18" ht="30" customHeight="1">
      <c r="A128" s="5">
        <v>126</v>
      </c>
      <c r="B128" s="335" t="s">
        <v>979</v>
      </c>
      <c r="C128" s="5" t="s">
        <v>1116</v>
      </c>
      <c r="D128" s="6" t="s">
        <v>1336</v>
      </c>
      <c r="E128" s="330"/>
      <c r="F128" s="323">
        <v>46106</v>
      </c>
      <c r="G128" s="44"/>
      <c r="H128" s="337" t="s">
        <v>748</v>
      </c>
      <c r="I128" s="337" t="s">
        <v>748</v>
      </c>
      <c r="J128" s="44" t="s">
        <v>748</v>
      </c>
      <c r="K128" s="44" t="s">
        <v>748</v>
      </c>
      <c r="L128" s="6" t="s">
        <v>110</v>
      </c>
      <c r="M128" s="323">
        <v>46133</v>
      </c>
      <c r="N128" s="49"/>
      <c r="O128" s="148" t="s">
        <v>1135</v>
      </c>
      <c r="P128" s="6" t="s">
        <v>814</v>
      </c>
      <c r="Q128" s="325">
        <v>46135</v>
      </c>
      <c r="R128" s="136"/>
    </row>
    <row r="129" spans="1:18" ht="30" customHeight="1">
      <c r="A129" s="5">
        <v>127</v>
      </c>
      <c r="B129" s="322" t="s">
        <v>1043</v>
      </c>
      <c r="C129" s="5" t="s">
        <v>1113</v>
      </c>
      <c r="D129" s="6" t="s">
        <v>1336</v>
      </c>
      <c r="E129" s="328"/>
      <c r="F129" s="323">
        <v>46119</v>
      </c>
      <c r="G129" s="44"/>
      <c r="H129" s="337" t="s">
        <v>748</v>
      </c>
      <c r="I129" s="337" t="s">
        <v>748</v>
      </c>
      <c r="J129" s="44" t="s">
        <v>748</v>
      </c>
      <c r="K129" s="44" t="s">
        <v>748</v>
      </c>
      <c r="L129" s="6" t="s">
        <v>110</v>
      </c>
      <c r="M129" s="323">
        <v>46134</v>
      </c>
      <c r="N129" s="49"/>
      <c r="O129" s="148" t="s">
        <v>1123</v>
      </c>
      <c r="P129" s="6"/>
      <c r="Q129" s="325"/>
      <c r="R129" s="136"/>
    </row>
    <row r="130" spans="1:18" ht="30" customHeight="1">
      <c r="A130" s="5">
        <v>128</v>
      </c>
      <c r="B130" s="322" t="s">
        <v>298</v>
      </c>
      <c r="C130" s="5" t="s">
        <v>1343</v>
      </c>
      <c r="D130" s="6" t="s">
        <v>1336</v>
      </c>
      <c r="E130" s="51"/>
      <c r="F130" s="323">
        <v>46099</v>
      </c>
      <c r="G130" s="142"/>
      <c r="H130" s="337" t="s">
        <v>748</v>
      </c>
      <c r="I130" s="337" t="s">
        <v>748</v>
      </c>
      <c r="J130" s="44" t="s">
        <v>748</v>
      </c>
      <c r="K130" s="44" t="s">
        <v>748</v>
      </c>
      <c r="L130" s="6" t="s">
        <v>110</v>
      </c>
      <c r="M130" s="323">
        <v>46135</v>
      </c>
      <c r="N130" s="145"/>
      <c r="O130" s="148" t="s">
        <v>1137</v>
      </c>
      <c r="P130" s="6"/>
      <c r="Q130" s="325"/>
      <c r="R130" s="146"/>
    </row>
    <row r="131" spans="1:18" ht="30" customHeight="1">
      <c r="A131" s="5">
        <v>129</v>
      </c>
      <c r="B131" s="322" t="s">
        <v>987</v>
      </c>
      <c r="C131" s="5" t="s">
        <v>1129</v>
      </c>
      <c r="D131" s="6" t="s">
        <v>1336</v>
      </c>
      <c r="E131" s="328"/>
      <c r="F131" s="323">
        <v>46099</v>
      </c>
      <c r="G131" s="44"/>
      <c r="H131" s="337" t="s">
        <v>748</v>
      </c>
      <c r="I131" s="337" t="s">
        <v>748</v>
      </c>
      <c r="J131" s="44" t="s">
        <v>748</v>
      </c>
      <c r="K131" s="44" t="s">
        <v>748</v>
      </c>
      <c r="L131" s="6" t="s">
        <v>110</v>
      </c>
      <c r="M131" s="323">
        <v>46136</v>
      </c>
      <c r="N131" s="49"/>
      <c r="O131" s="148" t="s">
        <v>1138</v>
      </c>
      <c r="P131" s="6" t="s">
        <v>814</v>
      </c>
      <c r="Q131" s="325">
        <v>46139</v>
      </c>
      <c r="R131" s="136"/>
    </row>
    <row r="132" spans="1:18" ht="30" customHeight="1">
      <c r="A132" s="5">
        <v>130</v>
      </c>
      <c r="B132" s="322" t="s">
        <v>311</v>
      </c>
      <c r="C132" s="5" t="s">
        <v>1344</v>
      </c>
      <c r="D132" s="6" t="s">
        <v>1342</v>
      </c>
      <c r="E132" s="51"/>
      <c r="F132" s="323">
        <v>46109</v>
      </c>
      <c r="G132" s="144"/>
      <c r="H132" s="337" t="s">
        <v>748</v>
      </c>
      <c r="I132" s="337" t="s">
        <v>748</v>
      </c>
      <c r="J132" s="44" t="s">
        <v>748</v>
      </c>
      <c r="K132" s="44" t="s">
        <v>748</v>
      </c>
      <c r="L132" s="6" t="s">
        <v>110</v>
      </c>
      <c r="M132" s="323">
        <v>46136</v>
      </c>
      <c r="N132" s="49"/>
      <c r="O132" s="148" t="s">
        <v>1139</v>
      </c>
      <c r="P132" s="6"/>
      <c r="Q132" s="325"/>
      <c r="R132" s="136"/>
    </row>
    <row r="133" spans="1:18" ht="30" customHeight="1">
      <c r="A133" s="5">
        <v>131</v>
      </c>
      <c r="B133" s="322" t="s">
        <v>1001</v>
      </c>
      <c r="C133" s="5" t="s">
        <v>1113</v>
      </c>
      <c r="D133" s="6" t="s">
        <v>1336</v>
      </c>
      <c r="E133" s="330"/>
      <c r="F133" s="323">
        <v>46130</v>
      </c>
      <c r="G133" s="44"/>
      <c r="H133" s="337" t="s">
        <v>748</v>
      </c>
      <c r="I133" s="337" t="s">
        <v>748</v>
      </c>
      <c r="J133" s="44" t="s">
        <v>748</v>
      </c>
      <c r="K133" s="44" t="s">
        <v>748</v>
      </c>
      <c r="L133" s="6" t="s">
        <v>110</v>
      </c>
      <c r="M133" s="323">
        <v>46137</v>
      </c>
      <c r="N133" s="49"/>
      <c r="O133" s="148" t="s">
        <v>1131</v>
      </c>
      <c r="P133" s="6" t="s">
        <v>814</v>
      </c>
      <c r="Q133" s="325">
        <v>46145</v>
      </c>
      <c r="R133" s="136"/>
    </row>
    <row r="134" spans="1:18" ht="30" customHeight="1">
      <c r="A134" s="5">
        <v>132</v>
      </c>
      <c r="B134" s="335" t="s">
        <v>981</v>
      </c>
      <c r="C134" s="5" t="s">
        <v>1116</v>
      </c>
      <c r="D134" s="6" t="s">
        <v>1336</v>
      </c>
      <c r="E134" s="330"/>
      <c r="F134" s="323">
        <v>46119</v>
      </c>
      <c r="G134" s="44"/>
      <c r="H134" s="337" t="s">
        <v>748</v>
      </c>
      <c r="I134" s="337" t="s">
        <v>748</v>
      </c>
      <c r="J134" s="44" t="s">
        <v>748</v>
      </c>
      <c r="K134" s="44" t="s">
        <v>748</v>
      </c>
      <c r="L134" s="6" t="s">
        <v>110</v>
      </c>
      <c r="M134" s="323">
        <v>46140</v>
      </c>
      <c r="N134" s="49"/>
      <c r="O134" s="148" t="s">
        <v>1135</v>
      </c>
      <c r="P134" s="6" t="s">
        <v>814</v>
      </c>
      <c r="Q134" s="325">
        <v>46140</v>
      </c>
      <c r="R134" s="136"/>
    </row>
    <row r="135" spans="1:18" ht="30" customHeight="1">
      <c r="A135" s="5">
        <v>133</v>
      </c>
      <c r="B135" s="322" t="s">
        <v>988</v>
      </c>
      <c r="C135" s="5" t="s">
        <v>1116</v>
      </c>
      <c r="D135" s="6" t="s">
        <v>1336</v>
      </c>
      <c r="E135" s="330"/>
      <c r="F135" s="323">
        <v>46133</v>
      </c>
      <c r="G135" s="44"/>
      <c r="H135" s="337" t="s">
        <v>748</v>
      </c>
      <c r="I135" s="337" t="s">
        <v>748</v>
      </c>
      <c r="J135" s="44" t="s">
        <v>748</v>
      </c>
      <c r="K135" s="44" t="s">
        <v>748</v>
      </c>
      <c r="L135" s="6" t="s">
        <v>110</v>
      </c>
      <c r="M135" s="323">
        <v>46142</v>
      </c>
      <c r="N135" s="49"/>
      <c r="O135" s="148" t="s">
        <v>1138</v>
      </c>
      <c r="P135" s="6" t="s">
        <v>814</v>
      </c>
      <c r="Q135" s="325">
        <v>46144</v>
      </c>
      <c r="R135" s="136"/>
    </row>
    <row r="136" spans="1:18" ht="30" customHeight="1">
      <c r="A136" s="5">
        <v>134</v>
      </c>
      <c r="B136" s="322" t="s">
        <v>1007</v>
      </c>
      <c r="C136" s="5" t="s">
        <v>1129</v>
      </c>
      <c r="D136" s="6" t="s">
        <v>1336</v>
      </c>
      <c r="E136" s="328"/>
      <c r="F136" s="323">
        <v>46130</v>
      </c>
      <c r="G136" s="44"/>
      <c r="H136" s="337" t="s">
        <v>748</v>
      </c>
      <c r="I136" s="337" t="s">
        <v>748</v>
      </c>
      <c r="J136" s="44" t="s">
        <v>748</v>
      </c>
      <c r="K136" s="44" t="s">
        <v>748</v>
      </c>
      <c r="L136" s="6" t="s">
        <v>110</v>
      </c>
      <c r="M136" s="323">
        <v>46142</v>
      </c>
      <c r="N136" s="49"/>
      <c r="O136" s="148" t="s">
        <v>1131</v>
      </c>
      <c r="P136" s="6" t="s">
        <v>814</v>
      </c>
      <c r="Q136" s="325">
        <v>46162</v>
      </c>
      <c r="R136" s="136"/>
    </row>
    <row r="137" spans="1:18" ht="30" customHeight="1">
      <c r="A137" s="5">
        <v>135</v>
      </c>
      <c r="B137" s="327" t="s">
        <v>299</v>
      </c>
      <c r="C137" s="5" t="s">
        <v>1345</v>
      </c>
      <c r="D137" s="6" t="s">
        <v>1336</v>
      </c>
      <c r="E137" s="51"/>
      <c r="F137" s="323">
        <v>46101</v>
      </c>
      <c r="G137" s="144"/>
      <c r="H137" s="337" t="s">
        <v>748</v>
      </c>
      <c r="I137" s="337" t="s">
        <v>748</v>
      </c>
      <c r="J137" s="44" t="s">
        <v>748</v>
      </c>
      <c r="K137" s="44" t="s">
        <v>748</v>
      </c>
      <c r="L137" s="6" t="s">
        <v>110</v>
      </c>
      <c r="M137" s="323">
        <v>46142</v>
      </c>
      <c r="N137" s="49"/>
      <c r="O137" s="148" t="s">
        <v>1123</v>
      </c>
      <c r="P137" s="6"/>
      <c r="Q137" s="325"/>
      <c r="R137" s="136"/>
    </row>
    <row r="138" spans="1:18" ht="30" customHeight="1">
      <c r="A138" s="5">
        <v>136</v>
      </c>
      <c r="B138" s="322" t="s">
        <v>313</v>
      </c>
      <c r="C138" s="5" t="s">
        <v>1341</v>
      </c>
      <c r="D138" s="6" t="s">
        <v>1342</v>
      </c>
      <c r="E138" s="331"/>
      <c r="F138" s="323">
        <v>46111</v>
      </c>
      <c r="G138" s="332"/>
      <c r="H138" s="337" t="s">
        <v>748</v>
      </c>
      <c r="I138" s="337" t="s">
        <v>748</v>
      </c>
      <c r="J138" s="44" t="s">
        <v>748</v>
      </c>
      <c r="K138" s="44" t="s">
        <v>748</v>
      </c>
      <c r="L138" s="6" t="s">
        <v>110</v>
      </c>
      <c r="M138" s="323">
        <v>46142</v>
      </c>
      <c r="N138" s="333"/>
      <c r="O138" s="148" t="s">
        <v>1133</v>
      </c>
      <c r="P138" s="6" t="s">
        <v>814</v>
      </c>
      <c r="Q138" s="325">
        <v>46144</v>
      </c>
      <c r="R138" s="136"/>
    </row>
    <row r="139" spans="1:18" ht="30" customHeight="1">
      <c r="A139" s="5">
        <v>137</v>
      </c>
      <c r="B139" s="322" t="s">
        <v>989</v>
      </c>
      <c r="C139" s="5" t="s">
        <v>1129</v>
      </c>
      <c r="D139" s="6" t="s">
        <v>1336</v>
      </c>
      <c r="E139" s="330"/>
      <c r="F139" s="323">
        <v>46135</v>
      </c>
      <c r="G139" s="44"/>
      <c r="H139" s="337" t="s">
        <v>748</v>
      </c>
      <c r="I139" s="337" t="s">
        <v>748</v>
      </c>
      <c r="J139" s="44" t="s">
        <v>748</v>
      </c>
      <c r="K139" s="44" t="s">
        <v>748</v>
      </c>
      <c r="L139" s="6" t="s">
        <v>110</v>
      </c>
      <c r="M139" s="323">
        <v>46146</v>
      </c>
      <c r="N139" s="49"/>
      <c r="O139" s="148" t="s">
        <v>1138</v>
      </c>
      <c r="P139" s="6" t="s">
        <v>814</v>
      </c>
      <c r="Q139" s="325">
        <v>46146</v>
      </c>
      <c r="R139" s="136"/>
    </row>
    <row r="140" spans="1:18" ht="30" customHeight="1">
      <c r="A140" s="5">
        <v>138</v>
      </c>
      <c r="B140" s="322" t="s">
        <v>1031</v>
      </c>
      <c r="C140" s="5" t="s">
        <v>1346</v>
      </c>
      <c r="D140" s="6" t="s">
        <v>1336</v>
      </c>
      <c r="E140" s="328"/>
      <c r="F140" s="323">
        <v>46136</v>
      </c>
      <c r="G140" s="44"/>
      <c r="H140" s="337" t="s">
        <v>748</v>
      </c>
      <c r="I140" s="337" t="s">
        <v>748</v>
      </c>
      <c r="J140" s="44" t="s">
        <v>748</v>
      </c>
      <c r="K140" s="44" t="s">
        <v>748</v>
      </c>
      <c r="L140" s="6" t="s">
        <v>110</v>
      </c>
      <c r="M140" s="323">
        <v>46146</v>
      </c>
      <c r="N140" s="49"/>
      <c r="O140" s="148" t="s">
        <v>1137</v>
      </c>
      <c r="P140" s="6"/>
      <c r="Q140" s="325"/>
      <c r="R140" s="136"/>
    </row>
    <row r="141" spans="1:18" ht="30" customHeight="1">
      <c r="A141" s="5">
        <v>139</v>
      </c>
      <c r="B141" s="322" t="s">
        <v>314</v>
      </c>
      <c r="C141" s="5" t="s">
        <v>1113</v>
      </c>
      <c r="D141" s="6" t="s">
        <v>1336</v>
      </c>
      <c r="E141" s="331"/>
      <c r="F141" s="323">
        <v>46135</v>
      </c>
      <c r="G141" s="332"/>
      <c r="H141" s="337" t="s">
        <v>748</v>
      </c>
      <c r="I141" s="337" t="s">
        <v>748</v>
      </c>
      <c r="J141" s="44" t="s">
        <v>748</v>
      </c>
      <c r="K141" s="44" t="s">
        <v>748</v>
      </c>
      <c r="L141" s="6" t="s">
        <v>110</v>
      </c>
      <c r="M141" s="323">
        <v>46146</v>
      </c>
      <c r="N141" s="333"/>
      <c r="O141" s="148" t="s">
        <v>1133</v>
      </c>
      <c r="P141" s="6"/>
      <c r="Q141" s="325"/>
      <c r="R141" s="136"/>
    </row>
    <row r="142" spans="1:18" ht="30" customHeight="1">
      <c r="A142" s="5">
        <v>140</v>
      </c>
      <c r="B142" s="322" t="s">
        <v>1027</v>
      </c>
      <c r="C142" s="5" t="s">
        <v>1347</v>
      </c>
      <c r="D142" s="6" t="s">
        <v>1336</v>
      </c>
      <c r="E142" s="330"/>
      <c r="F142" s="323">
        <v>46108</v>
      </c>
      <c r="G142" s="44"/>
      <c r="H142" s="337" t="s">
        <v>748</v>
      </c>
      <c r="I142" s="337" t="s">
        <v>748</v>
      </c>
      <c r="J142" s="44" t="s">
        <v>748</v>
      </c>
      <c r="K142" s="44" t="s">
        <v>748</v>
      </c>
      <c r="L142" s="6" t="s">
        <v>110</v>
      </c>
      <c r="M142" s="323">
        <v>46148</v>
      </c>
      <c r="N142" s="49"/>
      <c r="O142" s="148" t="s">
        <v>1140</v>
      </c>
      <c r="P142" s="6"/>
      <c r="Q142" s="325"/>
      <c r="R142" s="136"/>
    </row>
    <row r="143" spans="1:18" ht="30" customHeight="1">
      <c r="A143" s="5">
        <v>141</v>
      </c>
      <c r="B143" s="335" t="s">
        <v>982</v>
      </c>
      <c r="C143" s="5" t="s">
        <v>1116</v>
      </c>
      <c r="D143" s="6" t="s">
        <v>1336</v>
      </c>
      <c r="E143" s="330"/>
      <c r="F143" s="323">
        <v>46143</v>
      </c>
      <c r="G143" s="44"/>
      <c r="H143" s="337" t="s">
        <v>748</v>
      </c>
      <c r="I143" s="337" t="s">
        <v>748</v>
      </c>
      <c r="J143" s="44" t="s">
        <v>748</v>
      </c>
      <c r="K143" s="44" t="s">
        <v>748</v>
      </c>
      <c r="L143" s="6" t="s">
        <v>110</v>
      </c>
      <c r="M143" s="323">
        <v>46150</v>
      </c>
      <c r="N143" s="49"/>
      <c r="O143" s="148" t="s">
        <v>1138</v>
      </c>
      <c r="P143" s="6" t="s">
        <v>814</v>
      </c>
      <c r="Q143" s="325">
        <v>46165</v>
      </c>
      <c r="R143" s="136"/>
    </row>
    <row r="144" spans="1:18" ht="30" customHeight="1">
      <c r="A144" s="5">
        <v>142</v>
      </c>
      <c r="B144" s="327" t="s">
        <v>13</v>
      </c>
      <c r="C144" s="5" t="s">
        <v>1348</v>
      </c>
      <c r="D144" s="6" t="s">
        <v>1336</v>
      </c>
      <c r="E144" s="51"/>
      <c r="F144" s="323">
        <v>46141</v>
      </c>
      <c r="G144" s="144"/>
      <c r="H144" s="337" t="s">
        <v>748</v>
      </c>
      <c r="I144" s="337" t="s">
        <v>748</v>
      </c>
      <c r="J144" s="44" t="s">
        <v>748</v>
      </c>
      <c r="K144" s="44" t="s">
        <v>748</v>
      </c>
      <c r="L144" s="6" t="s">
        <v>110</v>
      </c>
      <c r="M144" s="323">
        <v>46154</v>
      </c>
      <c r="N144" s="49"/>
      <c r="O144" s="148" t="s">
        <v>1137</v>
      </c>
      <c r="P144" s="6"/>
      <c r="Q144" s="325"/>
      <c r="R144" s="136"/>
    </row>
    <row r="145" spans="1:18" ht="30" customHeight="1">
      <c r="A145" s="5">
        <v>143</v>
      </c>
      <c r="B145" s="322" t="s">
        <v>1004</v>
      </c>
      <c r="C145" s="5" t="s">
        <v>1347</v>
      </c>
      <c r="D145" s="6" t="s">
        <v>1336</v>
      </c>
      <c r="E145" s="328"/>
      <c r="F145" s="323">
        <v>46137</v>
      </c>
      <c r="G145" s="44"/>
      <c r="H145" s="337" t="s">
        <v>748</v>
      </c>
      <c r="I145" s="337" t="s">
        <v>748</v>
      </c>
      <c r="J145" s="44" t="s">
        <v>748</v>
      </c>
      <c r="K145" s="44" t="s">
        <v>748</v>
      </c>
      <c r="L145" s="6" t="s">
        <v>110</v>
      </c>
      <c r="M145" s="323">
        <v>46157</v>
      </c>
      <c r="N145" s="49"/>
      <c r="O145" s="148" t="s">
        <v>1141</v>
      </c>
      <c r="P145" s="6"/>
      <c r="Q145" s="325"/>
      <c r="R145" s="136"/>
    </row>
    <row r="146" spans="1:18" ht="30" customHeight="1">
      <c r="A146" s="5">
        <v>144</v>
      </c>
      <c r="B146" s="322" t="s">
        <v>22</v>
      </c>
      <c r="C146" s="5" t="s">
        <v>1349</v>
      </c>
      <c r="D146" s="6" t="s">
        <v>1342</v>
      </c>
      <c r="E146" s="51"/>
      <c r="F146" s="323">
        <v>46128</v>
      </c>
      <c r="G146" s="144"/>
      <c r="H146" s="337" t="s">
        <v>748</v>
      </c>
      <c r="I146" s="337" t="s">
        <v>748</v>
      </c>
      <c r="J146" s="44" t="s">
        <v>748</v>
      </c>
      <c r="K146" s="44" t="s">
        <v>748</v>
      </c>
      <c r="L146" s="6" t="s">
        <v>110</v>
      </c>
      <c r="M146" s="323">
        <v>46161</v>
      </c>
      <c r="N146" s="49"/>
      <c r="O146" s="148" t="s">
        <v>1139</v>
      </c>
      <c r="P146" s="6"/>
      <c r="Q146" s="325"/>
      <c r="R146" s="136"/>
    </row>
    <row r="147" spans="1:18" ht="30" customHeight="1">
      <c r="A147" s="5">
        <v>145</v>
      </c>
      <c r="B147" s="322" t="s">
        <v>990</v>
      </c>
      <c r="C147" s="5" t="s">
        <v>1113</v>
      </c>
      <c r="D147" s="6" t="s">
        <v>1117</v>
      </c>
      <c r="E147" s="330"/>
      <c r="F147" s="323">
        <v>46146</v>
      </c>
      <c r="G147" s="44"/>
      <c r="H147" s="337" t="s">
        <v>748</v>
      </c>
      <c r="I147" s="337" t="s">
        <v>748</v>
      </c>
      <c r="J147" s="44" t="s">
        <v>748</v>
      </c>
      <c r="K147" s="44" t="s">
        <v>748</v>
      </c>
      <c r="L147" s="6" t="s">
        <v>110</v>
      </c>
      <c r="M147" s="323">
        <v>46163</v>
      </c>
      <c r="N147" s="49"/>
      <c r="O147" s="148" t="s">
        <v>1138</v>
      </c>
      <c r="P147" s="6" t="s">
        <v>814</v>
      </c>
      <c r="Q147" s="325">
        <v>46179</v>
      </c>
      <c r="R147" s="136"/>
    </row>
    <row r="148" spans="1:18" ht="30" customHeight="1">
      <c r="A148" s="5">
        <v>146</v>
      </c>
      <c r="B148" s="322" t="s">
        <v>1021</v>
      </c>
      <c r="C148" s="5" t="s">
        <v>1116</v>
      </c>
      <c r="D148" s="6" t="s">
        <v>1342</v>
      </c>
      <c r="E148" s="330"/>
      <c r="F148" s="323">
        <v>46133</v>
      </c>
      <c r="G148" s="44"/>
      <c r="H148" s="337" t="s">
        <v>748</v>
      </c>
      <c r="I148" s="337" t="s">
        <v>748</v>
      </c>
      <c r="J148" s="44" t="s">
        <v>748</v>
      </c>
      <c r="K148" s="44" t="s">
        <v>748</v>
      </c>
      <c r="L148" s="6" t="s">
        <v>110</v>
      </c>
      <c r="M148" s="323">
        <v>46165</v>
      </c>
      <c r="N148" s="49"/>
      <c r="O148" s="148" t="s">
        <v>1142</v>
      </c>
      <c r="P148" s="6" t="s">
        <v>814</v>
      </c>
      <c r="Q148" s="325">
        <v>46177</v>
      </c>
      <c r="R148" s="136"/>
    </row>
    <row r="149" spans="1:18" ht="30" customHeight="1">
      <c r="A149" s="5">
        <v>147</v>
      </c>
      <c r="B149" s="322" t="s">
        <v>1037</v>
      </c>
      <c r="C149" s="5" t="s">
        <v>1341</v>
      </c>
      <c r="D149" s="6" t="s">
        <v>1350</v>
      </c>
      <c r="E149" s="330"/>
      <c r="F149" s="323">
        <v>46131</v>
      </c>
      <c r="G149" s="44"/>
      <c r="H149" s="337" t="s">
        <v>748</v>
      </c>
      <c r="I149" s="337" t="s">
        <v>748</v>
      </c>
      <c r="J149" s="44" t="s">
        <v>748</v>
      </c>
      <c r="K149" s="44" t="s">
        <v>748</v>
      </c>
      <c r="L149" s="6" t="s">
        <v>110</v>
      </c>
      <c r="M149" s="323">
        <v>46165</v>
      </c>
      <c r="N149" s="49"/>
      <c r="O149" s="148" t="s">
        <v>1137</v>
      </c>
      <c r="P149" s="6"/>
      <c r="Q149" s="325"/>
      <c r="R149" s="136"/>
    </row>
    <row r="150" spans="1:18" ht="30" customHeight="1">
      <c r="A150" s="5">
        <v>148</v>
      </c>
      <c r="B150" s="322" t="s">
        <v>1060</v>
      </c>
      <c r="C150" s="5" t="s">
        <v>1341</v>
      </c>
      <c r="D150" s="6" t="s">
        <v>1336</v>
      </c>
      <c r="E150" s="51"/>
      <c r="F150" s="323">
        <v>46147</v>
      </c>
      <c r="G150" s="142"/>
      <c r="H150" s="337" t="s">
        <v>748</v>
      </c>
      <c r="I150" s="337" t="s">
        <v>748</v>
      </c>
      <c r="J150" s="44" t="s">
        <v>748</v>
      </c>
      <c r="K150" s="44" t="s">
        <v>748</v>
      </c>
      <c r="L150" s="6" t="s">
        <v>110</v>
      </c>
      <c r="M150" s="323">
        <v>46165</v>
      </c>
      <c r="N150" s="49"/>
      <c r="O150" s="148" t="s">
        <v>1137</v>
      </c>
      <c r="P150" s="6"/>
      <c r="Q150" s="325"/>
      <c r="R150" s="136"/>
    </row>
    <row r="151" spans="1:18" ht="30" customHeight="1">
      <c r="A151" s="5">
        <v>149</v>
      </c>
      <c r="B151" s="322" t="s">
        <v>1009</v>
      </c>
      <c r="C151" s="5" t="s">
        <v>1345</v>
      </c>
      <c r="D151" s="6" t="s">
        <v>1336</v>
      </c>
      <c r="E151" s="328"/>
      <c r="F151" s="323">
        <v>46142</v>
      </c>
      <c r="G151" s="44"/>
      <c r="H151" s="337" t="s">
        <v>748</v>
      </c>
      <c r="I151" s="337" t="s">
        <v>748</v>
      </c>
      <c r="J151" s="44" t="s">
        <v>748</v>
      </c>
      <c r="K151" s="44" t="s">
        <v>748</v>
      </c>
      <c r="L151" s="6" t="s">
        <v>110</v>
      </c>
      <c r="M151" s="323">
        <v>46166</v>
      </c>
      <c r="N151" s="49"/>
      <c r="O151" s="148" t="s">
        <v>1141</v>
      </c>
      <c r="P151" s="6" t="s">
        <v>814</v>
      </c>
      <c r="Q151" s="325">
        <v>46175</v>
      </c>
      <c r="R151" s="136"/>
    </row>
    <row r="152" spans="1:18" ht="30" customHeight="1">
      <c r="A152" s="5">
        <v>150</v>
      </c>
      <c r="B152" s="322" t="s">
        <v>1017</v>
      </c>
      <c r="C152" s="5" t="s">
        <v>1116</v>
      </c>
      <c r="D152" s="6" t="s">
        <v>1125</v>
      </c>
      <c r="E152" s="328"/>
      <c r="F152" s="323">
        <v>46128</v>
      </c>
      <c r="G152" s="44"/>
      <c r="H152" s="337" t="s">
        <v>748</v>
      </c>
      <c r="I152" s="337" t="s">
        <v>748</v>
      </c>
      <c r="J152" s="44" t="s">
        <v>748</v>
      </c>
      <c r="K152" s="44" t="s">
        <v>748</v>
      </c>
      <c r="L152" s="6" t="s">
        <v>110</v>
      </c>
      <c r="M152" s="323">
        <v>46168</v>
      </c>
      <c r="N152" s="49"/>
      <c r="O152" s="148" t="s">
        <v>1143</v>
      </c>
      <c r="P152" s="6"/>
      <c r="Q152" s="325"/>
      <c r="R152" s="136"/>
    </row>
    <row r="153" spans="1:18" ht="30" customHeight="1">
      <c r="A153" s="5">
        <v>151</v>
      </c>
      <c r="B153" s="322" t="s">
        <v>991</v>
      </c>
      <c r="C153" s="5" t="s">
        <v>1121</v>
      </c>
      <c r="D153" s="6" t="s">
        <v>1336</v>
      </c>
      <c r="E153" s="328"/>
      <c r="F153" s="323">
        <v>46161</v>
      </c>
      <c r="G153" s="44"/>
      <c r="H153" s="337" t="s">
        <v>748</v>
      </c>
      <c r="I153" s="337" t="s">
        <v>748</v>
      </c>
      <c r="J153" s="44" t="s">
        <v>748</v>
      </c>
      <c r="K153" s="44" t="s">
        <v>748</v>
      </c>
      <c r="L153" s="6" t="s">
        <v>110</v>
      </c>
      <c r="M153" s="323">
        <v>46169</v>
      </c>
      <c r="N153" s="49"/>
      <c r="O153" s="148" t="s">
        <v>1138</v>
      </c>
      <c r="P153" s="6" t="s">
        <v>814</v>
      </c>
      <c r="Q153" s="325">
        <v>46179</v>
      </c>
      <c r="R153" s="136"/>
    </row>
    <row r="154" spans="1:18" ht="30" customHeight="1">
      <c r="A154" s="5">
        <v>152</v>
      </c>
      <c r="B154" s="322" t="s">
        <v>1008</v>
      </c>
      <c r="C154" s="5" t="s">
        <v>1351</v>
      </c>
      <c r="D154" s="6" t="s">
        <v>1342</v>
      </c>
      <c r="E154" s="328"/>
      <c r="F154" s="323">
        <v>46144</v>
      </c>
      <c r="G154" s="44"/>
      <c r="H154" s="337" t="s">
        <v>748</v>
      </c>
      <c r="I154" s="337" t="s">
        <v>748</v>
      </c>
      <c r="J154" s="44" t="s">
        <v>748</v>
      </c>
      <c r="K154" s="44" t="s">
        <v>748</v>
      </c>
      <c r="L154" s="6" t="s">
        <v>110</v>
      </c>
      <c r="M154" s="323">
        <v>46171</v>
      </c>
      <c r="N154" s="49"/>
      <c r="O154" s="148" t="s">
        <v>1141</v>
      </c>
      <c r="P154" s="6" t="s">
        <v>814</v>
      </c>
      <c r="Q154" s="325">
        <v>46175</v>
      </c>
      <c r="R154" s="136"/>
    </row>
    <row r="155" spans="1:18" ht="30" customHeight="1">
      <c r="A155" s="5">
        <v>153</v>
      </c>
      <c r="B155" s="322" t="s">
        <v>303</v>
      </c>
      <c r="C155" s="5" t="s">
        <v>1116</v>
      </c>
      <c r="D155" s="6" t="s">
        <v>1336</v>
      </c>
      <c r="E155" s="51"/>
      <c r="F155" s="323">
        <v>46147</v>
      </c>
      <c r="G155" s="144"/>
      <c r="H155" s="337" t="s">
        <v>748</v>
      </c>
      <c r="I155" s="337" t="s">
        <v>748</v>
      </c>
      <c r="J155" s="44" t="s">
        <v>748</v>
      </c>
      <c r="K155" s="44" t="s">
        <v>748</v>
      </c>
      <c r="L155" s="6" t="s">
        <v>110</v>
      </c>
      <c r="M155" s="323">
        <v>46172</v>
      </c>
      <c r="N155" s="49"/>
      <c r="O155" s="148" t="s">
        <v>1133</v>
      </c>
      <c r="P155" s="6"/>
      <c r="Q155" s="325"/>
      <c r="R155" s="136"/>
    </row>
    <row r="156" spans="1:18" ht="30" customHeight="1">
      <c r="A156" s="5">
        <v>154</v>
      </c>
      <c r="B156" s="322" t="s">
        <v>994</v>
      </c>
      <c r="C156" s="5" t="s">
        <v>1116</v>
      </c>
      <c r="D156" s="6" t="s">
        <v>1336</v>
      </c>
      <c r="E156" s="328"/>
      <c r="F156" s="323">
        <v>46163</v>
      </c>
      <c r="G156" s="44"/>
      <c r="H156" s="337" t="s">
        <v>748</v>
      </c>
      <c r="I156" s="337" t="s">
        <v>748</v>
      </c>
      <c r="J156" s="44" t="s">
        <v>748</v>
      </c>
      <c r="K156" s="44" t="s">
        <v>748</v>
      </c>
      <c r="L156" s="6" t="s">
        <v>110</v>
      </c>
      <c r="M156" s="323">
        <v>46173</v>
      </c>
      <c r="N156" s="49"/>
      <c r="O156" s="148" t="s">
        <v>1138</v>
      </c>
      <c r="P156" s="6" t="s">
        <v>814</v>
      </c>
      <c r="Q156" s="325">
        <v>46179</v>
      </c>
      <c r="R156" s="136"/>
    </row>
    <row r="157" spans="1:18" ht="30" customHeight="1">
      <c r="A157" s="5">
        <v>155</v>
      </c>
      <c r="B157" s="335" t="s">
        <v>978</v>
      </c>
      <c r="C157" s="5" t="s">
        <v>1113</v>
      </c>
      <c r="D157" s="6" t="s">
        <v>1342</v>
      </c>
      <c r="E157" s="330"/>
      <c r="F157" s="323">
        <v>46167</v>
      </c>
      <c r="G157" s="44"/>
      <c r="H157" s="337" t="s">
        <v>748</v>
      </c>
      <c r="I157" s="337" t="s">
        <v>748</v>
      </c>
      <c r="J157" s="44" t="s">
        <v>748</v>
      </c>
      <c r="K157" s="44" t="s">
        <v>748</v>
      </c>
      <c r="L157" s="6" t="s">
        <v>110</v>
      </c>
      <c r="M157" s="323">
        <v>46174</v>
      </c>
      <c r="N157" s="49"/>
      <c r="O157" s="148" t="s">
        <v>1141</v>
      </c>
      <c r="P157" s="6"/>
      <c r="Q157" s="325"/>
      <c r="R157" s="136"/>
    </row>
    <row r="158" spans="1:18" ht="30" customHeight="1">
      <c r="A158" s="5">
        <v>156</v>
      </c>
      <c r="B158" s="322" t="s">
        <v>1026</v>
      </c>
      <c r="C158" s="5" t="s">
        <v>1343</v>
      </c>
      <c r="D158" s="6" t="s">
        <v>1342</v>
      </c>
      <c r="E158" s="330"/>
      <c r="F158" s="323">
        <v>46130</v>
      </c>
      <c r="G158" s="44"/>
      <c r="H158" s="337" t="s">
        <v>748</v>
      </c>
      <c r="I158" s="337" t="s">
        <v>748</v>
      </c>
      <c r="J158" s="44" t="s">
        <v>748</v>
      </c>
      <c r="K158" s="44" t="s">
        <v>748</v>
      </c>
      <c r="L158" s="6" t="s">
        <v>110</v>
      </c>
      <c r="M158" s="323">
        <v>46174</v>
      </c>
      <c r="N158" s="49"/>
      <c r="O158" s="148" t="s">
        <v>1142</v>
      </c>
      <c r="P158" s="6" t="s">
        <v>814</v>
      </c>
      <c r="Q158" s="325">
        <v>46175</v>
      </c>
      <c r="R158" s="136"/>
    </row>
    <row r="159" spans="1:18" ht="27" customHeight="1">
      <c r="A159" s="5">
        <v>157</v>
      </c>
      <c r="B159" s="322" t="s">
        <v>1056</v>
      </c>
      <c r="C159" s="5" t="s">
        <v>1352</v>
      </c>
      <c r="D159" s="6" t="s">
        <v>1336</v>
      </c>
      <c r="E159" s="51"/>
      <c r="F159" s="323">
        <v>46166</v>
      </c>
      <c r="G159" s="142"/>
      <c r="H159" s="337" t="s">
        <v>748</v>
      </c>
      <c r="I159" s="337" t="s">
        <v>748</v>
      </c>
      <c r="J159" s="44" t="s">
        <v>748</v>
      </c>
      <c r="K159" s="44" t="s">
        <v>748</v>
      </c>
      <c r="L159" s="6" t="s">
        <v>110</v>
      </c>
      <c r="M159" s="323">
        <v>46176</v>
      </c>
      <c r="N159" s="49"/>
      <c r="O159" s="148" t="s">
        <v>1123</v>
      </c>
      <c r="P159" s="6" t="s">
        <v>814</v>
      </c>
      <c r="Q159" s="325">
        <v>46182</v>
      </c>
      <c r="R159" s="136"/>
    </row>
    <row r="160" spans="1:18" ht="27" customHeight="1">
      <c r="A160" s="5">
        <v>158</v>
      </c>
      <c r="B160" s="322" t="s">
        <v>1110</v>
      </c>
      <c r="C160" s="5" t="s">
        <v>1353</v>
      </c>
      <c r="D160" s="6" t="s">
        <v>1336</v>
      </c>
      <c r="E160" s="328"/>
      <c r="F160" s="323">
        <v>46159</v>
      </c>
      <c r="G160" s="44"/>
      <c r="H160" s="337" t="s">
        <v>748</v>
      </c>
      <c r="I160" s="337" t="s">
        <v>748</v>
      </c>
      <c r="J160" s="337" t="s">
        <v>748</v>
      </c>
      <c r="K160" s="337" t="s">
        <v>748</v>
      </c>
      <c r="L160" s="6" t="s">
        <v>110</v>
      </c>
      <c r="M160" s="323">
        <v>46177</v>
      </c>
      <c r="N160" s="49"/>
      <c r="O160" s="148" t="s">
        <v>1141</v>
      </c>
      <c r="P160" s="6" t="s">
        <v>814</v>
      </c>
      <c r="Q160" s="325">
        <v>46183</v>
      </c>
    </row>
    <row r="161" spans="1:17" ht="27" customHeight="1">
      <c r="A161" s="5">
        <v>159</v>
      </c>
      <c r="B161" s="322" t="s">
        <v>1112</v>
      </c>
      <c r="C161" s="5" t="s">
        <v>1121</v>
      </c>
      <c r="D161" s="6" t="s">
        <v>1336</v>
      </c>
      <c r="E161" s="51"/>
      <c r="F161" s="323">
        <v>46176</v>
      </c>
      <c r="G161" s="142"/>
      <c r="H161" s="337" t="s">
        <v>748</v>
      </c>
      <c r="I161" s="337" t="s">
        <v>748</v>
      </c>
      <c r="J161" s="337" t="s">
        <v>748</v>
      </c>
      <c r="K161" s="337" t="s">
        <v>748</v>
      </c>
      <c r="L161" s="6" t="s">
        <v>110</v>
      </c>
      <c r="M161" s="323">
        <v>46180</v>
      </c>
      <c r="N161" s="49"/>
      <c r="O161" s="148" t="s">
        <v>1137</v>
      </c>
      <c r="P161" s="6">
        <v>0</v>
      </c>
      <c r="Q161" s="325"/>
    </row>
    <row r="162" spans="1:17" ht="27.5" customHeight="1">
      <c r="A162" s="5">
        <v>160</v>
      </c>
      <c r="B162" s="322" t="s">
        <v>1111</v>
      </c>
      <c r="C162" s="5" t="s">
        <v>1121</v>
      </c>
      <c r="D162" s="6" t="s">
        <v>1125</v>
      </c>
      <c r="E162" s="328"/>
      <c r="F162" s="323">
        <v>46171</v>
      </c>
      <c r="G162" s="44"/>
      <c r="H162" s="324" t="s">
        <v>748</v>
      </c>
      <c r="I162" s="324" t="s">
        <v>748</v>
      </c>
      <c r="J162" s="324" t="s">
        <v>748</v>
      </c>
      <c r="K162" s="324" t="s">
        <v>748</v>
      </c>
      <c r="L162" s="6" t="s">
        <v>110</v>
      </c>
      <c r="M162" s="323">
        <v>46182</v>
      </c>
      <c r="N162" s="49"/>
      <c r="O162" s="148" t="s">
        <v>1145</v>
      </c>
      <c r="P162" s="6"/>
      <c r="Q162" s="325"/>
    </row>
    <row r="163" spans="1:17" ht="27.5" customHeight="1">
      <c r="A163" s="5">
        <v>161</v>
      </c>
      <c r="B163" s="335" t="s">
        <v>1106</v>
      </c>
      <c r="C163" s="5" t="s">
        <v>1116</v>
      </c>
      <c r="D163" s="6" t="s">
        <v>1336</v>
      </c>
      <c r="E163" s="336"/>
      <c r="F163" s="323">
        <v>46167</v>
      </c>
      <c r="G163" s="44"/>
      <c r="H163" s="324" t="s">
        <v>748</v>
      </c>
      <c r="I163" s="324" t="s">
        <v>748</v>
      </c>
      <c r="J163" s="324" t="s">
        <v>748</v>
      </c>
      <c r="K163" s="324" t="s">
        <v>748</v>
      </c>
      <c r="L163" s="6" t="s">
        <v>110</v>
      </c>
      <c r="M163" s="323">
        <v>46182</v>
      </c>
      <c r="N163" s="49"/>
      <c r="O163" s="148" t="s">
        <v>1141</v>
      </c>
      <c r="P163" s="6"/>
      <c r="Q163" s="325"/>
    </row>
    <row r="164" spans="1:17" ht="27.5" customHeight="1">
      <c r="A164" s="5">
        <v>162</v>
      </c>
      <c r="B164" s="335" t="s">
        <v>1108</v>
      </c>
      <c r="C164" s="5" t="s">
        <v>1354</v>
      </c>
      <c r="D164" s="6" t="s">
        <v>1336</v>
      </c>
      <c r="E164" s="330"/>
      <c r="F164" s="323">
        <v>46145</v>
      </c>
      <c r="G164" s="44" t="s">
        <v>1741</v>
      </c>
      <c r="H164" s="338" t="s">
        <v>1335</v>
      </c>
      <c r="I164" s="338" t="s">
        <v>1740</v>
      </c>
      <c r="J164" s="338" t="s">
        <v>1740</v>
      </c>
      <c r="K164" s="338" t="s">
        <v>1335</v>
      </c>
      <c r="L164" s="6" t="s">
        <v>70</v>
      </c>
      <c r="M164" s="323"/>
      <c r="N164" s="49"/>
      <c r="O164" s="148" t="s">
        <v>1138</v>
      </c>
      <c r="P164" s="6"/>
      <c r="Q164" s="325"/>
    </row>
    <row r="165" spans="1:17" ht="27.5" customHeight="1">
      <c r="A165" s="5">
        <v>163</v>
      </c>
      <c r="B165" s="335" t="s">
        <v>1107</v>
      </c>
      <c r="C165" s="5" t="s">
        <v>1116</v>
      </c>
      <c r="D165" s="6" t="s">
        <v>1336</v>
      </c>
      <c r="E165" s="51"/>
      <c r="F165" s="323">
        <v>46176</v>
      </c>
      <c r="G165" s="44" t="s">
        <v>78</v>
      </c>
      <c r="H165" s="338" t="s">
        <v>1144</v>
      </c>
      <c r="I165" s="338" t="s">
        <v>1144</v>
      </c>
      <c r="J165" s="338" t="s">
        <v>1144</v>
      </c>
      <c r="K165" s="338" t="s">
        <v>1144</v>
      </c>
      <c r="L165" s="6" t="s">
        <v>70</v>
      </c>
      <c r="M165" s="323"/>
      <c r="N165" s="49"/>
      <c r="O165" s="148" t="s">
        <v>1141</v>
      </c>
      <c r="P165" s="6"/>
      <c r="Q165" s="325"/>
    </row>
    <row r="166" spans="1:17" ht="27.5" customHeight="1">
      <c r="A166" s="5">
        <v>164</v>
      </c>
      <c r="B166" s="322" t="s">
        <v>1109</v>
      </c>
      <c r="C166" s="5" t="s">
        <v>1341</v>
      </c>
      <c r="D166" s="6" t="s">
        <v>1336</v>
      </c>
      <c r="E166" s="328"/>
      <c r="F166" s="323">
        <v>46176</v>
      </c>
      <c r="G166" s="44" t="s">
        <v>78</v>
      </c>
      <c r="H166" s="338" t="s">
        <v>1144</v>
      </c>
      <c r="I166" s="338" t="s">
        <v>1144</v>
      </c>
      <c r="J166" s="338" t="s">
        <v>1144</v>
      </c>
      <c r="K166" s="338" t="s">
        <v>1144</v>
      </c>
      <c r="L166" s="6" t="s">
        <v>70</v>
      </c>
      <c r="M166" s="323"/>
      <c r="N166" s="49"/>
      <c r="O166" s="148" t="s">
        <v>1138</v>
      </c>
      <c r="P166" s="6"/>
      <c r="Q166" s="325"/>
    </row>
    <row r="167" spans="1:17" ht="27.5" customHeight="1">
      <c r="A167" s="5">
        <v>165</v>
      </c>
      <c r="B167" s="6" t="s">
        <v>1332</v>
      </c>
      <c r="C167" s="5" t="s">
        <v>1115</v>
      </c>
      <c r="D167" s="6" t="s">
        <v>1336</v>
      </c>
      <c r="E167" s="331"/>
      <c r="F167" s="139">
        <v>46178</v>
      </c>
      <c r="G167" s="44" t="s">
        <v>233</v>
      </c>
      <c r="H167" s="338" t="s">
        <v>1144</v>
      </c>
      <c r="I167" s="338" t="s">
        <v>1144</v>
      </c>
      <c r="J167" s="338" t="s">
        <v>1144</v>
      </c>
      <c r="K167" s="338" t="s">
        <v>1144</v>
      </c>
      <c r="L167" s="5" t="s">
        <v>70</v>
      </c>
      <c r="M167" s="333"/>
      <c r="N167" s="333" t="s">
        <v>1696</v>
      </c>
      <c r="O167" s="148" t="s">
        <v>1141</v>
      </c>
      <c r="P167" s="333"/>
      <c r="Q167" s="333"/>
    </row>
    <row r="168" spans="1:17" ht="27.5" customHeight="1">
      <c r="A168" s="5">
        <v>166</v>
      </c>
      <c r="B168" s="6" t="s">
        <v>1333</v>
      </c>
      <c r="C168" s="5" t="s">
        <v>1355</v>
      </c>
      <c r="D168" s="6"/>
      <c r="E168" s="331"/>
      <c r="F168" s="139">
        <v>46181</v>
      </c>
      <c r="G168" s="44" t="s">
        <v>1144</v>
      </c>
      <c r="H168" s="338" t="s">
        <v>1144</v>
      </c>
      <c r="I168" s="338" t="s">
        <v>1144</v>
      </c>
      <c r="J168" s="338" t="s">
        <v>1144</v>
      </c>
      <c r="K168" s="338" t="s">
        <v>1144</v>
      </c>
      <c r="L168" s="5" t="s">
        <v>70</v>
      </c>
      <c r="M168" s="333"/>
      <c r="N168" s="333"/>
      <c r="O168" s="148" t="s">
        <v>1137</v>
      </c>
      <c r="P168" s="333"/>
      <c r="Q168" s="333"/>
    </row>
    <row r="169" spans="1:17">
      <c r="K169" s="619" t="s">
        <v>110</v>
      </c>
      <c r="L169" s="617">
        <f>COUNTIF(L3:L167,"Completed")</f>
        <v>161</v>
      </c>
      <c r="P169" s="617">
        <f>COUNTIF(P3:P167,"C")</f>
        <v>104</v>
      </c>
    </row>
    <row r="170" spans="1:17">
      <c r="K170" s="619" t="s">
        <v>70</v>
      </c>
      <c r="L170" s="618">
        <f>COUNTIF(L164:L168,"WIP")</f>
        <v>5</v>
      </c>
    </row>
  </sheetData>
  <mergeCells count="1">
    <mergeCell ref="A1:Q1"/>
  </mergeCells>
  <phoneticPr fontId="101" type="noConversion"/>
  <conditionalFormatting sqref="B167:B1048576 B1:B2">
    <cfRule type="duplicateValues" dxfId="151" priority="1199"/>
    <cfRule type="duplicateValues" dxfId="150" priority="1200"/>
    <cfRule type="duplicateValues" dxfId="149" priority="1201"/>
    <cfRule type="duplicateValues" dxfId="148" priority="1202"/>
    <cfRule type="duplicateValues" dxfId="147" priority="1203"/>
    <cfRule type="duplicateValues" dxfId="146" priority="1204"/>
    <cfRule type="duplicateValues" dxfId="145" priority="1416"/>
  </conditionalFormatting>
  <conditionalFormatting sqref="H3:K163">
    <cfRule type="containsText" dxfId="144" priority="171" operator="containsText" text="Frustum Done">
      <formula>NOT(ISERROR(SEARCH("Frustum Done",H3)))</formula>
    </cfRule>
    <cfRule type="containsText" dxfId="143" priority="172" operator="containsText" text="RCC Complete">
      <formula>NOT(ISERROR(SEARCH("RCC Complete",H3)))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47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707" t="s">
        <v>976</v>
      </c>
      <c r="B1" s="708"/>
      <c r="C1" s="708"/>
      <c r="D1" s="708"/>
      <c r="E1" s="708"/>
      <c r="F1" s="708"/>
      <c r="G1" s="708"/>
      <c r="H1" s="708"/>
      <c r="I1" s="649"/>
      <c r="J1" s="708"/>
      <c r="K1" s="709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643</v>
      </c>
      <c r="F2" s="263" t="s">
        <v>156</v>
      </c>
      <c r="G2" s="45" t="s">
        <v>644</v>
      </c>
      <c r="H2" s="45" t="s">
        <v>121</v>
      </c>
      <c r="I2" s="45" t="s">
        <v>645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205">
        <f>VLOOKUP(B3,FDN!B3:F166,5,0)</f>
        <v>45902</v>
      </c>
      <c r="F3" s="6" t="str">
        <f>VLOOKUP(B3,FDN!B3:L166,11,0)</f>
        <v>Completed</v>
      </c>
      <c r="G3" s="339">
        <f>VLOOKUP(B3,FDN!B3:M166,12,0)</f>
        <v>45915</v>
      </c>
      <c r="H3" s="49"/>
      <c r="I3" s="148" t="str">
        <f>VLOOKUP(B3,FDN!B3:O166,14,0)</f>
        <v>Balaji Enterprises</v>
      </c>
      <c r="J3" s="6"/>
      <c r="K3" s="205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205">
        <f>VLOOKUP(B4,FDN!B4:F166,5,0)</f>
        <v>45909</v>
      </c>
      <c r="F4" s="6" t="str">
        <f>VLOOKUP(B4,FDN!B4:L166,11,0)</f>
        <v>Completed</v>
      </c>
      <c r="G4" s="339">
        <f>VLOOKUP(B4,FDN!B4:M166,12,0)</f>
        <v>45933</v>
      </c>
      <c r="H4" s="49"/>
      <c r="I4" s="148" t="str">
        <f>VLOOKUP(B4,FDN!B4:O166,14,0)</f>
        <v>Balaji Enterprises</v>
      </c>
      <c r="J4" s="6"/>
      <c r="K4" s="205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VLOOKUP(B5,FDN!B5:D167,2,0)</f>
        <v>A+0</v>
      </c>
      <c r="D5" s="5" t="str">
        <f>VLOOKUP($B5,FDN!$B5:E167,3,0)</f>
        <v>WFR</v>
      </c>
      <c r="E5" s="205">
        <f>VLOOKUP(B5,FDN!B5:F167,5,0)</f>
        <v>45931</v>
      </c>
      <c r="F5" s="6" t="str">
        <f>VLOOKUP(B5,FDN!B5:L167,11,0)</f>
        <v>Completed</v>
      </c>
      <c r="G5" s="339">
        <f>VLOOKUP(B5,FDN!B5:M167,12,0)</f>
        <v>45937</v>
      </c>
      <c r="H5" s="49"/>
      <c r="I5" s="148" t="str">
        <f>VLOOKUP(B5,FDN!B5:O167,14,0)</f>
        <v>R.K . Enterprises</v>
      </c>
      <c r="J5" s="6" t="s">
        <v>814</v>
      </c>
      <c r="K5" s="205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VLOOKUP(B6,FDN!B6:D169,2,0)</f>
        <v>A+6</v>
      </c>
      <c r="D6" s="5" t="str">
        <f>VLOOKUP($B6,FDN!$B6:E169,3,0)</f>
        <v>WET Paddy</v>
      </c>
      <c r="E6" s="205">
        <f>VLOOKUP(B6,FDN!B6:F169,5,0)</f>
        <v>45921</v>
      </c>
      <c r="F6" s="6" t="str">
        <f>VLOOKUP(B6,FDN!B6:L169,11,0)</f>
        <v>Completed</v>
      </c>
      <c r="G6" s="339">
        <f>VLOOKUP(B6,FDN!B6:M169,12,0)</f>
        <v>45938</v>
      </c>
      <c r="H6" s="49"/>
      <c r="I6" s="148" t="str">
        <f>VLOOKUP(B6,FDN!B6:O169,14,0)</f>
        <v>Balaji Enterprises</v>
      </c>
      <c r="J6" s="6" t="s">
        <v>814</v>
      </c>
      <c r="K6" s="205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VLOOKUP(B7,FDN!B7:D170,2,0)</f>
        <v>A+6</v>
      </c>
      <c r="D7" s="5" t="str">
        <f>VLOOKUP($B7,FDN!$B7:E170,3,0)</f>
        <v>WFR</v>
      </c>
      <c r="E7" s="205">
        <f>VLOOKUP(B7,FDN!B7:F170,5,0)</f>
        <v>45907</v>
      </c>
      <c r="F7" s="6" t="str">
        <f>VLOOKUP(B7,FDN!B7:L170,11,0)</f>
        <v>Completed</v>
      </c>
      <c r="G7" s="339">
        <f>VLOOKUP(B7,FDN!B7:M170,12,0)</f>
        <v>45945</v>
      </c>
      <c r="H7" s="49"/>
      <c r="I7" s="148" t="str">
        <f>VLOOKUP(B7,FDN!B7:O170,14,0)</f>
        <v>Jai Shri Ram Enterprises</v>
      </c>
      <c r="J7" s="6" t="s">
        <v>814</v>
      </c>
      <c r="K7" s="205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VLOOKUP(B8,FDN!B8:D171,2,0)</f>
        <v>A+0</v>
      </c>
      <c r="D8" s="5" t="str">
        <f>VLOOKUP($B8,FDN!$B8:E171,3,0)</f>
        <v>WFR</v>
      </c>
      <c r="E8" s="205">
        <f>VLOOKUP(B8,FDN!B8:F171,5,0)</f>
        <v>45924</v>
      </c>
      <c r="F8" s="6" t="str">
        <f>VLOOKUP(B8,FDN!B8:L171,11,0)</f>
        <v>Completed</v>
      </c>
      <c r="G8" s="339">
        <f>VLOOKUP(B8,FDN!B8:M171,12,0)</f>
        <v>45946</v>
      </c>
      <c r="H8" s="49"/>
      <c r="I8" s="148" t="str">
        <f>VLOOKUP(B8,FDN!B8:O171,14,0)</f>
        <v>Pawan enterprises</v>
      </c>
      <c r="J8" s="6" t="s">
        <v>814</v>
      </c>
      <c r="K8" s="205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VLOOKUP(B9,FDN!B9:D172,2,0)</f>
        <v>A+6</v>
      </c>
      <c r="D9" s="5" t="str">
        <f>VLOOKUP($B9,FDN!$B9:E172,3,0)</f>
        <v>DFR</v>
      </c>
      <c r="E9" s="205">
        <f>VLOOKUP(B9,FDN!B9:F172,5,0)</f>
        <v>45938</v>
      </c>
      <c r="F9" s="6" t="str">
        <f>VLOOKUP(B9,FDN!B9:L172,11,0)</f>
        <v>Completed</v>
      </c>
      <c r="G9" s="339">
        <f>VLOOKUP(B9,FDN!B9:M172,12,0)</f>
        <v>45949</v>
      </c>
      <c r="H9" s="49"/>
      <c r="I9" s="148" t="str">
        <f>VLOOKUP(B9,FDN!B9:O172,14,0)</f>
        <v>Balaji Enterprises</v>
      </c>
      <c r="J9" s="6" t="s">
        <v>814</v>
      </c>
      <c r="K9" s="205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VLOOKUP(B10,FDN!B10:D173,2,0)</f>
        <v>A+9</v>
      </c>
      <c r="D10" s="5" t="str">
        <f>VLOOKUP($B10,FDN!$B10:E173,3,0)</f>
        <v>DFR</v>
      </c>
      <c r="E10" s="205">
        <f>VLOOKUP(B10,FDN!B10:F173,5,0)</f>
        <v>45938</v>
      </c>
      <c r="F10" s="6" t="str">
        <f>VLOOKUP(B10,FDN!B10:L173,11,0)</f>
        <v>Completed</v>
      </c>
      <c r="G10" s="339">
        <f>VLOOKUP(B10,FDN!B10:M173,12,0)</f>
        <v>45949</v>
      </c>
      <c r="H10" s="49"/>
      <c r="I10" s="148" t="str">
        <f>VLOOKUP(B10,FDN!B10:O173,14,0)</f>
        <v>R.K . Enterprises</v>
      </c>
      <c r="J10" s="6" t="s">
        <v>814</v>
      </c>
      <c r="K10" s="205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VLOOKUP(B11,FDN!B11:D174,2,0)</f>
        <v>A+0</v>
      </c>
      <c r="D11" s="5" t="str">
        <f>VLOOKUP($B11,FDN!$B11:E174,3,0)</f>
        <v>WFR</v>
      </c>
      <c r="E11" s="205">
        <f>VLOOKUP(B11,FDN!B11:F174,5,0)</f>
        <v>45940</v>
      </c>
      <c r="F11" s="6" t="str">
        <f>VLOOKUP(B11,FDN!B11:L174,11,0)</f>
        <v>Completed</v>
      </c>
      <c r="G11" s="339">
        <f>VLOOKUP(B11,FDN!B11:M174,12,0)</f>
        <v>45955</v>
      </c>
      <c r="H11" s="49"/>
      <c r="I11" s="148" t="str">
        <f>VLOOKUP(B11,FDN!B11:O174,14,0)</f>
        <v>Jai Shri Ram Enterprises</v>
      </c>
      <c r="J11" s="6" t="s">
        <v>814</v>
      </c>
      <c r="K11" s="205">
        <v>45963</v>
      </c>
      <c r="L11" s="136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VLOOKUP(B12,FDN!B12:D175,2,0)</f>
        <v>A+3</v>
      </c>
      <c r="D12" s="5" t="str">
        <f>VLOOKUP($B12,FDN!$B12:E175,3,0)</f>
        <v>DFR</v>
      </c>
      <c r="E12" s="205">
        <f>VLOOKUP(B12,FDN!B12:F175,5,0)</f>
        <v>45941</v>
      </c>
      <c r="F12" s="6" t="str">
        <f>VLOOKUP(B12,FDN!B12:L175,11,0)</f>
        <v>Completed</v>
      </c>
      <c r="G12" s="339">
        <f>VLOOKUP(B12,FDN!B12:M175,12,0)</f>
        <v>45958</v>
      </c>
      <c r="H12" s="49"/>
      <c r="I12" s="148" t="str">
        <f>VLOOKUP(B12,FDN!B12:O175,14,0)</f>
        <v>Rajiya Infra.</v>
      </c>
      <c r="J12" s="6" t="s">
        <v>814</v>
      </c>
      <c r="K12" s="205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VLOOKUP(B13,FDN!B13:D176,2,0)</f>
        <v>A+3</v>
      </c>
      <c r="D13" s="5" t="str">
        <f>VLOOKUP($B13,FDN!$B13:E176,3,0)</f>
        <v>DFR</v>
      </c>
      <c r="E13" s="205">
        <f>VLOOKUP(B13,FDN!B13:F176,5,0)</f>
        <v>45942</v>
      </c>
      <c r="F13" s="6" t="str">
        <f>VLOOKUP(B13,FDN!B13:L176,11,0)</f>
        <v>Completed</v>
      </c>
      <c r="G13" s="339">
        <f>VLOOKUP(B13,FDN!B13:M176,12,0)</f>
        <v>45962</v>
      </c>
      <c r="H13" s="49"/>
      <c r="I13" s="148" t="str">
        <f>VLOOKUP(B13,FDN!B13:O176,14,0)</f>
        <v>B.L Construction</v>
      </c>
      <c r="J13" s="6" t="s">
        <v>814</v>
      </c>
      <c r="K13" s="205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VLOOKUP(B14,FDN!B14:D177,2,0)</f>
        <v>A+0</v>
      </c>
      <c r="D14" s="5" t="str">
        <f>VLOOKUP($B14,FDN!$B14:E177,3,0)</f>
        <v>DFR</v>
      </c>
      <c r="E14" s="205">
        <f>VLOOKUP(B14,FDN!B14:F177,5,0)</f>
        <v>45942</v>
      </c>
      <c r="F14" s="6" t="str">
        <f>VLOOKUP(B14,FDN!B14:L177,11,0)</f>
        <v>Completed</v>
      </c>
      <c r="G14" s="339">
        <f>VLOOKUP(B14,FDN!B14:M177,12,0)</f>
        <v>45962</v>
      </c>
      <c r="H14" s="49"/>
      <c r="I14" s="148" t="str">
        <f>VLOOKUP(B14,FDN!B14:O177,14,0)</f>
        <v>Rajiya Infra.</v>
      </c>
      <c r="J14" s="6" t="s">
        <v>814</v>
      </c>
      <c r="K14" s="205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VLOOKUP(B15,FDN!B15:D178,2,0)</f>
        <v>A+3</v>
      </c>
      <c r="D15" s="5" t="str">
        <f>VLOOKUP($B15,FDN!$B15:E178,3,0)</f>
        <v>DFR</v>
      </c>
      <c r="E15" s="205">
        <f>VLOOKUP(B15,FDN!B15:F178,5,0)</f>
        <v>45942</v>
      </c>
      <c r="F15" s="6" t="str">
        <f>VLOOKUP(B15,FDN!B15:L178,11,0)</f>
        <v>Completed</v>
      </c>
      <c r="G15" s="339">
        <f>VLOOKUP(B15,FDN!B15:M178,12,0)</f>
        <v>45964</v>
      </c>
      <c r="H15" s="49"/>
      <c r="I15" s="148" t="str">
        <f>VLOOKUP(B15,FDN!B15:O178,14,0)</f>
        <v>B.L Construction</v>
      </c>
      <c r="J15" s="6" t="s">
        <v>814</v>
      </c>
      <c r="K15" s="205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VLOOKUP(B16,FDN!B16:D179,2,0)</f>
        <v>A+9</v>
      </c>
      <c r="D16" s="5" t="str">
        <f>VLOOKUP($B16,FDN!$B16:E179,3,0)</f>
        <v>WFR</v>
      </c>
      <c r="E16" s="205">
        <f>VLOOKUP(B16,FDN!B16:F179,5,0)</f>
        <v>45910</v>
      </c>
      <c r="F16" s="6" t="str">
        <f>VLOOKUP(B16,FDN!B16:L179,11,0)</f>
        <v>Completed</v>
      </c>
      <c r="G16" s="339">
        <f>VLOOKUP(B16,FDN!B16:M179,12,0)</f>
        <v>45965</v>
      </c>
      <c r="H16" s="49"/>
      <c r="I16" s="148" t="str">
        <f>VLOOKUP(B16,FDN!B16:O179,14,0)</f>
        <v>Jai Shri Ram Enterprises</v>
      </c>
      <c r="J16" s="6"/>
      <c r="K16" s="205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VLOOKUP(B17,FDN!B17:D180,2,0)</f>
        <v>A+0</v>
      </c>
      <c r="D17" s="5" t="str">
        <f>VLOOKUP($B17,FDN!$B17:E180,3,0)</f>
        <v>WET</v>
      </c>
      <c r="E17" s="205">
        <f>VLOOKUP(B17,FDN!B17:F180,5,0)</f>
        <v>45930</v>
      </c>
      <c r="F17" s="6" t="str">
        <f>VLOOKUP(B17,FDN!B17:L180,11,0)</f>
        <v>Completed</v>
      </c>
      <c r="G17" s="339">
        <f>VLOOKUP(B17,FDN!B17:M180,12,0)</f>
        <v>45967</v>
      </c>
      <c r="H17" s="49"/>
      <c r="I17" s="148" t="str">
        <f>VLOOKUP(B17,FDN!B17:O180,14,0)</f>
        <v>Shri Balaji Construction</v>
      </c>
      <c r="J17" s="6" t="s">
        <v>814</v>
      </c>
      <c r="K17" s="205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VLOOKUP(B18,FDN!B18:D181,2,0)</f>
        <v>A+3</v>
      </c>
      <c r="D18" s="5" t="str">
        <f>VLOOKUP($B18,FDN!$B18:E181,3,0)</f>
        <v>DFR</v>
      </c>
      <c r="E18" s="205">
        <f>VLOOKUP(B18,FDN!B18:F181,5,0)</f>
        <v>45960</v>
      </c>
      <c r="F18" s="6" t="str">
        <f>VLOOKUP(B18,FDN!B18:L181,11,0)</f>
        <v>Completed</v>
      </c>
      <c r="G18" s="339">
        <f>VLOOKUP(B18,FDN!B18:M181,12,0)</f>
        <v>45967</v>
      </c>
      <c r="H18" s="49"/>
      <c r="I18" s="148" t="str">
        <f>VLOOKUP(B18,FDN!B18:O181,14,0)</f>
        <v>Rajiya Infra.</v>
      </c>
      <c r="J18" s="6" t="s">
        <v>814</v>
      </c>
      <c r="K18" s="205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VLOOKUP(B19,FDN!B19:D182,2,0)</f>
        <v>A+0</v>
      </c>
      <c r="D19" s="5" t="str">
        <f>VLOOKUP($B19,FDN!$B19:E182,3,0)</f>
        <v>DFR</v>
      </c>
      <c r="E19" s="205">
        <f>VLOOKUP(B19,FDN!B19:F182,5,0)</f>
        <v>45957</v>
      </c>
      <c r="F19" s="6" t="str">
        <f>VLOOKUP(B19,FDN!B19:L182,11,0)</f>
        <v>Completed</v>
      </c>
      <c r="G19" s="339">
        <f>VLOOKUP(B19,FDN!B19:M182,12,0)</f>
        <v>45969</v>
      </c>
      <c r="H19" s="49"/>
      <c r="I19" s="148" t="str">
        <f>VLOOKUP(B19,FDN!B19:O182,14,0)</f>
        <v>R.K . Enterprises</v>
      </c>
      <c r="J19" s="6" t="s">
        <v>814</v>
      </c>
      <c r="K19" s="205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VLOOKUP(B20,FDN!B20:D183,2,0)</f>
        <v>A+0</v>
      </c>
      <c r="D20" s="5" t="str">
        <f>VLOOKUP($B20,FDN!$B20:E183,3,0)</f>
        <v>DFR</v>
      </c>
      <c r="E20" s="205">
        <f>VLOOKUP(B20,FDN!B20:F183,5,0)</f>
        <v>45961</v>
      </c>
      <c r="F20" s="6" t="str">
        <f>VLOOKUP(B20,FDN!B20:L183,11,0)</f>
        <v>Completed</v>
      </c>
      <c r="G20" s="339">
        <f>VLOOKUP(B20,FDN!B20:M183,12,0)</f>
        <v>45970</v>
      </c>
      <c r="H20" s="49"/>
      <c r="I20" s="148" t="str">
        <f>VLOOKUP(B20,FDN!B20:O183,14,0)</f>
        <v>B.L Construction</v>
      </c>
      <c r="J20" s="6"/>
      <c r="K20" s="205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VLOOKUP(B21,FDN!B21:D184,2,0)</f>
        <v>A+3</v>
      </c>
      <c r="D21" s="5" t="str">
        <f>VLOOKUP($B21,FDN!$B21:E184,3,0)</f>
        <v>DFR</v>
      </c>
      <c r="E21" s="205">
        <f>VLOOKUP(B21,FDN!B21:F184,5,0)</f>
        <v>45941</v>
      </c>
      <c r="F21" s="6" t="str">
        <f>VLOOKUP(B21,FDN!B21:L184,11,0)</f>
        <v>Completed</v>
      </c>
      <c r="G21" s="339">
        <f>VLOOKUP(B21,FDN!B21:M184,12,0)</f>
        <v>45972</v>
      </c>
      <c r="H21" s="49"/>
      <c r="I21" s="148" t="str">
        <f>VLOOKUP(B21,FDN!B21:O184,14,0)</f>
        <v>Rajiya Infra.</v>
      </c>
      <c r="J21" s="6" t="s">
        <v>814</v>
      </c>
      <c r="K21" s="205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VLOOKUP(B22,FDN!B22:D185,2,0)</f>
        <v>A+0</v>
      </c>
      <c r="D22" s="5" t="str">
        <f>VLOOKUP($B22,FDN!$B22:E185,3,0)</f>
        <v>WFR</v>
      </c>
      <c r="E22" s="205">
        <f>VLOOKUP(B22,FDN!B22:F185,5,0)</f>
        <v>45958</v>
      </c>
      <c r="F22" s="6" t="str">
        <f>VLOOKUP(B22,FDN!B22:L185,11,0)</f>
        <v>Completed</v>
      </c>
      <c r="G22" s="339">
        <f>VLOOKUP(B22,FDN!B22:M185,12,0)</f>
        <v>45974</v>
      </c>
      <c r="H22" s="49"/>
      <c r="I22" s="148" t="str">
        <f>VLOOKUP(B22,FDN!B22:O185,14,0)</f>
        <v>Jai Shri Ram Enterprises</v>
      </c>
      <c r="J22" s="6" t="s">
        <v>814</v>
      </c>
      <c r="K22" s="205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VLOOKUP(B23,FDN!B23:D186,2,0)</f>
        <v>A+3</v>
      </c>
      <c r="D23" s="5" t="str">
        <f>VLOOKUP($B23,FDN!$B23:E186,3,0)</f>
        <v>DFR</v>
      </c>
      <c r="E23" s="205">
        <f>VLOOKUP(B23,FDN!B23:F186,5,0)</f>
        <v>45969</v>
      </c>
      <c r="F23" s="6" t="str">
        <f>VLOOKUP(B23,FDN!B23:L186,11,0)</f>
        <v>Completed</v>
      </c>
      <c r="G23" s="339">
        <f>VLOOKUP(B23,FDN!B23:M186,12,0)</f>
        <v>45975</v>
      </c>
      <c r="H23" s="49"/>
      <c r="I23" s="148" t="str">
        <f>VLOOKUP(B23,FDN!B23:O186,14,0)</f>
        <v>B.L Construction</v>
      </c>
      <c r="J23" s="6" t="s">
        <v>814</v>
      </c>
      <c r="K23" s="205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VLOOKUP(B24,FDN!B24:D187,2,0)</f>
        <v>A+0</v>
      </c>
      <c r="D24" s="5" t="str">
        <f>VLOOKUP($B24,FDN!$B24:E187,3,0)</f>
        <v>DFR</v>
      </c>
      <c r="E24" s="205">
        <f>VLOOKUP(B24,FDN!B24:F187,5,0)</f>
        <v>45940</v>
      </c>
      <c r="F24" s="6" t="str">
        <f>VLOOKUP(B24,FDN!B24:L187,11,0)</f>
        <v>Completed</v>
      </c>
      <c r="G24" s="339">
        <f>VLOOKUP(B24,FDN!B24:M187,12,0)</f>
        <v>45975</v>
      </c>
      <c r="H24" s="49"/>
      <c r="I24" s="148" t="str">
        <f>VLOOKUP(B24,FDN!B24:O187,14,0)</f>
        <v>Rajiya Infra.</v>
      </c>
      <c r="J24" s="6" t="s">
        <v>814</v>
      </c>
      <c r="K24" s="205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VLOOKUP(B25,FDN!B25:D188,2,0)</f>
        <v>A+0</v>
      </c>
      <c r="D25" s="5" t="str">
        <f>VLOOKUP($B25,FDN!$B25:E188,3,0)</f>
        <v>DFR</v>
      </c>
      <c r="E25" s="205">
        <f>VLOOKUP(B25,FDN!B25:F188,5,0)</f>
        <v>45968</v>
      </c>
      <c r="F25" s="6" t="str">
        <f>VLOOKUP(B25,FDN!B25:L188,11,0)</f>
        <v>Completed</v>
      </c>
      <c r="G25" s="339">
        <f>VLOOKUP(B25,FDN!B25:M188,12,0)</f>
        <v>45976</v>
      </c>
      <c r="H25" s="49"/>
      <c r="I25" s="148" t="str">
        <f>VLOOKUP(B25,FDN!B25:O188,14,0)</f>
        <v>Pawan enterprises</v>
      </c>
      <c r="J25" s="6"/>
      <c r="K25" s="205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VLOOKUP(B26,FDN!B26:D189,2,0)</f>
        <v>A+0</v>
      </c>
      <c r="D26" s="5" t="str">
        <f>VLOOKUP($B26,FDN!$B26:E189,3,0)</f>
        <v>DFR</v>
      </c>
      <c r="E26" s="205">
        <f>VLOOKUP(B26,FDN!B26:F189,5,0)</f>
        <v>45968</v>
      </c>
      <c r="F26" s="6" t="str">
        <f>VLOOKUP(B26,FDN!B26:L189,11,0)</f>
        <v>Completed</v>
      </c>
      <c r="G26" s="339">
        <f>VLOOKUP(B26,FDN!B26:M189,12,0)</f>
        <v>45977</v>
      </c>
      <c r="H26" s="49"/>
      <c r="I26" s="148" t="str">
        <f>VLOOKUP(B26,FDN!B26:O189,14,0)</f>
        <v>Shri Balaji Construction</v>
      </c>
      <c r="J26" s="6" t="s">
        <v>814</v>
      </c>
      <c r="K26" s="205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VLOOKUP(B27,FDN!B27:D190,2,0)</f>
        <v>A+0</v>
      </c>
      <c r="D27" s="5" t="str">
        <f>VLOOKUP($B27,FDN!$B27:E190,3,0)</f>
        <v>WFR</v>
      </c>
      <c r="E27" s="205">
        <f>VLOOKUP(B27,FDN!B27:F190,5,0)</f>
        <v>45968</v>
      </c>
      <c r="F27" s="6" t="str">
        <f>VLOOKUP(B27,FDN!B27:L190,11,0)</f>
        <v>Completed</v>
      </c>
      <c r="G27" s="339">
        <f>VLOOKUP(B27,FDN!B27:M190,12,0)</f>
        <v>45980</v>
      </c>
      <c r="H27" s="49"/>
      <c r="I27" s="148" t="str">
        <f>VLOOKUP(B27,FDN!B27:O190,14,0)</f>
        <v>B.L Construction</v>
      </c>
      <c r="J27" s="6" t="s">
        <v>814</v>
      </c>
      <c r="K27" s="205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VLOOKUP(B28,FDN!B28:D191,2,0)</f>
        <v>A+3</v>
      </c>
      <c r="D28" s="5" t="str">
        <f>VLOOKUP($B28,FDN!$B28:E191,3,0)</f>
        <v>WFR</v>
      </c>
      <c r="E28" s="205">
        <f>VLOOKUP(B28,FDN!B28:F191,5,0)</f>
        <v>45970</v>
      </c>
      <c r="F28" s="6" t="str">
        <f>VLOOKUP(B28,FDN!B28:L191,11,0)</f>
        <v>Completed</v>
      </c>
      <c r="G28" s="339">
        <f>VLOOKUP(B28,FDN!B28:M191,12,0)</f>
        <v>45980</v>
      </c>
      <c r="H28" s="49"/>
      <c r="I28" s="148" t="str">
        <f>VLOOKUP(B28,FDN!B28:O191,14,0)</f>
        <v>R.K . Enterprises</v>
      </c>
      <c r="J28" s="6" t="s">
        <v>814</v>
      </c>
      <c r="K28" s="205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VLOOKUP(B29,FDN!B29:D192,2,0)</f>
        <v>A+0</v>
      </c>
      <c r="D29" s="5" t="str">
        <f>VLOOKUP($B29,FDN!$B29:E192,3,0)</f>
        <v>WET PADDY</v>
      </c>
      <c r="E29" s="205">
        <f>VLOOKUP(B29,FDN!B29:F192,5,0)</f>
        <v>45970</v>
      </c>
      <c r="F29" s="6" t="str">
        <f>VLOOKUP(B29,FDN!B29:L192,11,0)</f>
        <v>Completed</v>
      </c>
      <c r="G29" s="339">
        <f>VLOOKUP(B29,FDN!B29:M192,12,0)</f>
        <v>45981</v>
      </c>
      <c r="H29" s="49"/>
      <c r="I29" s="148" t="str">
        <f>VLOOKUP(B29,FDN!B29:O192,14,0)</f>
        <v>MUKESH MEHTA</v>
      </c>
      <c r="J29" s="6" t="s">
        <v>814</v>
      </c>
      <c r="K29" s="205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VLOOKUP(B30,FDN!B30:D193,2,0)</f>
        <v>A+3</v>
      </c>
      <c r="D30" s="5" t="str">
        <f>VLOOKUP($B30,FDN!$B30:E193,3,0)</f>
        <v>WFR</v>
      </c>
      <c r="E30" s="205">
        <f>VLOOKUP(B30,FDN!B30:F193,5,0)</f>
        <v>45969</v>
      </c>
      <c r="F30" s="6" t="str">
        <f>VLOOKUP(B30,FDN!B30:L193,11,0)</f>
        <v>Completed</v>
      </c>
      <c r="G30" s="339">
        <f>VLOOKUP(B30,FDN!B30:M193,12,0)</f>
        <v>45982</v>
      </c>
      <c r="H30" s="49"/>
      <c r="I30" s="148" t="str">
        <f>VLOOKUP(B30,FDN!B30:O193,14,0)</f>
        <v>Jai Shri Ram Enterprises</v>
      </c>
      <c r="J30" s="6" t="s">
        <v>814</v>
      </c>
      <c r="K30" s="205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VLOOKUP(B31,FDN!B31:D194,2,0)</f>
        <v>A+9</v>
      </c>
      <c r="D31" s="5" t="str">
        <f>VLOOKUP($B31,FDN!$B31:E194,3,0)</f>
        <v>WFR</v>
      </c>
      <c r="E31" s="205">
        <f>VLOOKUP(B31,FDN!B31:F194,5,0)</f>
        <v>45974</v>
      </c>
      <c r="F31" s="6" t="str">
        <f>VLOOKUP(B31,FDN!B31:L194,11,0)</f>
        <v>Completed</v>
      </c>
      <c r="G31" s="339">
        <f>VLOOKUP(B31,FDN!B31:M194,12,0)</f>
        <v>45982</v>
      </c>
      <c r="H31" s="49"/>
      <c r="I31" s="148" t="str">
        <f>VLOOKUP(B31,FDN!B31:O194,14,0)</f>
        <v>Rajiya Infra.</v>
      </c>
      <c r="J31" s="6" t="s">
        <v>814</v>
      </c>
      <c r="K31" s="205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VLOOKUP(B32,FDN!B32:D195,2,0)</f>
        <v>A+0</v>
      </c>
      <c r="D32" s="5" t="str">
        <f>VLOOKUP($B32,FDN!$B32:E195,3,0)</f>
        <v>DFR</v>
      </c>
      <c r="E32" s="205">
        <f>VLOOKUP(B32,FDN!B32:F195,5,0)</f>
        <v>45977</v>
      </c>
      <c r="F32" s="6" t="str">
        <f>VLOOKUP(B32,FDN!B32:L195,11,0)</f>
        <v>Completed</v>
      </c>
      <c r="G32" s="339">
        <f>VLOOKUP(B32,FDN!B32:M195,12,0)</f>
        <v>45983</v>
      </c>
      <c r="H32" s="49"/>
      <c r="I32" s="148" t="str">
        <f>VLOOKUP(B32,FDN!B32:O195,14,0)</f>
        <v>Pawan enterprises</v>
      </c>
      <c r="J32" s="6" t="s">
        <v>814</v>
      </c>
      <c r="K32" s="205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VLOOKUP(B33,FDN!B33:D196,2,0)</f>
        <v>A+0</v>
      </c>
      <c r="D33" s="5" t="str">
        <f>VLOOKUP($B33,FDN!$B33:E196,3,0)</f>
        <v>DFR</v>
      </c>
      <c r="E33" s="205">
        <f>VLOOKUP(B33,FDN!B33:F196,5,0)</f>
        <v>45975</v>
      </c>
      <c r="F33" s="6" t="str">
        <f>VLOOKUP(B33,FDN!B33:L196,11,0)</f>
        <v>Completed</v>
      </c>
      <c r="G33" s="339">
        <f>VLOOKUP(B33,FDN!B33:M196,12,0)</f>
        <v>45984</v>
      </c>
      <c r="H33" s="49"/>
      <c r="I33" s="148" t="str">
        <f>VLOOKUP(B33,FDN!B33:O196,14,0)</f>
        <v>B.L Construction</v>
      </c>
      <c r="J33" s="6" t="s">
        <v>814</v>
      </c>
      <c r="K33" s="205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VLOOKUP(B34,FDN!B34:D197,2,0)</f>
        <v>A+3</v>
      </c>
      <c r="D34" s="5" t="str">
        <f>VLOOKUP($B34,FDN!$B34:E197,3,0)</f>
        <v>WET PADDY</v>
      </c>
      <c r="E34" s="205">
        <f>VLOOKUP(B34,FDN!B34:F197,5,0)</f>
        <v>45968</v>
      </c>
      <c r="F34" s="6" t="str">
        <f>VLOOKUP(B34,FDN!B34:L197,11,0)</f>
        <v>Completed</v>
      </c>
      <c r="G34" s="339">
        <f>VLOOKUP(B34,FDN!B34:M197,12,0)</f>
        <v>45985</v>
      </c>
      <c r="H34" s="49"/>
      <c r="I34" s="148" t="str">
        <f>VLOOKUP(B34,FDN!B34:O197,14,0)</f>
        <v>MUKESH MEHTA</v>
      </c>
      <c r="J34" s="6" t="s">
        <v>814</v>
      </c>
      <c r="K34" s="205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VLOOKUP(B35,FDN!B35:D198,2,0)</f>
        <v>A+3</v>
      </c>
      <c r="D35" s="5" t="str">
        <f>VLOOKUP($B35,FDN!$B35:E198,3,0)</f>
        <v>WFR</v>
      </c>
      <c r="E35" s="205">
        <f>VLOOKUP(B35,FDN!B35:F198,5,0)</f>
        <v>45976</v>
      </c>
      <c r="F35" s="6" t="str">
        <f>VLOOKUP(B35,FDN!B35:L198,11,0)</f>
        <v>Completed</v>
      </c>
      <c r="G35" s="339">
        <f>VLOOKUP(B35,FDN!B35:M198,12,0)</f>
        <v>45985</v>
      </c>
      <c r="H35" s="49"/>
      <c r="I35" s="148" t="str">
        <f>VLOOKUP(B35,FDN!B35:O198,14,0)</f>
        <v>R.K . Enterprises</v>
      </c>
      <c r="J35" s="6"/>
      <c r="K35" s="205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VLOOKUP(B36,FDN!B36:D199,2,0)</f>
        <v>A+6</v>
      </c>
      <c r="D36" s="5" t="str">
        <f>VLOOKUP($B36,FDN!$B36:E199,3,0)</f>
        <v>WET PADDY</v>
      </c>
      <c r="E36" s="205">
        <f>VLOOKUP(B36,FDN!B36:F199,5,0)</f>
        <v>45984</v>
      </c>
      <c r="F36" s="6" t="str">
        <f>VLOOKUP(B36,FDN!B36:L199,11,0)</f>
        <v>Completed</v>
      </c>
      <c r="G36" s="339">
        <f>VLOOKUP(B36,FDN!B36:M199,12,0)</f>
        <v>45989</v>
      </c>
      <c r="H36" s="49"/>
      <c r="I36" s="148" t="str">
        <f>VLOOKUP(B36,FDN!B36:O199,14,0)</f>
        <v>MUKESH MEHTA</v>
      </c>
      <c r="J36" s="6" t="s">
        <v>814</v>
      </c>
      <c r="K36" s="205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VLOOKUP(B37,FDN!B37:D200,2,0)</f>
        <v>A+6</v>
      </c>
      <c r="D37" s="5" t="str">
        <f>VLOOKUP($B37,FDN!$B37:E200,3,0)</f>
        <v>DFR</v>
      </c>
      <c r="E37" s="205">
        <f>VLOOKUP(B37,FDN!B37:F200,5,0)</f>
        <v>45981</v>
      </c>
      <c r="F37" s="6" t="str">
        <f>VLOOKUP(B37,FDN!B37:L200,11,0)</f>
        <v>Completed</v>
      </c>
      <c r="G37" s="339">
        <f>VLOOKUP(B37,FDN!B37:M200,12,0)</f>
        <v>45989</v>
      </c>
      <c r="H37" s="49"/>
      <c r="I37" s="148" t="str">
        <f>VLOOKUP(B37,FDN!B37:O200,14,0)</f>
        <v>B.L Construction</v>
      </c>
      <c r="J37" s="6" t="s">
        <v>814</v>
      </c>
      <c r="K37" s="205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VLOOKUP(B38,FDN!B38:D201,2,0)</f>
        <v>A+6</v>
      </c>
      <c r="D38" s="5" t="str">
        <f>VLOOKUP($B38,FDN!$B38:E201,3,0)</f>
        <v>WFR</v>
      </c>
      <c r="E38" s="205">
        <f>VLOOKUP(B38,FDN!B38:F201,5,0)</f>
        <v>45985</v>
      </c>
      <c r="F38" s="6" t="str">
        <f>VLOOKUP(B38,FDN!B38:L201,11,0)</f>
        <v>Completed</v>
      </c>
      <c r="G38" s="339">
        <f>VLOOKUP(B38,FDN!B38:M201,12,0)</f>
        <v>45989</v>
      </c>
      <c r="H38" s="49"/>
      <c r="I38" s="148" t="str">
        <f>VLOOKUP(B38,FDN!B38:O201,14,0)</f>
        <v>R.K . Enterprises</v>
      </c>
      <c r="J38" s="6"/>
      <c r="K38" s="205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VLOOKUP(B39,FDN!B39:D202,2,0)</f>
        <v>A+0</v>
      </c>
      <c r="D39" s="5" t="str">
        <f>VLOOKUP($B39,FDN!$B39:E202,3,0)</f>
        <v>WET PADDY</v>
      </c>
      <c r="E39" s="205">
        <f>VLOOKUP(B39,FDN!B39:F202,5,0)</f>
        <v>45968</v>
      </c>
      <c r="F39" s="6" t="str">
        <f>VLOOKUP(B39,FDN!B39:L202,11,0)</f>
        <v>Completed</v>
      </c>
      <c r="G39" s="339">
        <f>VLOOKUP(B39,FDN!B39:M202,12,0)</f>
        <v>45991</v>
      </c>
      <c r="H39" s="49"/>
      <c r="I39" s="148" t="str">
        <f>VLOOKUP(B39,FDN!B39:O202,14,0)</f>
        <v>Rajiya Infra.</v>
      </c>
      <c r="J39" s="6" t="s">
        <v>814</v>
      </c>
      <c r="K39" s="205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VLOOKUP(B40,FDN!B40:D203,2,0)</f>
        <v>A+0</v>
      </c>
      <c r="D40" s="5" t="str">
        <f>VLOOKUP($B40,FDN!$B40:E203,3,0)</f>
        <v>DFR</v>
      </c>
      <c r="E40" s="205">
        <f>VLOOKUP(B40,FDN!B40:F203,5,0)</f>
        <v>45984</v>
      </c>
      <c r="F40" s="6" t="str">
        <f>VLOOKUP(B40,FDN!B40:L203,11,0)</f>
        <v>Completed</v>
      </c>
      <c r="G40" s="339">
        <f>VLOOKUP(B40,FDN!B40:M203,12,0)</f>
        <v>45991</v>
      </c>
      <c r="H40" s="49"/>
      <c r="I40" s="148" t="str">
        <f>VLOOKUP(B40,FDN!B40:O203,14,0)</f>
        <v>Shri Balaji Construction</v>
      </c>
      <c r="J40" s="6" t="s">
        <v>814</v>
      </c>
      <c r="K40" s="205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VLOOKUP(B41,FDN!B41:D204,2,0)</f>
        <v>A+0</v>
      </c>
      <c r="D41" s="5" t="str">
        <f>VLOOKUP($B41,FDN!$B41:E204,3,0)</f>
        <v>DFR</v>
      </c>
      <c r="E41" s="205">
        <f>VLOOKUP(B41,FDN!B41:F204,5,0)</f>
        <v>45984</v>
      </c>
      <c r="F41" s="6" t="str">
        <f>VLOOKUP(B41,FDN!B41:L204,11,0)</f>
        <v>Completed</v>
      </c>
      <c r="G41" s="339">
        <f>VLOOKUP(B41,FDN!B41:M204,12,0)</f>
        <v>45991</v>
      </c>
      <c r="H41" s="49"/>
      <c r="I41" s="148" t="str">
        <f>VLOOKUP(B41,FDN!B41:O204,14,0)</f>
        <v>Pawan enterprises</v>
      </c>
      <c r="J41" s="6"/>
      <c r="K41" s="205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VLOOKUP(B42,FDN!B42:D205,2,0)</f>
        <v>A+0</v>
      </c>
      <c r="D42" s="5" t="str">
        <f>VLOOKUP($B42,FDN!$B42:E205,3,0)</f>
        <v>DFR</v>
      </c>
      <c r="E42" s="205">
        <f>VLOOKUP(B42,FDN!B42:F205,5,0)</f>
        <v>45984</v>
      </c>
      <c r="F42" s="6" t="str">
        <f>VLOOKUP(B42,FDN!B42:L205,11,0)</f>
        <v>Completed</v>
      </c>
      <c r="G42" s="339">
        <f>VLOOKUP(B42,FDN!B42:M205,12,0)</f>
        <v>45991</v>
      </c>
      <c r="H42" s="49"/>
      <c r="I42" s="148" t="str">
        <f>VLOOKUP(B42,FDN!B42:O205,14,0)</f>
        <v>Jai Shri Ram Enterprises</v>
      </c>
      <c r="J42" s="6"/>
      <c r="K42" s="205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VLOOKUP(B43,FDN!B43:D206,2,0)</f>
        <v>A+7.5</v>
      </c>
      <c r="D43" s="5" t="str">
        <f>VLOOKUP($B43,FDN!$B43:E206,3,0)</f>
        <v>DFR</v>
      </c>
      <c r="E43" s="205">
        <f>VLOOKUP(B43,FDN!B43:F206,5,0)</f>
        <v>45989</v>
      </c>
      <c r="F43" s="6" t="str">
        <f>VLOOKUP(B43,FDN!B43:L206,11,0)</f>
        <v>Completed</v>
      </c>
      <c r="G43" s="339">
        <f>VLOOKUP(B43,FDN!B43:M206,12,0)</f>
        <v>45994</v>
      </c>
      <c r="H43" s="49"/>
      <c r="I43" s="148" t="str">
        <f>VLOOKUP(B43,FDN!B43:O206,14,0)</f>
        <v>B.L Construction</v>
      </c>
      <c r="J43" s="6" t="s">
        <v>814</v>
      </c>
      <c r="K43" s="205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VLOOKUP(B44,FDN!B44:D207,2,0)</f>
        <v>A+3</v>
      </c>
      <c r="D44" s="5" t="str">
        <f>VLOOKUP($B44,FDN!$B44:E207,3,0)</f>
        <v>DFR</v>
      </c>
      <c r="E44" s="205">
        <f>VLOOKUP(B44,FDN!B44:F207,5,0)</f>
        <v>45981</v>
      </c>
      <c r="F44" s="6" t="str">
        <f>VLOOKUP(B44,FDN!B44:L207,11,0)</f>
        <v>Completed</v>
      </c>
      <c r="G44" s="339">
        <f>VLOOKUP(B44,FDN!B44:M207,12,0)</f>
        <v>45994</v>
      </c>
      <c r="H44" s="49"/>
      <c r="I44" s="148" t="str">
        <f>VLOOKUP(B44,FDN!B44:O207,14,0)</f>
        <v>R.K . Enterprises</v>
      </c>
      <c r="J44" s="6"/>
      <c r="K44" s="205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VLOOKUP(B45,FDN!B45:D208,2,0)</f>
        <v>A+3</v>
      </c>
      <c r="D45" s="5" t="str">
        <f>VLOOKUP($B45,FDN!$B45:E208,3,0)</f>
        <v>WET PADDY</v>
      </c>
      <c r="E45" s="205">
        <f>VLOOKUP(B45,FDN!B45:F208,5,0)</f>
        <v>45985</v>
      </c>
      <c r="F45" s="6" t="str">
        <f>VLOOKUP(B45,FDN!B45:L208,11,0)</f>
        <v>Completed</v>
      </c>
      <c r="G45" s="339">
        <f>VLOOKUP(B45,FDN!B45:M208,12,0)</f>
        <v>45997</v>
      </c>
      <c r="H45" s="49"/>
      <c r="I45" s="148" t="str">
        <f>VLOOKUP(B45,FDN!B45:O208,14,0)</f>
        <v xml:space="preserve">Dhanraj construction </v>
      </c>
      <c r="J45" s="6" t="s">
        <v>814</v>
      </c>
      <c r="K45" s="205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VLOOKUP(B46,FDN!B46:D209,2,0)</f>
        <v>A+3</v>
      </c>
      <c r="D46" s="5" t="str">
        <f>VLOOKUP($B46,FDN!$B46:E209,3,0)</f>
        <v>WET PADDY</v>
      </c>
      <c r="E46" s="205">
        <f>VLOOKUP(B46,FDN!B46:F209,5,0)</f>
        <v>45991</v>
      </c>
      <c r="F46" s="6" t="str">
        <f>VLOOKUP(B46,FDN!B46:L209,11,0)</f>
        <v>Completed</v>
      </c>
      <c r="G46" s="339">
        <f>VLOOKUP(B46,FDN!B46:M209,12,0)</f>
        <v>45997</v>
      </c>
      <c r="H46" s="49"/>
      <c r="I46" s="148" t="str">
        <f>VLOOKUP(B46,FDN!B46:O209,14,0)</f>
        <v>MUKESH MEHTA</v>
      </c>
      <c r="J46" s="6" t="s">
        <v>814</v>
      </c>
      <c r="K46" s="205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VLOOKUP(B47,FDN!B47:D210,2,0)</f>
        <v>A+3</v>
      </c>
      <c r="D47" s="5" t="str">
        <f>VLOOKUP($B47,FDN!$B47:E210,3,0)</f>
        <v>DFR</v>
      </c>
      <c r="E47" s="205">
        <f>VLOOKUP(B47,FDN!B47:F210,5,0)</f>
        <v>45986</v>
      </c>
      <c r="F47" s="6" t="str">
        <f>VLOOKUP(B47,FDN!B47:L210,11,0)</f>
        <v>Completed</v>
      </c>
      <c r="G47" s="339">
        <f>VLOOKUP(B47,FDN!B47:M210,12,0)</f>
        <v>45997</v>
      </c>
      <c r="H47" s="49"/>
      <c r="I47" s="148" t="str">
        <f>VLOOKUP(B47,FDN!B47:O210,14,0)</f>
        <v>Jai Shri Ram Enterprises</v>
      </c>
      <c r="J47" s="6"/>
      <c r="K47" s="205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VLOOKUP(B48,FDN!B48:D211,2,0)</f>
        <v>A+3</v>
      </c>
      <c r="D48" s="5" t="str">
        <f>VLOOKUP($B48,FDN!$B48:E211,3,0)</f>
        <v>WET PADDY</v>
      </c>
      <c r="E48" s="205">
        <f>VLOOKUP(B48,FDN!B48:F211,5,0)</f>
        <v>45982</v>
      </c>
      <c r="F48" s="6" t="str">
        <f>VLOOKUP(B48,FDN!B48:L211,11,0)</f>
        <v>Completed</v>
      </c>
      <c r="G48" s="339">
        <f>VLOOKUP(B48,FDN!B48:M211,12,0)</f>
        <v>45998</v>
      </c>
      <c r="H48" s="49"/>
      <c r="I48" s="148" t="str">
        <f>VLOOKUP(B48,FDN!B48:O211,14,0)</f>
        <v>Rajiya Infra.</v>
      </c>
      <c r="J48" s="6" t="s">
        <v>814</v>
      </c>
      <c r="K48" s="205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VLOOKUP(B49,FDN!B49:D212,2,0)</f>
        <v>A-3</v>
      </c>
      <c r="D49" s="5" t="str">
        <f>VLOOKUP($B49,FDN!$B49:E212,3,0)</f>
        <v>DFR</v>
      </c>
      <c r="E49" s="205">
        <f>VLOOKUP(B49,FDN!B49:F212,5,0)</f>
        <v>45994</v>
      </c>
      <c r="F49" s="6" t="str">
        <f>VLOOKUP(B49,FDN!B49:L212,11,0)</f>
        <v>Completed</v>
      </c>
      <c r="G49" s="339">
        <f>VLOOKUP(B49,FDN!B49:M212,12,0)</f>
        <v>45998</v>
      </c>
      <c r="H49" s="49"/>
      <c r="I49" s="148" t="str">
        <f>VLOOKUP(B49,FDN!B49:O212,14,0)</f>
        <v>B.L Construction</v>
      </c>
      <c r="J49" s="6"/>
      <c r="K49" s="205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VLOOKUP(B50,FDN!B50:D213,2,0)</f>
        <v>A+0</v>
      </c>
      <c r="D50" s="5" t="str">
        <f>VLOOKUP($B50,FDN!$B50:E213,3,0)</f>
        <v>WET PADDY</v>
      </c>
      <c r="E50" s="205">
        <f>VLOOKUP(B50,FDN!B50:F213,5,0)</f>
        <v>45992</v>
      </c>
      <c r="F50" s="6" t="str">
        <f>VLOOKUP(B50,FDN!B50:L213,11,0)</f>
        <v>Completed</v>
      </c>
      <c r="G50" s="339">
        <f>VLOOKUP(B50,FDN!B50:M213,12,0)</f>
        <v>45998</v>
      </c>
      <c r="H50" s="49"/>
      <c r="I50" s="148" t="str">
        <f>VLOOKUP(B50,FDN!B50:O213,14,0)</f>
        <v>R.K . Enterprises</v>
      </c>
      <c r="J50" s="6" t="s">
        <v>814</v>
      </c>
      <c r="K50" s="205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VLOOKUP(B51,FDN!B51:D214,2,0)</f>
        <v>A+3</v>
      </c>
      <c r="D51" s="5" t="str">
        <f>VLOOKUP($B51,FDN!$B51:E214,3,0)</f>
        <v>DFR</v>
      </c>
      <c r="E51" s="205">
        <f>VLOOKUP(B51,FDN!B51:F214,5,0)</f>
        <v>45992</v>
      </c>
      <c r="F51" s="6" t="str">
        <f>VLOOKUP(B51,FDN!B51:L214,11,0)</f>
        <v>Completed</v>
      </c>
      <c r="G51" s="339">
        <f>VLOOKUP(B51,FDN!B51:M214,12,0)</f>
        <v>45999</v>
      </c>
      <c r="H51" s="49"/>
      <c r="I51" s="148" t="str">
        <f>VLOOKUP(B51,FDN!B51:O214,14,0)</f>
        <v>Jai Shri Ram Enterprises</v>
      </c>
      <c r="J51" s="6"/>
      <c r="K51" s="205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VLOOKUP(B52,FDN!B52:D215,2,0)</f>
        <v>A+3</v>
      </c>
      <c r="D52" s="5" t="str">
        <f>VLOOKUP($B52,FDN!$B52:E215,3,0)</f>
        <v>WET Paddy</v>
      </c>
      <c r="E52" s="205">
        <f>VLOOKUP(B52,FDN!B52:F215,5,0)</f>
        <v>45992</v>
      </c>
      <c r="F52" s="6" t="str">
        <f>VLOOKUP(B52,FDN!B52:L215,11,0)</f>
        <v>Completed</v>
      </c>
      <c r="G52" s="339">
        <f>VLOOKUP(B52,FDN!B52:M215,12,0)</f>
        <v>46001</v>
      </c>
      <c r="H52" s="49"/>
      <c r="I52" s="148" t="str">
        <f>VLOOKUP(B52,FDN!B52:O215,14,0)</f>
        <v>R.K . Enterprises</v>
      </c>
      <c r="J52" s="6" t="s">
        <v>814</v>
      </c>
      <c r="K52" s="205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VLOOKUP(B53,FDN!B53:D216,2,0)</f>
        <v>A+0</v>
      </c>
      <c r="D53" s="5" t="str">
        <f>VLOOKUP($B53,FDN!$B53:E216,3,0)</f>
        <v>DFR</v>
      </c>
      <c r="E53" s="205">
        <f>VLOOKUP(B53,FDN!B53:F216,5,0)</f>
        <v>45990</v>
      </c>
      <c r="F53" s="6" t="str">
        <f>VLOOKUP(B53,FDN!B53:L216,11,0)</f>
        <v>Completed</v>
      </c>
      <c r="G53" s="339">
        <f>VLOOKUP(B53,FDN!B53:M216,12,0)</f>
        <v>46002</v>
      </c>
      <c r="H53" s="49"/>
      <c r="I53" s="148" t="str">
        <f>VLOOKUP(B53,FDN!B53:O216,14,0)</f>
        <v>Shri Balaji Construction</v>
      </c>
      <c r="J53" s="6" t="s">
        <v>814</v>
      </c>
      <c r="K53" s="205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VLOOKUP(B54,FDN!B54:D217,2,0)</f>
        <v>A+0</v>
      </c>
      <c r="D54" s="5" t="str">
        <f>VLOOKUP($B54,FDN!$B54:E217,3,0)</f>
        <v>WET PADDY</v>
      </c>
      <c r="E54" s="205">
        <f>VLOOKUP(B54,FDN!B54:F217,5,0)</f>
        <v>45998</v>
      </c>
      <c r="F54" s="6" t="str">
        <f>VLOOKUP(B54,FDN!B54:L217,11,0)</f>
        <v>Completed</v>
      </c>
      <c r="G54" s="339">
        <f>VLOOKUP(B54,FDN!B54:M217,12,0)</f>
        <v>46003</v>
      </c>
      <c r="H54" s="49"/>
      <c r="I54" s="148" t="str">
        <f>VLOOKUP(B54,FDN!B54:O217,14,0)</f>
        <v>MUKESH MEHTA</v>
      </c>
      <c r="J54" s="6" t="s">
        <v>814</v>
      </c>
      <c r="K54" s="205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VLOOKUP(B55,FDN!B55:D218,2,0)</f>
        <v>A+3</v>
      </c>
      <c r="D55" s="5" t="str">
        <f>VLOOKUP($B55,FDN!$B55:E218,3,0)</f>
        <v>DFR</v>
      </c>
      <c r="E55" s="205">
        <f>VLOOKUP(B55,FDN!B55:F218,5,0)</f>
        <v>45995</v>
      </c>
      <c r="F55" s="6" t="str">
        <f>VLOOKUP(B55,FDN!B55:L218,11,0)</f>
        <v>Completed</v>
      </c>
      <c r="G55" s="339">
        <f>VLOOKUP(B55,FDN!B55:M218,12,0)</f>
        <v>46003</v>
      </c>
      <c r="H55" s="49"/>
      <c r="I55" s="148" t="str">
        <f>VLOOKUP(B55,FDN!B55:O218,14,0)</f>
        <v>B.L Construction</v>
      </c>
      <c r="J55" s="6"/>
      <c r="K55" s="205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VLOOKUP(B56,FDN!B56:D219,2,0)</f>
        <v>A+0</v>
      </c>
      <c r="D56" s="5" t="str">
        <f>VLOOKUP($B56,FDN!$B56:E219,3,0)</f>
        <v>WET PADDY</v>
      </c>
      <c r="E56" s="205">
        <f>VLOOKUP(B56,FDN!B56:F219,5,0)</f>
        <v>45997</v>
      </c>
      <c r="F56" s="6" t="str">
        <f>VLOOKUP(B56,FDN!B56:L219,11,0)</f>
        <v>Completed</v>
      </c>
      <c r="G56" s="339">
        <f>VLOOKUP(B56,FDN!B56:M219,12,0)</f>
        <v>46003</v>
      </c>
      <c r="H56" s="49"/>
      <c r="I56" s="148" t="str">
        <f>VLOOKUP(B56,FDN!B56:O219,14,0)</f>
        <v>R.K . Enterprises</v>
      </c>
      <c r="J56" s="6" t="s">
        <v>814</v>
      </c>
      <c r="K56" s="205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VLOOKUP(B57,FDN!B57:D220,2,0)</f>
        <v>A+3</v>
      </c>
      <c r="D57" s="5" t="str">
        <f>VLOOKUP($B57,FDN!$B57:E220,3,0)</f>
        <v>WET PADDY</v>
      </c>
      <c r="E57" s="205">
        <f>VLOOKUP(B57,FDN!B57:F220,5,0)</f>
        <v>45998</v>
      </c>
      <c r="F57" s="6" t="str">
        <f>VLOOKUP(B57,FDN!B57:L220,11,0)</f>
        <v>Completed</v>
      </c>
      <c r="G57" s="339">
        <f>VLOOKUP(B57,FDN!B57:M220,12,0)</f>
        <v>46004</v>
      </c>
      <c r="H57" s="49"/>
      <c r="I57" s="148" t="str">
        <f>VLOOKUP(B57,FDN!B57:O220,14,0)</f>
        <v xml:space="preserve">Dhanraj construction </v>
      </c>
      <c r="J57" s="6" t="s">
        <v>814</v>
      </c>
      <c r="K57" s="205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VLOOKUP(B58,FDN!B58:D221,2,0)</f>
        <v>A+0</v>
      </c>
      <c r="D58" s="5" t="str">
        <f>VLOOKUP($B58,FDN!$B58:E221,3,0)</f>
        <v>WET PADDY</v>
      </c>
      <c r="E58" s="205">
        <f>VLOOKUP(B58,FDN!B58:F221,5,0)</f>
        <v>45998</v>
      </c>
      <c r="F58" s="6" t="str">
        <f>VLOOKUP(B58,FDN!B58:L221,11,0)</f>
        <v>Completed</v>
      </c>
      <c r="G58" s="339">
        <f>VLOOKUP(B58,FDN!B58:M221,12,0)</f>
        <v>46006</v>
      </c>
      <c r="H58" s="49"/>
      <c r="I58" s="148" t="str">
        <f>VLOOKUP(B58,FDN!B58:O221,14,0)</f>
        <v>Rajiya Infra.</v>
      </c>
      <c r="J58" s="6" t="s">
        <v>814</v>
      </c>
      <c r="K58" s="205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VLOOKUP(B59,FDN!B59:D222,2,0)</f>
        <v>A-3</v>
      </c>
      <c r="D59" s="5" t="str">
        <f>VLOOKUP($B59,FDN!$B59:E222,3,0)</f>
        <v>WET PADDY</v>
      </c>
      <c r="E59" s="205">
        <f>VLOOKUP(B59,FDN!B59:F222,5,0)</f>
        <v>46001</v>
      </c>
      <c r="F59" s="6" t="str">
        <f>VLOOKUP(B59,FDN!B59:L222,11,0)</f>
        <v>Completed</v>
      </c>
      <c r="G59" s="339">
        <f>VLOOKUP(B59,FDN!B59:M222,12,0)</f>
        <v>46007</v>
      </c>
      <c r="H59" s="49"/>
      <c r="I59" s="148" t="str">
        <f>VLOOKUP(B59,FDN!B59:O222,14,0)</f>
        <v>MUKESH MEHTA</v>
      </c>
      <c r="J59" s="6" t="s">
        <v>814</v>
      </c>
      <c r="K59" s="205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VLOOKUP(B60,FDN!B60:D223,2,0)</f>
        <v>A+0</v>
      </c>
      <c r="D60" s="5" t="str">
        <f>VLOOKUP($B60,FDN!$B60:E223,3,0)</f>
        <v>WET PADDY</v>
      </c>
      <c r="E60" s="205">
        <f>VLOOKUP(B60,FDN!B60:F223,5,0)</f>
        <v>45998</v>
      </c>
      <c r="F60" s="6" t="str">
        <f>VLOOKUP(B60,FDN!B60:L223,11,0)</f>
        <v>Completed</v>
      </c>
      <c r="G60" s="339">
        <f>VLOOKUP(B60,FDN!B60:M223,12,0)</f>
        <v>46007</v>
      </c>
      <c r="H60" s="49"/>
      <c r="I60" s="148" t="str">
        <f>VLOOKUP(B60,FDN!B60:O223,14,0)</f>
        <v>R.K . Enterprises</v>
      </c>
      <c r="J60" s="6" t="s">
        <v>814</v>
      </c>
      <c r="K60" s="205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VLOOKUP(B61,FDN!B61:D224,2,0)</f>
        <v>A+3</v>
      </c>
      <c r="D61" s="5" t="str">
        <f>VLOOKUP($B61,FDN!$B61:E224,3,0)</f>
        <v>WFR</v>
      </c>
      <c r="E61" s="205">
        <f>VLOOKUP(B61,FDN!B61:F224,5,0)</f>
        <v>45987</v>
      </c>
      <c r="F61" s="6" t="str">
        <f>VLOOKUP(B61,FDN!B61:L224,11,0)</f>
        <v>Completed</v>
      </c>
      <c r="G61" s="339">
        <f>VLOOKUP(B61,FDN!B61:M224,12,0)</f>
        <v>46008</v>
      </c>
      <c r="H61" s="49"/>
      <c r="I61" s="148" t="str">
        <f>VLOOKUP(B61,FDN!B61:O224,14,0)</f>
        <v>Jai Shri Ram Enterprises</v>
      </c>
      <c r="J61" s="6"/>
      <c r="K61" s="205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VLOOKUP(B62,FDN!B62:D225,2,0)</f>
        <v>A+0</v>
      </c>
      <c r="D62" s="5" t="str">
        <f>VLOOKUP($B62,FDN!$B62:E225,3,0)</f>
        <v>WET PADDY</v>
      </c>
      <c r="E62" s="205">
        <f>VLOOKUP(B62,FDN!B62:F225,5,0)</f>
        <v>46004</v>
      </c>
      <c r="F62" s="6" t="str">
        <f>VLOOKUP(B62,FDN!B62:L225,11,0)</f>
        <v>Completed</v>
      </c>
      <c r="G62" s="339">
        <f>VLOOKUP(B62,FDN!B62:M225,12,0)</f>
        <v>46008</v>
      </c>
      <c r="H62" s="80"/>
      <c r="I62" s="148" t="str">
        <f>VLOOKUP(B62,FDN!B62:O225,14,0)</f>
        <v>R.K . Enterprises</v>
      </c>
      <c r="J62" s="6" t="s">
        <v>814</v>
      </c>
      <c r="K62" s="205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VLOOKUP(B63,FDN!B63:D226,2,0)</f>
        <v>A+0</v>
      </c>
      <c r="D63" s="5" t="str">
        <f>VLOOKUP($B63,FDN!$B63:E226,3,0)</f>
        <v>DFR</v>
      </c>
      <c r="E63" s="205">
        <f>VLOOKUP(B63,FDN!B63:F226,5,0)</f>
        <v>46001</v>
      </c>
      <c r="F63" s="6" t="str">
        <f>VLOOKUP(B63,FDN!B63:L226,11,0)</f>
        <v>Completed</v>
      </c>
      <c r="G63" s="339">
        <f>VLOOKUP(B63,FDN!B63:M226,12,0)</f>
        <v>46010</v>
      </c>
      <c r="H63" s="49"/>
      <c r="I63" s="148" t="str">
        <f>VLOOKUP(B63,FDN!B63:O226,14,0)</f>
        <v>Shri Balaji Construction</v>
      </c>
      <c r="J63" s="6"/>
      <c r="K63" s="205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VLOOKUP(B64,FDN!B64:D227,2,0)</f>
        <v>A+0</v>
      </c>
      <c r="D64" s="5" t="str">
        <f>VLOOKUP($B64,FDN!$B64:E227,3,0)</f>
        <v>WET PADDY</v>
      </c>
      <c r="E64" s="205">
        <f>VLOOKUP(B64,FDN!B64:F227,5,0)</f>
        <v>46005</v>
      </c>
      <c r="F64" s="6" t="str">
        <f>VLOOKUP(B64,FDN!B64:L227,11,0)</f>
        <v>Completed</v>
      </c>
      <c r="G64" s="339">
        <f>VLOOKUP(B64,FDN!B64:M227,12,0)</f>
        <v>46010</v>
      </c>
      <c r="H64" s="49"/>
      <c r="I64" s="148" t="str">
        <f>VLOOKUP(B64,FDN!B64:O227,14,0)</f>
        <v>R.K . Enterprises</v>
      </c>
      <c r="J64" s="6" t="s">
        <v>814</v>
      </c>
      <c r="K64" s="205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VLOOKUP(B65,FDN!B65:D228,2,0)</f>
        <v>A+3</v>
      </c>
      <c r="D65" s="5" t="str">
        <f>VLOOKUP($B65,FDN!$B65:E228,3,0)</f>
        <v>DFR</v>
      </c>
      <c r="E65" s="205">
        <f>VLOOKUP(B65,FDN!B65:F228,5,0)</f>
        <v>46002</v>
      </c>
      <c r="F65" s="6" t="str">
        <f>VLOOKUP(B65,FDN!B65:L228,11,0)</f>
        <v>Completed</v>
      </c>
      <c r="G65" s="339">
        <f>VLOOKUP(B65,FDN!B65:M228,12,0)</f>
        <v>46011</v>
      </c>
      <c r="H65" s="49"/>
      <c r="I65" s="148" t="str">
        <f>VLOOKUP(B65,FDN!B65:O228,14,0)</f>
        <v>B.L Construction</v>
      </c>
      <c r="J65" s="6"/>
      <c r="K65" s="205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VLOOKUP(B66,FDN!B66:D229,2,0)</f>
        <v>A-3</v>
      </c>
      <c r="D66" s="5" t="str">
        <f>VLOOKUP($B66,FDN!$B66:E229,3,0)</f>
        <v>WET PADDY</v>
      </c>
      <c r="E66" s="205">
        <f>VLOOKUP(B66,FDN!B66:F229,5,0)</f>
        <v>46003</v>
      </c>
      <c r="F66" s="6" t="str">
        <f>VLOOKUP(B66,FDN!B66:L229,11,0)</f>
        <v>Completed</v>
      </c>
      <c r="G66" s="339">
        <f>VLOOKUP(B66,FDN!B66:M229,12,0)</f>
        <v>46013</v>
      </c>
      <c r="H66" s="49"/>
      <c r="I66" s="148" t="str">
        <f>VLOOKUP(B66,FDN!B66:O229,14,0)</f>
        <v>MUKESH MEHTA</v>
      </c>
      <c r="J66" s="6" t="s">
        <v>814</v>
      </c>
      <c r="K66" s="205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VLOOKUP(B67,FDN!B67:D230,2,0)</f>
        <v>A+0</v>
      </c>
      <c r="D67" s="5" t="str">
        <f>VLOOKUP($B67,FDN!$B67:E230,3,0)</f>
        <v>WET Paddy</v>
      </c>
      <c r="E67" s="205">
        <f>VLOOKUP(B67,FDN!B67:F230,5,0)</f>
        <v>45998</v>
      </c>
      <c r="F67" s="6" t="str">
        <f>VLOOKUP(B67,FDN!B67:L230,11,0)</f>
        <v>Completed</v>
      </c>
      <c r="G67" s="339">
        <f>VLOOKUP(B67,FDN!B67:M230,12,0)</f>
        <v>46013</v>
      </c>
      <c r="H67" s="81"/>
      <c r="I67" s="148" t="str">
        <f>VLOOKUP(B67,FDN!B67:O230,14,0)</f>
        <v>R.K . Enterprises</v>
      </c>
      <c r="J67" s="6" t="s">
        <v>814</v>
      </c>
      <c r="K67" s="205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VLOOKUP(B68,FDN!B68:D231,2,0)</f>
        <v>A+0</v>
      </c>
      <c r="D68" s="5" t="str">
        <f>VLOOKUP($B68,FDN!$B68:E231,3,0)</f>
        <v>WFR</v>
      </c>
      <c r="E68" s="205">
        <f>VLOOKUP(B68,FDN!B68:F231,5,0)</f>
        <v>46013</v>
      </c>
      <c r="F68" s="6" t="str">
        <f>VLOOKUP(B68,FDN!B68:L231,11,0)</f>
        <v>Completed</v>
      </c>
      <c r="G68" s="339">
        <f>VLOOKUP(B68,FDN!B68:M231,12,0)</f>
        <v>46015</v>
      </c>
      <c r="H68" s="49"/>
      <c r="I68" s="148" t="str">
        <f>VLOOKUP(B68,FDN!B68:O231,14,0)</f>
        <v>Shree Khatushyam</v>
      </c>
      <c r="J68" s="6" t="s">
        <v>814</v>
      </c>
      <c r="K68" s="205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VLOOKUP(B69,FDN!B69:D232,2,0)</f>
        <v>A+3</v>
      </c>
      <c r="D69" s="5" t="str">
        <f>VLOOKUP($B69,FDN!$B69:E232,3,0)</f>
        <v>DFR</v>
      </c>
      <c r="E69" s="205">
        <f>VLOOKUP(B69,FDN!B69:F232,5,0)</f>
        <v>46013</v>
      </c>
      <c r="F69" s="6" t="str">
        <f>VLOOKUP(B69,FDN!B69:L232,11,0)</f>
        <v>Completed</v>
      </c>
      <c r="G69" s="339">
        <f>VLOOKUP(B69,FDN!B69:M232,12,0)</f>
        <v>46015</v>
      </c>
      <c r="H69" s="49"/>
      <c r="I69" s="148" t="str">
        <f>VLOOKUP(B69,FDN!B69:O232,14,0)</f>
        <v>B.L Construction</v>
      </c>
      <c r="J69" s="6"/>
      <c r="K69" s="205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VLOOKUP(B70,FDN!B70:D233,2,0)</f>
        <v>A+3</v>
      </c>
      <c r="D70" s="5" t="str">
        <f>VLOOKUP($B70,FDN!$B70:E233,3,0)</f>
        <v>DFR</v>
      </c>
      <c r="E70" s="205">
        <f>VLOOKUP(B70,FDN!B70:F233,5,0)</f>
        <v>46013</v>
      </c>
      <c r="F70" s="6" t="str">
        <f>VLOOKUP(B70,FDN!B70:L233,11,0)</f>
        <v>Completed</v>
      </c>
      <c r="G70" s="339">
        <f>VLOOKUP(B70,FDN!B70:M233,12,0)</f>
        <v>46015</v>
      </c>
      <c r="H70" s="49"/>
      <c r="I70" s="148" t="str">
        <f>VLOOKUP(B70,FDN!B70:O233,14,0)</f>
        <v>Jai Shri Ram Enterprises</v>
      </c>
      <c r="J70" s="6"/>
      <c r="K70" s="205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VLOOKUP(B71,FDN!B71:D234,2,0)</f>
        <v>A-3</v>
      </c>
      <c r="D71" s="5" t="str">
        <f>VLOOKUP($B71,FDN!$B71:E234,3,0)</f>
        <v>WFR</v>
      </c>
      <c r="E71" s="205">
        <f>VLOOKUP(B71,FDN!B71:F234,5,0)</f>
        <v>46013</v>
      </c>
      <c r="F71" s="6" t="str">
        <f>VLOOKUP(B71,FDN!B71:L234,11,0)</f>
        <v>Completed</v>
      </c>
      <c r="G71" s="339">
        <f>VLOOKUP(B71,FDN!B71:M234,12,0)</f>
        <v>46017</v>
      </c>
      <c r="H71" s="49"/>
      <c r="I71" s="148" t="str">
        <f>VLOOKUP(B71,FDN!B71:O234,14,0)</f>
        <v>Rajiya Infra.</v>
      </c>
      <c r="J71" s="6"/>
      <c r="K71" s="205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VLOOKUP(B72,FDN!B72:D235,2,0)</f>
        <v>A-3</v>
      </c>
      <c r="D72" s="5" t="str">
        <f>VLOOKUP($B72,FDN!$B72:E235,3,0)</f>
        <v>WET PADDY</v>
      </c>
      <c r="E72" s="205">
        <f>VLOOKUP(B72,FDN!B72:F235,5,0)</f>
        <v>46013</v>
      </c>
      <c r="F72" s="6" t="str">
        <f>VLOOKUP(B72,FDN!B72:L235,11,0)</f>
        <v>Completed</v>
      </c>
      <c r="G72" s="339">
        <f>VLOOKUP(B72,FDN!B72:M235,12,0)</f>
        <v>46017</v>
      </c>
      <c r="H72" s="49"/>
      <c r="I72" s="148" t="str">
        <f>VLOOKUP(B72,FDN!B72:O235,14,0)</f>
        <v>MUKESH MEHTA</v>
      </c>
      <c r="J72" s="6" t="s">
        <v>814</v>
      </c>
      <c r="K72" s="205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VLOOKUP(B73,FDN!B73:D236,2,0)</f>
        <v>A+3</v>
      </c>
      <c r="D73" s="5" t="str">
        <f>VLOOKUP($B73,FDN!$B73:E236,3,0)</f>
        <v>DFR</v>
      </c>
      <c r="E73" s="205">
        <f>VLOOKUP(B73,FDN!B73:F236,5,0)</f>
        <v>46013</v>
      </c>
      <c r="F73" s="6" t="str">
        <f>VLOOKUP(B73,FDN!B73:L236,11,0)</f>
        <v>Completed</v>
      </c>
      <c r="G73" s="339">
        <f>VLOOKUP(B73,FDN!B73:M236,12,0)</f>
        <v>46018</v>
      </c>
      <c r="H73" s="49"/>
      <c r="I73" s="148" t="str">
        <f>VLOOKUP(B73,FDN!B73:O236,14,0)</f>
        <v>B.L Construction</v>
      </c>
      <c r="J73" s="6"/>
      <c r="K73" s="205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VLOOKUP(B74,FDN!B74:D237,2,0)</f>
        <v>A+6</v>
      </c>
      <c r="D74" s="5" t="str">
        <f>VLOOKUP($B74,FDN!$B74:E237,3,0)</f>
        <v>DFR</v>
      </c>
      <c r="E74" s="205">
        <f>VLOOKUP(B74,FDN!B74:F237,5,0)</f>
        <v>45967</v>
      </c>
      <c r="F74" s="6" t="str">
        <f>VLOOKUP(B74,FDN!B74:L237,11,0)</f>
        <v>Completed</v>
      </c>
      <c r="G74" s="339">
        <f>VLOOKUP(B74,FDN!B74:M237,12,0)</f>
        <v>46018</v>
      </c>
      <c r="H74" s="49"/>
      <c r="I74" s="148" t="str">
        <f>VLOOKUP(B74,FDN!B74:O237,14,0)</f>
        <v>R.K . Enterprises</v>
      </c>
      <c r="J74" s="6" t="s">
        <v>814</v>
      </c>
      <c r="K74" s="205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VLOOKUP(B75,FDN!B75:D238,2,0)</f>
        <v>A+0</v>
      </c>
      <c r="D75" s="5" t="str">
        <f>VLOOKUP($B75,FDN!$B75:E238,3,0)</f>
        <v>DFR</v>
      </c>
      <c r="E75" s="205">
        <f>VLOOKUP(B75,FDN!B75:F238,5,0)</f>
        <v>46013</v>
      </c>
      <c r="F75" s="6" t="str">
        <f>VLOOKUP(B75,FDN!B75:L238,11,0)</f>
        <v>Completed</v>
      </c>
      <c r="G75" s="339">
        <f>VLOOKUP(B75,FDN!B75:M238,12,0)</f>
        <v>46019</v>
      </c>
      <c r="H75" s="49"/>
      <c r="I75" s="148" t="str">
        <f>VLOOKUP(B75,FDN!B75:O238,14,0)</f>
        <v>Afflux Construction</v>
      </c>
      <c r="J75" s="6" t="s">
        <v>814</v>
      </c>
      <c r="K75" s="205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VLOOKUP(B76,FDN!B76:D239,2,0)</f>
        <v>A+0</v>
      </c>
      <c r="D76" s="5" t="str">
        <f>VLOOKUP($B76,FDN!$B76:E239,3,0)</f>
        <v>WET PADDY</v>
      </c>
      <c r="E76" s="205">
        <f>VLOOKUP(B76,FDN!B76:F239,5,0)</f>
        <v>46016</v>
      </c>
      <c r="F76" s="6" t="str">
        <f>VLOOKUP(B76,FDN!B76:L239,11,0)</f>
        <v>Completed</v>
      </c>
      <c r="G76" s="339">
        <f>VLOOKUP(B76,FDN!B76:M239,12,0)</f>
        <v>46020</v>
      </c>
      <c r="H76" s="49"/>
      <c r="I76" s="148" t="str">
        <f>VLOOKUP(B76,FDN!B76:O239,14,0)</f>
        <v>R.K . Enterprises</v>
      </c>
      <c r="J76" s="6" t="s">
        <v>814</v>
      </c>
      <c r="K76" s="205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VLOOKUP(B77,FDN!B77:D240,2,0)</f>
        <v>A+0</v>
      </c>
      <c r="D77" s="5" t="str">
        <f>VLOOKUP($B77,FDN!$B77:E240,3,0)</f>
        <v>DFR</v>
      </c>
      <c r="E77" s="205">
        <f>VLOOKUP(B77,FDN!B77:F240,5,0)</f>
        <v>46015</v>
      </c>
      <c r="F77" s="6" t="str">
        <f>VLOOKUP(B77,FDN!B77:L240,11,0)</f>
        <v>Completed</v>
      </c>
      <c r="G77" s="339">
        <f>VLOOKUP(B77,FDN!B77:M240,12,0)</f>
        <v>46021</v>
      </c>
      <c r="H77" s="49"/>
      <c r="I77" s="148" t="str">
        <f>VLOOKUP(B77,FDN!B77:O240,14,0)</f>
        <v>Shree Khatushyam</v>
      </c>
      <c r="J77" s="6" t="s">
        <v>814</v>
      </c>
      <c r="K77" s="205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VLOOKUP(B78,FDN!B78:D241,2,0)</f>
        <v>A+3</v>
      </c>
      <c r="D78" s="5" t="str">
        <f>VLOOKUP($B78,FDN!$B78:E241,3,0)</f>
        <v>DFR</v>
      </c>
      <c r="E78" s="205">
        <f>VLOOKUP(B78,FDN!B78:F241,5,0)</f>
        <v>46013</v>
      </c>
      <c r="F78" s="6" t="str">
        <f>VLOOKUP(B78,FDN!B78:L241,11,0)</f>
        <v>Completed</v>
      </c>
      <c r="G78" s="339">
        <f>VLOOKUP(B78,FDN!B78:M241,12,0)</f>
        <v>46021</v>
      </c>
      <c r="H78" s="49"/>
      <c r="I78" s="148" t="str">
        <f>VLOOKUP(B78,FDN!B78:O241,14,0)</f>
        <v>B.L Construction</v>
      </c>
      <c r="J78" s="6"/>
      <c r="K78" s="205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VLOOKUP(B79,FDN!B79:D242,2,0)</f>
        <v>A+0</v>
      </c>
      <c r="D79" s="5" t="str">
        <f>VLOOKUP($B79,FDN!$B79:E242,3,0)</f>
        <v>DFR</v>
      </c>
      <c r="E79" s="205">
        <f>VLOOKUP(B79,FDN!B79:F242,5,0)</f>
        <v>46016</v>
      </c>
      <c r="F79" s="6" t="str">
        <f>VLOOKUP(B79,FDN!B79:L242,11,0)</f>
        <v>Completed</v>
      </c>
      <c r="G79" s="339">
        <f>VLOOKUP(B79,FDN!B79:M242,12,0)</f>
        <v>46021</v>
      </c>
      <c r="H79" s="49"/>
      <c r="I79" s="148" t="str">
        <f>VLOOKUP(B79,FDN!B79:O242,14,0)</f>
        <v>Jai Shri Ram Enterprises</v>
      </c>
      <c r="J79" s="6"/>
      <c r="K79" s="205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VLOOKUP(B80,FDN!B80:D243,2,0)</f>
        <v>A+0</v>
      </c>
      <c r="D80" s="5" t="str">
        <f>VLOOKUP($B80,FDN!$B80:E243,3,0)</f>
        <v>WFR</v>
      </c>
      <c r="E80" s="205">
        <f>VLOOKUP(B80,FDN!B80:F243,5,0)</f>
        <v>46014</v>
      </c>
      <c r="F80" s="6" t="str">
        <f>VLOOKUP(B80,FDN!B80:L243,11,0)</f>
        <v>Completed</v>
      </c>
      <c r="G80" s="339">
        <f>VLOOKUP(B80,FDN!B80:M243,12,0)</f>
        <v>46025</v>
      </c>
      <c r="H80" s="49"/>
      <c r="I80" s="148" t="str">
        <f>VLOOKUP(B80,FDN!B80:O243,14,0)</f>
        <v>Rajiya Infra.</v>
      </c>
      <c r="J80" s="6"/>
      <c r="K80" s="205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VLOOKUP(B81,FDN!B81:D244,2,0)</f>
        <v>A+0</v>
      </c>
      <c r="D81" s="5" t="str">
        <f>VLOOKUP($B81,FDN!$B81:E244,3,0)</f>
        <v>DFR</v>
      </c>
      <c r="E81" s="205">
        <f>VLOOKUP(B81,FDN!B81:F244,5,0)</f>
        <v>46019</v>
      </c>
      <c r="F81" s="6" t="str">
        <f>VLOOKUP(B81,FDN!B81:L244,11,0)</f>
        <v>Completed</v>
      </c>
      <c r="G81" s="339">
        <f>VLOOKUP(B81,FDN!B81:M244,12,0)</f>
        <v>46026</v>
      </c>
      <c r="H81" s="49"/>
      <c r="I81" s="148" t="str">
        <f>VLOOKUP(B81,FDN!B81:O244,14,0)</f>
        <v>Afflux Construction</v>
      </c>
      <c r="J81" s="6" t="s">
        <v>814</v>
      </c>
      <c r="K81" s="205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VLOOKUP(B82,FDN!B82:D245,2,0)</f>
        <v>A-3</v>
      </c>
      <c r="D82" s="5" t="str">
        <f>VLOOKUP($B82,FDN!$B82:E245,3,0)</f>
        <v>DFR</v>
      </c>
      <c r="E82" s="205">
        <f>VLOOKUP(B82,FDN!B82:F245,5,0)</f>
        <v>46026</v>
      </c>
      <c r="F82" s="6" t="str">
        <f>VLOOKUP(B82,FDN!B82:L245,11,0)</f>
        <v>Completed</v>
      </c>
      <c r="G82" s="339">
        <f>VLOOKUP(B82,FDN!B82:M245,12,0)</f>
        <v>46029</v>
      </c>
      <c r="H82" s="49"/>
      <c r="I82" s="148" t="str">
        <f>VLOOKUP(B82,FDN!B82:O245,14,0)</f>
        <v>R.K . Enterprises</v>
      </c>
      <c r="J82" s="6"/>
      <c r="K82" s="205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VLOOKUP(B83,FDN!B83:D246,2,0)</f>
        <v>A+0</v>
      </c>
      <c r="D83" s="5" t="str">
        <f>VLOOKUP($B83,FDN!$B83:E246,3,0)</f>
        <v>DFR</v>
      </c>
      <c r="E83" s="205">
        <f>VLOOKUP(B83,FDN!B83:F246,5,0)</f>
        <v>46022</v>
      </c>
      <c r="F83" s="6" t="str">
        <f>VLOOKUP(B83,FDN!B83:L246,11,0)</f>
        <v>Completed</v>
      </c>
      <c r="G83" s="339">
        <f>VLOOKUP(B83,FDN!B83:M246,12,0)</f>
        <v>46031</v>
      </c>
      <c r="H83" s="49"/>
      <c r="I83" s="148" t="str">
        <f>VLOOKUP(B83,FDN!B83:O246,14,0)</f>
        <v>Jai Shri Ram Enterprises</v>
      </c>
      <c r="J83" s="6"/>
      <c r="K83" s="205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VLOOKUP(B84,FDN!B84:D247,2,0)</f>
        <v>A+3</v>
      </c>
      <c r="D84" s="5" t="str">
        <f>VLOOKUP($B84,FDN!$B84:E247,3,0)</f>
        <v>DFR</v>
      </c>
      <c r="E84" s="205">
        <f>VLOOKUP(B84,FDN!B84:F247,5,0)</f>
        <v>46024</v>
      </c>
      <c r="F84" s="6" t="str">
        <f>VLOOKUP(B84,FDN!B84:L247,11,0)</f>
        <v>Completed</v>
      </c>
      <c r="G84" s="339">
        <f>VLOOKUP(B84,FDN!B84:M247,12,0)</f>
        <v>46032</v>
      </c>
      <c r="H84" s="49"/>
      <c r="I84" s="148" t="str">
        <f>VLOOKUP(B84,FDN!B84:O247,14,0)</f>
        <v>Shree Khatushyam</v>
      </c>
      <c r="J84" s="6" t="s">
        <v>814</v>
      </c>
      <c r="K84" s="205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VLOOKUP(B85,FDN!B85:D248,2,0)</f>
        <v>A+3</v>
      </c>
      <c r="D85" s="5" t="str">
        <f>VLOOKUP($B85,FDN!$B85:E248,3,0)</f>
        <v>WFR</v>
      </c>
      <c r="E85" s="205">
        <f>VLOOKUP(B85,FDN!B85:F248,5,0)</f>
        <v>46009</v>
      </c>
      <c r="F85" s="6" t="str">
        <f>VLOOKUP(B85,FDN!B85:L248,11,0)</f>
        <v>Completed</v>
      </c>
      <c r="G85" s="339">
        <f>VLOOKUP(B85,FDN!B85:M248,12,0)</f>
        <v>46033</v>
      </c>
      <c r="H85" s="80"/>
      <c r="I85" s="148" t="str">
        <f>VLOOKUP(B85,FDN!B85:O248,14,0)</f>
        <v>B.L Construction</v>
      </c>
      <c r="J85" s="6"/>
      <c r="K85" s="205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VLOOKUP(B86,FDN!B86:D249,2,0)</f>
        <v>A+9</v>
      </c>
      <c r="D86" s="5" t="str">
        <f>VLOOKUP($B86,FDN!$B86:E249,3,0)</f>
        <v>DFR</v>
      </c>
      <c r="E86" s="205">
        <f>VLOOKUP(B86,FDN!B86:F249,5,0)</f>
        <v>46026</v>
      </c>
      <c r="F86" s="6" t="str">
        <f>VLOOKUP(B86,FDN!B86:L249,11,0)</f>
        <v>Completed</v>
      </c>
      <c r="G86" s="339">
        <f>VLOOKUP(B86,FDN!B86:M249,12,0)</f>
        <v>46033</v>
      </c>
      <c r="H86" s="49"/>
      <c r="I86" s="148" t="str">
        <f>VLOOKUP(B86,FDN!B86:O249,14,0)</f>
        <v>R.K . Enterprises</v>
      </c>
      <c r="J86" s="6"/>
      <c r="K86" s="205"/>
      <c r="L86" s="135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VLOOKUP(B87,FDN!B87:D250,2,0)</f>
        <v>A+9</v>
      </c>
      <c r="D87" s="5" t="str">
        <f>VLOOKUP($B87,FDN!$B87:E250,3,0)</f>
        <v>DFR</v>
      </c>
      <c r="E87" s="205">
        <f>VLOOKUP(B87,FDN!B87:F250,5,0)</f>
        <v>46033</v>
      </c>
      <c r="F87" s="6" t="str">
        <f>VLOOKUP(B87,FDN!B87:L250,11,0)</f>
        <v>Completed</v>
      </c>
      <c r="G87" s="339">
        <f>VLOOKUP(B87,FDN!B87:M250,12,0)</f>
        <v>46039</v>
      </c>
      <c r="H87" s="49"/>
      <c r="I87" s="148" t="str">
        <f>VLOOKUP(B87,FDN!B87:O250,14,0)</f>
        <v>B.L Construction</v>
      </c>
      <c r="J87" s="6" t="s">
        <v>814</v>
      </c>
      <c r="K87" s="205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VLOOKUP(B88,FDN!B88:D251,2,0)</f>
        <v>A+6</v>
      </c>
      <c r="D88" s="5" t="str">
        <f>VLOOKUP($B88,FDN!$B88:E251,3,0)</f>
        <v>DFR</v>
      </c>
      <c r="E88" s="205">
        <f>VLOOKUP(B88,FDN!B88:F251,5,0)</f>
        <v>46036</v>
      </c>
      <c r="F88" s="6" t="str">
        <f>VLOOKUP(B88,FDN!B88:L251,11,0)</f>
        <v>Completed</v>
      </c>
      <c r="G88" s="339">
        <f>VLOOKUP(B88,FDN!B88:M251,12,0)</f>
        <v>46042</v>
      </c>
      <c r="H88" s="49"/>
      <c r="I88" s="148" t="str">
        <f>VLOOKUP(B88,FDN!B88:O251,14,0)</f>
        <v>Afflux Construction</v>
      </c>
      <c r="J88" s="6" t="s">
        <v>814</v>
      </c>
      <c r="K88" s="205">
        <v>46046</v>
      </c>
      <c r="L88" s="39" t="s">
        <v>574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VLOOKUP(B89,FDN!B89:D252,2,0)</f>
        <v>A+0</v>
      </c>
      <c r="D89" s="5" t="str">
        <f>VLOOKUP($B89,FDN!$B89:E252,3,0)</f>
        <v>WET PADDY</v>
      </c>
      <c r="E89" s="205">
        <f>VLOOKUP(B89,FDN!B89:F252,5,0)</f>
        <v>46038</v>
      </c>
      <c r="F89" s="6" t="str">
        <f>VLOOKUP(B89,FDN!B89:L252,11,0)</f>
        <v>Completed</v>
      </c>
      <c r="G89" s="339">
        <f>VLOOKUP(B89,FDN!B89:M252,12,0)</f>
        <v>46042</v>
      </c>
      <c r="H89" s="49"/>
      <c r="I89" s="148" t="str">
        <f>VLOOKUP(B89,FDN!B89:O252,14,0)</f>
        <v>R.K . Enterprises</v>
      </c>
      <c r="J89" s="6" t="s">
        <v>814</v>
      </c>
      <c r="K89" s="205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VLOOKUP(B90,FDN!B90:D253,2,0)</f>
        <v>A-3</v>
      </c>
      <c r="D90" s="5" t="str">
        <f>VLOOKUP($B90,FDN!$B90:E253,3,0)</f>
        <v>DFR</v>
      </c>
      <c r="E90" s="205">
        <f>VLOOKUP(B90,FDN!B90:F253,5,0)</f>
        <v>46040</v>
      </c>
      <c r="F90" s="6" t="str">
        <f>VLOOKUP(B90,FDN!B90:L253,11,0)</f>
        <v>Completed</v>
      </c>
      <c r="G90" s="339">
        <f>VLOOKUP(B90,FDN!B90:M253,12,0)</f>
        <v>46046</v>
      </c>
      <c r="H90" s="49"/>
      <c r="I90" s="148" t="str">
        <f>VLOOKUP(B90,FDN!B90:O253,14,0)</f>
        <v>Shree Khatushyam</v>
      </c>
      <c r="J90" s="6" t="s">
        <v>814</v>
      </c>
      <c r="K90" s="205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VLOOKUP(B91,FDN!B91:D254,2,0)</f>
        <v>A+3</v>
      </c>
      <c r="D91" s="5" t="str">
        <f>VLOOKUP($B91,FDN!$B91:E254,3,0)</f>
        <v>DFR</v>
      </c>
      <c r="E91" s="205">
        <f>VLOOKUP(B91,FDN!B91:F254,5,0)</f>
        <v>46038</v>
      </c>
      <c r="F91" s="6" t="str">
        <f>VLOOKUP(B91,FDN!B91:L254,11,0)</f>
        <v>Completed</v>
      </c>
      <c r="G91" s="339">
        <f>VLOOKUP(B91,FDN!B91:M254,12,0)</f>
        <v>46047</v>
      </c>
      <c r="H91" s="49"/>
      <c r="I91" s="148" t="str">
        <f>VLOOKUP(B91,FDN!B91:O254,14,0)</f>
        <v>B.L Construction</v>
      </c>
      <c r="J91" s="6"/>
      <c r="K91" s="205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VLOOKUP(B92,FDN!B92:D255,2,0)</f>
        <v>A+6</v>
      </c>
      <c r="D92" s="5" t="str">
        <f>VLOOKUP($B92,FDN!$B92:E255,3,0)</f>
        <v>DFR</v>
      </c>
      <c r="E92" s="205">
        <f>VLOOKUP(B92,FDN!B92:F255,5,0)</f>
        <v>46036</v>
      </c>
      <c r="F92" s="6" t="str">
        <f>VLOOKUP(B92,FDN!B92:L255,11,0)</f>
        <v>Completed</v>
      </c>
      <c r="G92" s="339">
        <f>VLOOKUP(B92,FDN!B92:M255,12,0)</f>
        <v>46049</v>
      </c>
      <c r="H92" s="49"/>
      <c r="I92" s="148" t="str">
        <f>VLOOKUP(B92,FDN!B92:O255,14,0)</f>
        <v>Afflux Construction</v>
      </c>
      <c r="J92" s="6" t="s">
        <v>814</v>
      </c>
      <c r="K92" s="205">
        <v>46057</v>
      </c>
      <c r="L92" s="136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VLOOKUP(B93,FDN!B93:D256,2,0)</f>
        <v>A+1.5</v>
      </c>
      <c r="D93" s="5" t="str">
        <f>VLOOKUP($B93,FDN!$B93:E256,3,0)</f>
        <v>DFR</v>
      </c>
      <c r="E93" s="205">
        <f>VLOOKUP(B93,FDN!B93:F256,5,0)</f>
        <v>46036</v>
      </c>
      <c r="F93" s="6" t="str">
        <f>VLOOKUP(B93,FDN!B93:L256,11,0)</f>
        <v>Completed</v>
      </c>
      <c r="G93" s="339">
        <f>VLOOKUP(B93,FDN!B93:M256,12,0)</f>
        <v>46049</v>
      </c>
      <c r="H93" s="49"/>
      <c r="I93" s="148" t="str">
        <f>VLOOKUP(B93,FDN!B93:O256,14,0)</f>
        <v>R.K . Enterprises</v>
      </c>
      <c r="J93" s="6"/>
      <c r="K93" s="205"/>
      <c r="L93" s="136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VLOOKUP(B94,FDN!B94:D257,2,0)</f>
        <v>A+0</v>
      </c>
      <c r="D94" s="5" t="str">
        <f>VLOOKUP($B94,FDN!$B94:E257,3,0)</f>
        <v>DFR</v>
      </c>
      <c r="E94" s="205">
        <f>VLOOKUP(B94,FDN!B94:F257,5,0)</f>
        <v>46033</v>
      </c>
      <c r="F94" s="6" t="str">
        <f>VLOOKUP(B94,FDN!B94:L257,11,0)</f>
        <v>Completed</v>
      </c>
      <c r="G94" s="339">
        <f>VLOOKUP(B94,FDN!B94:M257,12,0)</f>
        <v>46050</v>
      </c>
      <c r="H94" s="49"/>
      <c r="I94" s="148" t="str">
        <f>VLOOKUP(B94,FDN!B94:O257,14,0)</f>
        <v>Jai Shri Ram Enterprises</v>
      </c>
      <c r="J94" s="6"/>
      <c r="K94" s="205"/>
      <c r="L94" s="136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VLOOKUP(B95,FDN!B95:D258,2,0)</f>
        <v>A-3</v>
      </c>
      <c r="D95" s="5" t="str">
        <f>VLOOKUP($B95,FDN!$B95:E258,3,0)</f>
        <v>DFR</v>
      </c>
      <c r="E95" s="205">
        <f>VLOOKUP(B95,FDN!B95:F258,5,0)</f>
        <v>46041</v>
      </c>
      <c r="F95" s="6" t="str">
        <f>VLOOKUP(B95,FDN!B95:L258,11,0)</f>
        <v>Completed</v>
      </c>
      <c r="G95" s="339">
        <f>VLOOKUP(B95,FDN!B95:M258,12,0)</f>
        <v>46052</v>
      </c>
      <c r="H95" s="49"/>
      <c r="I95" s="148" t="str">
        <f>VLOOKUP(B95,FDN!B95:O258,14,0)</f>
        <v>B.L Construction</v>
      </c>
      <c r="J95" s="6" t="s">
        <v>814</v>
      </c>
      <c r="K95" s="205">
        <v>46055</v>
      </c>
      <c r="L95" s="136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VLOOKUP(B96,FDN!B96:D259,2,0)</f>
        <v>A+7.5</v>
      </c>
      <c r="D96" s="5" t="str">
        <f>VLOOKUP($B96,FDN!$B96:E259,3,0)</f>
        <v>DFR</v>
      </c>
      <c r="E96" s="205">
        <f>VLOOKUP(B96,FDN!B96:F259,5,0)</f>
        <v>46045</v>
      </c>
      <c r="F96" s="6" t="str">
        <f>VLOOKUP(B96,FDN!B96:L259,11,0)</f>
        <v>Completed</v>
      </c>
      <c r="G96" s="339">
        <f>VLOOKUP(B96,FDN!B96:M259,12,0)</f>
        <v>46052</v>
      </c>
      <c r="H96" s="49"/>
      <c r="I96" s="148" t="str">
        <f>VLOOKUP(B96,FDN!B96:O259,14,0)</f>
        <v>R.K . Enterprises</v>
      </c>
      <c r="J96" s="6" t="s">
        <v>814</v>
      </c>
      <c r="K96" s="205">
        <v>46055</v>
      </c>
      <c r="L96" s="136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VLOOKUP(B97,FDN!B97:D260,2,0)</f>
        <v>A+1.5</v>
      </c>
      <c r="D97" s="5" t="str">
        <f>VLOOKUP($B97,FDN!$B97:E260,3,0)</f>
        <v>DFR</v>
      </c>
      <c r="E97" s="205">
        <f>VLOOKUP(B97,FDN!B97:F260,5,0)</f>
        <v>46042</v>
      </c>
      <c r="F97" s="6" t="str">
        <f>VLOOKUP(B97,FDN!B97:L260,11,0)</f>
        <v>Completed</v>
      </c>
      <c r="G97" s="339">
        <f>VLOOKUP(B97,FDN!B97:M260,12,0)</f>
        <v>46053</v>
      </c>
      <c r="H97" s="49"/>
      <c r="I97" s="148" t="str">
        <f>VLOOKUP(B97,FDN!B97:O260,14,0)</f>
        <v>Shree Khatushyam</v>
      </c>
      <c r="J97" s="6"/>
      <c r="K97" s="205"/>
      <c r="L97" s="136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VLOOKUP(B98,FDN!B98:D261,2,0)</f>
        <v>A+6</v>
      </c>
      <c r="D98" s="5" t="str">
        <f>VLOOKUP($B98,FDN!$B98:E261,3,0)</f>
        <v>DFR</v>
      </c>
      <c r="E98" s="205">
        <f>VLOOKUP(B98,FDN!B98:F261,5,0)</f>
        <v>46045</v>
      </c>
      <c r="F98" s="6" t="str">
        <f>VLOOKUP(B98,FDN!B98:L261,11,0)</f>
        <v>Completed</v>
      </c>
      <c r="G98" s="339">
        <f>VLOOKUP(B98,FDN!B98:M261,12,0)</f>
        <v>46053</v>
      </c>
      <c r="H98" s="49"/>
      <c r="I98" s="148" t="str">
        <f>VLOOKUP(B98,FDN!B98:O261,14,0)</f>
        <v>R.K . Enterprises</v>
      </c>
      <c r="J98" s="6" t="s">
        <v>814</v>
      </c>
      <c r="K98" s="205">
        <v>46056</v>
      </c>
      <c r="L98" s="136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VLOOKUP(B99,FDN!B99:D262,2,0)</f>
        <v>A+3</v>
      </c>
      <c r="D99" s="5" t="str">
        <f>VLOOKUP($B99,FDN!$B99:E262,3,0)</f>
        <v>DFR</v>
      </c>
      <c r="E99" s="205">
        <f>VLOOKUP(B99,FDN!B99:F262,5,0)</f>
        <v>46049</v>
      </c>
      <c r="F99" s="6" t="str">
        <f>VLOOKUP(B99,FDN!B99:L262,11,0)</f>
        <v>Completed</v>
      </c>
      <c r="G99" s="339">
        <f>VLOOKUP(B99,FDN!B99:M262,12,0)</f>
        <v>46053</v>
      </c>
      <c r="H99" s="49"/>
      <c r="I99" s="148" t="str">
        <f>VLOOKUP(B99,FDN!B99:O262,14,0)</f>
        <v>Jai Shri Ram Enterprises</v>
      </c>
      <c r="J99" s="6"/>
      <c r="K99" s="205"/>
      <c r="L99" s="136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VLOOKUP(B100,FDN!B100:D263,2,0)</f>
        <v>A+7.5</v>
      </c>
      <c r="D100" s="5" t="str">
        <f>VLOOKUP($B100,FDN!$B100:E263,3,0)</f>
        <v>WFR</v>
      </c>
      <c r="E100" s="205">
        <f>VLOOKUP(B100,FDN!B100:F263,5,0)</f>
        <v>46049</v>
      </c>
      <c r="F100" s="6" t="str">
        <f>VLOOKUP(B100,FDN!B100:L263,11,0)</f>
        <v>Completed</v>
      </c>
      <c r="G100" s="339">
        <f>VLOOKUP(B100,FDN!B100:M263,12,0)</f>
        <v>46055</v>
      </c>
      <c r="H100" s="49"/>
      <c r="I100" s="148" t="str">
        <f>VLOOKUP(B100,FDN!B100:O263,14,0)</f>
        <v>Afflux Construction</v>
      </c>
      <c r="J100" s="6" t="s">
        <v>814</v>
      </c>
      <c r="K100" s="205">
        <v>46057</v>
      </c>
      <c r="L100" s="136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VLOOKUP(B101,FDN!B101:D264,2,0)</f>
        <v>A+3</v>
      </c>
      <c r="D101" s="5" t="str">
        <f>VLOOKUP($B101,FDN!$B101:E264,3,0)</f>
        <v>WFR</v>
      </c>
      <c r="E101" s="205">
        <f>VLOOKUP(B101,FDN!B101:F264,5,0)</f>
        <v>46042</v>
      </c>
      <c r="F101" s="6" t="str">
        <f>VLOOKUP(B101,FDN!B101:L264,11,0)</f>
        <v>Completed</v>
      </c>
      <c r="G101" s="339">
        <f>VLOOKUP(B101,FDN!B101:M264,12,0)</f>
        <v>46056</v>
      </c>
      <c r="H101" s="49"/>
      <c r="I101" s="148" t="str">
        <f>VLOOKUP(B101,FDN!B101:O264,14,0)</f>
        <v>B.L Construction</v>
      </c>
      <c r="J101" s="6" t="s">
        <v>814</v>
      </c>
      <c r="K101" s="205">
        <v>46129</v>
      </c>
      <c r="L101" s="136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VLOOKUP(B102,FDN!B102:D265,2,0)</f>
        <v>A+1.5</v>
      </c>
      <c r="D102" s="5" t="str">
        <f>VLOOKUP($B102,FDN!$B102:E265,3,0)</f>
        <v>DFR</v>
      </c>
      <c r="E102" s="205">
        <f>VLOOKUP(B102,FDN!B102:F265,5,0)</f>
        <v>46052</v>
      </c>
      <c r="F102" s="6" t="str">
        <f>VLOOKUP(B102,FDN!B102:L265,11,0)</f>
        <v>Completed</v>
      </c>
      <c r="G102" s="339">
        <f>VLOOKUP(B102,FDN!B102:M265,12,0)</f>
        <v>46058</v>
      </c>
      <c r="H102" s="49"/>
      <c r="I102" s="148" t="str">
        <f>VLOOKUP(B102,FDN!B102:O265,14,0)</f>
        <v>R.K . Enterprises</v>
      </c>
      <c r="J102" s="6"/>
      <c r="K102" s="205"/>
      <c r="L102" s="136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VLOOKUP(B103,FDN!B103:D266,2,0)</f>
        <v>A+9</v>
      </c>
      <c r="D103" s="5" t="str">
        <f>VLOOKUP($B103,FDN!$B103:E266,3,0)</f>
        <v>WET</v>
      </c>
      <c r="E103" s="205">
        <f>VLOOKUP(B103,FDN!B103:F266,5,0)</f>
        <v>46053</v>
      </c>
      <c r="F103" s="6" t="str">
        <f>VLOOKUP(B103,FDN!B103:L266,11,0)</f>
        <v>Completed</v>
      </c>
      <c r="G103" s="339">
        <f>VLOOKUP(B103,FDN!B103:M266,12,0)</f>
        <v>46061</v>
      </c>
      <c r="H103" s="49"/>
      <c r="I103" s="148" t="str">
        <f>VLOOKUP(B103,FDN!B103:O266,14,0)</f>
        <v>Afflux Construction</v>
      </c>
      <c r="J103" s="6" t="s">
        <v>814</v>
      </c>
      <c r="K103" s="205">
        <v>46062</v>
      </c>
      <c r="L103" s="136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VLOOKUP(B104,FDN!B104:D267,2,0)</f>
        <v>A+3</v>
      </c>
      <c r="D104" s="5" t="str">
        <f>VLOOKUP($B104,FDN!$B104:E267,3,0)</f>
        <v>DFR</v>
      </c>
      <c r="E104" s="205">
        <f>VLOOKUP(B104,FDN!B104:F267,5,0)</f>
        <v>46052</v>
      </c>
      <c r="F104" s="6" t="str">
        <f>VLOOKUP(B104,FDN!B104:L267,11,0)</f>
        <v>Completed</v>
      </c>
      <c r="G104" s="339">
        <f>VLOOKUP(B104,FDN!B104:M267,12,0)</f>
        <v>46062</v>
      </c>
      <c r="H104" s="49"/>
      <c r="I104" s="148" t="str">
        <f>VLOOKUP(B104,FDN!B104:O267,14,0)</f>
        <v>B.L Construction</v>
      </c>
      <c r="J104" s="6" t="s">
        <v>814</v>
      </c>
      <c r="K104" s="205">
        <v>46063</v>
      </c>
      <c r="L104" s="136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VLOOKUP(B105,FDN!B105:D268,2,0)</f>
        <v>A+3</v>
      </c>
      <c r="D105" s="5" t="str">
        <f>VLOOKUP($B105,FDN!$B105:E268,3,0)</f>
        <v>DFR</v>
      </c>
      <c r="E105" s="205">
        <f>VLOOKUP(B105,FDN!B105:F268,5,0)</f>
        <v>46060</v>
      </c>
      <c r="F105" s="6" t="str">
        <f>VLOOKUP(B105,FDN!B105:L268,11,0)</f>
        <v>Completed</v>
      </c>
      <c r="G105" s="339">
        <f>VLOOKUP(B105,FDN!B105:M268,12,0)</f>
        <v>46064</v>
      </c>
      <c r="H105" s="49"/>
      <c r="I105" s="148" t="str">
        <f>VLOOKUP(B105,FDN!B105:O268,14,0)</f>
        <v>R.K . Enterprises</v>
      </c>
      <c r="J105" s="6" t="s">
        <v>814</v>
      </c>
      <c r="K105" s="205">
        <v>46066</v>
      </c>
      <c r="L105" s="136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VLOOKUP(B106,FDN!B106:D269,2,0)</f>
        <v>A-3</v>
      </c>
      <c r="D106" s="5" t="str">
        <f>VLOOKUP($B106,FDN!$B106:E269,3,0)</f>
        <v>DFR</v>
      </c>
      <c r="E106" s="205">
        <f>VLOOKUP(B106,FDN!B106:F269,5,0)</f>
        <v>46059</v>
      </c>
      <c r="F106" s="6" t="str">
        <f>VLOOKUP(B106,FDN!B106:L269,11,0)</f>
        <v>Completed</v>
      </c>
      <c r="G106" s="339">
        <f>VLOOKUP(B106,FDN!B106:M269,12,0)</f>
        <v>46066</v>
      </c>
      <c r="H106" s="49"/>
      <c r="I106" s="148" t="str">
        <f>VLOOKUP(B106,FDN!B106:O269,14,0)</f>
        <v>Afflux Construction</v>
      </c>
      <c r="J106" s="6" t="s">
        <v>814</v>
      </c>
      <c r="K106" s="205">
        <v>46072</v>
      </c>
      <c r="L106" s="136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VLOOKUP(B107,FDN!B107:D270,2,0)</f>
        <v>A+0</v>
      </c>
      <c r="D107" s="5" t="str">
        <f>VLOOKUP($B107,FDN!$B107:E270,3,0)</f>
        <v>DFR</v>
      </c>
      <c r="E107" s="205">
        <f>VLOOKUP(B107,FDN!B107:F270,5,0)</f>
        <v>46059</v>
      </c>
      <c r="F107" s="6" t="str">
        <f>VLOOKUP(B107,FDN!B107:L270,11,0)</f>
        <v>Completed</v>
      </c>
      <c r="G107" s="339">
        <f>VLOOKUP(B107,FDN!B107:M270,12,0)</f>
        <v>46066</v>
      </c>
      <c r="H107" s="49"/>
      <c r="I107" s="148" t="str">
        <f>VLOOKUP(B107,FDN!B107:O270,14,0)</f>
        <v>B.L Construction</v>
      </c>
      <c r="J107" s="6" t="s">
        <v>814</v>
      </c>
      <c r="K107" s="205">
        <v>46067</v>
      </c>
      <c r="L107" s="136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VLOOKUP(B108,FDN!B108:D271,2,0)</f>
        <v>A+9</v>
      </c>
      <c r="D108" s="5" t="str">
        <f>VLOOKUP($B108,FDN!$B108:E271,3,0)</f>
        <v>WFR</v>
      </c>
      <c r="E108" s="205">
        <f>VLOOKUP(B108,FDN!B108:F271,5,0)</f>
        <v>46033</v>
      </c>
      <c r="F108" s="6" t="str">
        <f>VLOOKUP(B108,FDN!B108:L271,11,0)</f>
        <v>Completed</v>
      </c>
      <c r="G108" s="339">
        <f>VLOOKUP(B108,FDN!B108:M271,12,0)</f>
        <v>46069</v>
      </c>
      <c r="H108" s="49"/>
      <c r="I108" s="148" t="str">
        <f>VLOOKUP(B108,FDN!B108:O271,14,0)</f>
        <v>R.K . Enterprises</v>
      </c>
      <c r="J108" s="6" t="s">
        <v>814</v>
      </c>
      <c r="K108" s="205">
        <v>46070</v>
      </c>
      <c r="L108" s="136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VLOOKUP(B109,FDN!B109:D272,2,0)</f>
        <v>A+9</v>
      </c>
      <c r="D109" s="5" t="str">
        <f>VLOOKUP($B109,FDN!$B109:E272,3,0)</f>
        <v>DFR</v>
      </c>
      <c r="E109" s="205">
        <f>VLOOKUP(B109,FDN!B109:F272,5,0)</f>
        <v>46064</v>
      </c>
      <c r="F109" s="6" t="str">
        <f>VLOOKUP(B109,FDN!B109:L272,11,0)</f>
        <v>Completed</v>
      </c>
      <c r="G109" s="339">
        <f>VLOOKUP(B109,FDN!B109:M272,12,0)</f>
        <v>46070</v>
      </c>
      <c r="H109" s="49"/>
      <c r="I109" s="148" t="str">
        <f>VLOOKUP(B109,FDN!B109:O272,14,0)</f>
        <v>B.L Construction</v>
      </c>
      <c r="J109" s="6" t="s">
        <v>814</v>
      </c>
      <c r="K109" s="205">
        <v>46080</v>
      </c>
      <c r="L109" s="136"/>
    </row>
    <row r="110" spans="1:12" s="147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VLOOKUP(B110,FDN!B110:D273,2,0)</f>
        <v>A+4.5</v>
      </c>
      <c r="D110" s="5" t="str">
        <f>VLOOKUP($B110,FDN!$B110:E273,3,0)</f>
        <v>DFR</v>
      </c>
      <c r="E110" s="205">
        <f>VLOOKUP(B110,FDN!B110:F273,5,0)</f>
        <v>46059</v>
      </c>
      <c r="F110" s="6" t="str">
        <f>VLOOKUP(B110,FDN!B110:L273,11,0)</f>
        <v>Completed</v>
      </c>
      <c r="G110" s="339">
        <f>VLOOKUP(B110,FDN!B110:M273,12,0)</f>
        <v>46076</v>
      </c>
      <c r="H110" s="50"/>
      <c r="I110" s="148" t="str">
        <f>VLOOKUP(B110,FDN!B110:O273,14,0)</f>
        <v>Afflux Construction</v>
      </c>
      <c r="J110" s="6" t="s">
        <v>814</v>
      </c>
      <c r="K110" s="205">
        <v>46077</v>
      </c>
      <c r="L110" s="146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VLOOKUP(B111,FDN!B111:D274,2,0)</f>
        <v>A+3</v>
      </c>
      <c r="D111" s="5" t="str">
        <f>VLOOKUP($B111,FDN!$B111:E274,3,0)</f>
        <v>WFR</v>
      </c>
      <c r="E111" s="205">
        <f>VLOOKUP(B111,FDN!B111:F274,5,0)</f>
        <v>46070</v>
      </c>
      <c r="F111" s="6" t="str">
        <f>VLOOKUP(B111,FDN!B111:L274,11,0)</f>
        <v>Completed</v>
      </c>
      <c r="G111" s="339">
        <f>VLOOKUP(B111,FDN!B111:M274,12,0)</f>
        <v>46081</v>
      </c>
      <c r="H111" s="50"/>
      <c r="I111" s="148" t="str">
        <f>VLOOKUP(B111,FDN!B111:O274,14,0)</f>
        <v>B.L Construction</v>
      </c>
      <c r="J111" s="6"/>
      <c r="K111" s="205"/>
      <c r="L111" s="146"/>
    </row>
    <row r="112" spans="1:12" s="147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VLOOKUP(B112,FDN!B112:D275,2,0)</f>
        <v>A+0</v>
      </c>
      <c r="D112" s="5" t="str">
        <f>VLOOKUP($B112,FDN!$B112:E275,3,0)</f>
        <v>DFR</v>
      </c>
      <c r="E112" s="205">
        <f>VLOOKUP(B112,FDN!B112:F275,5,0)</f>
        <v>46070</v>
      </c>
      <c r="F112" s="6" t="str">
        <f>VLOOKUP(B112,FDN!B112:L275,11,0)</f>
        <v>Completed</v>
      </c>
      <c r="G112" s="339">
        <f>VLOOKUP(B112,FDN!B112:M275,12,0)</f>
        <v>46084</v>
      </c>
      <c r="H112" s="145"/>
      <c r="I112" s="148" t="str">
        <f>VLOOKUP(B112,FDN!B112:O275,14,0)</f>
        <v>B.L Construction</v>
      </c>
      <c r="J112" s="6" t="s">
        <v>814</v>
      </c>
      <c r="K112" s="205">
        <v>46091</v>
      </c>
      <c r="L112" s="146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VLOOKUP(B113,FDN!B113:D276,2,0)</f>
        <v>A+9</v>
      </c>
      <c r="D113" s="5" t="str">
        <f>VLOOKUP($B113,FDN!$B113:E276,3,0)</f>
        <v>WFR</v>
      </c>
      <c r="E113" s="205">
        <f>VLOOKUP(B113,FDN!B113:F276,5,0)</f>
        <v>46066</v>
      </c>
      <c r="F113" s="6" t="str">
        <f>VLOOKUP(B113,FDN!B113:L276,11,0)</f>
        <v>Completed</v>
      </c>
      <c r="G113" s="339">
        <f>VLOOKUP(B113,FDN!B113:M276,12,0)</f>
        <v>46088</v>
      </c>
      <c r="H113" s="49"/>
      <c r="I113" s="148" t="str">
        <f>VLOOKUP(B113,FDN!B113:O276,14,0)</f>
        <v>Afflux Constrcutoin</v>
      </c>
      <c r="J113" s="6" t="s">
        <v>814</v>
      </c>
      <c r="K113" s="205">
        <v>46089</v>
      </c>
      <c r="L113" s="136"/>
    </row>
    <row r="114" spans="1:12" s="147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VLOOKUP(B114,FDN!B114:D277,2,0)</f>
        <v>A+6</v>
      </c>
      <c r="D114" s="5" t="str">
        <f>VLOOKUP($B114,FDN!$B114:E277,3,0)</f>
        <v>DFR</v>
      </c>
      <c r="E114" s="205">
        <f>VLOOKUP(B114,FDN!B114:F277,5,0)</f>
        <v>46061</v>
      </c>
      <c r="F114" s="6" t="str">
        <f>VLOOKUP(B114,FDN!B114:L277,11,0)</f>
        <v>Completed</v>
      </c>
      <c r="G114" s="339">
        <f>VLOOKUP(B114,FDN!B114:M277,12,0)</f>
        <v>46095</v>
      </c>
      <c r="H114" s="49"/>
      <c r="I114" s="148" t="str">
        <f>VLOOKUP(B114,FDN!B114:O277,14,0)</f>
        <v>B.L Construction</v>
      </c>
      <c r="J114" s="6"/>
      <c r="K114" s="205"/>
      <c r="L114" s="136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VLOOKUP(B115,FDN!B115:D278,2,0)</f>
        <v>A+9</v>
      </c>
      <c r="D115" s="5" t="str">
        <f>VLOOKUP($B115,FDN!$B115:E278,3,0)</f>
        <v>DFR</v>
      </c>
      <c r="E115" s="205">
        <f>VLOOKUP(B115,FDN!B115:F278,5,0)</f>
        <v>46093</v>
      </c>
      <c r="F115" s="6" t="str">
        <f>VLOOKUP(B115,FDN!B115:L278,11,0)</f>
        <v>Completed</v>
      </c>
      <c r="G115" s="339">
        <f>VLOOKUP(B115,FDN!B115:M278,12,0)</f>
        <v>46102</v>
      </c>
      <c r="H115" s="49"/>
      <c r="I115" s="148" t="str">
        <f>VLOOKUP(B115,FDN!B115:O278,14,0)</f>
        <v>Afflux Constrcutoin</v>
      </c>
      <c r="J115" s="6" t="s">
        <v>814</v>
      </c>
      <c r="K115" s="205">
        <v>46104</v>
      </c>
      <c r="L115" s="136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VLOOKUP(B116,FDN!B116:D279,2,0)</f>
        <v>A+0</v>
      </c>
      <c r="D116" s="5" t="str">
        <f>VLOOKUP($B116,FDN!$B116:E279,3,0)</f>
        <v>DFR</v>
      </c>
      <c r="E116" s="205">
        <f>VLOOKUP(B116,FDN!B116:F279,5,0)</f>
        <v>46076</v>
      </c>
      <c r="F116" s="6" t="str">
        <f>VLOOKUP(B116,FDN!B116:L279,11,0)</f>
        <v>Completed</v>
      </c>
      <c r="G116" s="339">
        <f>VLOOKUP(B116,FDN!B116:M279,12,0)</f>
        <v>46111</v>
      </c>
      <c r="H116" s="49"/>
      <c r="I116" s="148" t="str">
        <f>VLOOKUP(B116,FDN!B116:O279,14,0)</f>
        <v>Afflux Constrcutoin</v>
      </c>
      <c r="J116" s="6" t="s">
        <v>814</v>
      </c>
      <c r="K116" s="205">
        <v>46116</v>
      </c>
      <c r="L116" s="136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VLOOKUP(B117,FDN!B117:D280,2,0)</f>
        <v>A+3</v>
      </c>
      <c r="D117" s="5" t="str">
        <f>VLOOKUP($B117,FDN!$B117:E280,3,0)</f>
        <v>DFR</v>
      </c>
      <c r="E117" s="205">
        <f>VLOOKUP(B117,FDN!B117:F280,5,0)</f>
        <v>46103</v>
      </c>
      <c r="F117" s="6" t="str">
        <f>VLOOKUP(B117,FDN!B117:L280,11,0)</f>
        <v>Completed</v>
      </c>
      <c r="G117" s="339">
        <f>VLOOKUP(B117,FDN!B117:M280,12,0)</f>
        <v>46114</v>
      </c>
      <c r="H117" s="49"/>
      <c r="I117" s="148" t="str">
        <f>VLOOKUP(B117,FDN!B117:O280,14,0)</f>
        <v>Afflux Construction</v>
      </c>
      <c r="J117" s="6" t="s">
        <v>814</v>
      </c>
      <c r="K117" s="205">
        <v>46124</v>
      </c>
      <c r="L117" s="136"/>
    </row>
    <row r="118" spans="1:12" s="147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VLOOKUP(B118,FDN!B118:D281,2,0)</f>
        <v>A+0</v>
      </c>
      <c r="D118" s="5" t="str">
        <f>VLOOKUP($B118,FDN!$B118:E281,3,0)</f>
        <v>DFR</v>
      </c>
      <c r="E118" s="205">
        <f>VLOOKUP(B118,FDN!B118:F281,5,0)</f>
        <v>46087</v>
      </c>
      <c r="F118" s="6" t="str">
        <f>VLOOKUP(B118,FDN!B118:L281,11,0)</f>
        <v>Completed</v>
      </c>
      <c r="G118" s="339">
        <f>VLOOKUP(B118,FDN!B118:M281,12,0)</f>
        <v>46115</v>
      </c>
      <c r="H118" s="49"/>
      <c r="I118" s="148" t="str">
        <f>VLOOKUP(B118,FDN!B118:O281,14,0)</f>
        <v>Jai Shree Ram</v>
      </c>
      <c r="J118" s="6"/>
      <c r="K118" s="205"/>
      <c r="L118" s="146"/>
    </row>
    <row r="119" spans="1:12" s="147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VLOOKUP(B119,FDN!B119:D282,2,0)</f>
        <v>A+0</v>
      </c>
      <c r="D119" s="5" t="str">
        <f>VLOOKUP($B119,FDN!$B119:E282,3,0)</f>
        <v>DFR</v>
      </c>
      <c r="E119" s="205">
        <f>VLOOKUP(B119,FDN!B119:F282,5,0)</f>
        <v>46110</v>
      </c>
      <c r="F119" s="6" t="str">
        <f>VLOOKUP(B119,FDN!B119:L282,11,0)</f>
        <v>Completed</v>
      </c>
      <c r="G119" s="339">
        <f>VLOOKUP(B119,FDN!B119:M282,12,0)</f>
        <v>46120</v>
      </c>
      <c r="H119" s="50"/>
      <c r="I119" s="148" t="str">
        <f>VLOOKUP(B119,FDN!B119:O282,14,0)</f>
        <v>Afflux Construction</v>
      </c>
      <c r="J119" s="6" t="s">
        <v>814</v>
      </c>
      <c r="K119" s="205">
        <v>46134</v>
      </c>
      <c r="L119" s="136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VLOOKUP(B120,FDN!B120:D283,2,0)</f>
        <v>B2+0</v>
      </c>
      <c r="D120" s="5" t="str">
        <f>VLOOKUP($B120,FDN!$B120:E283,3,0)</f>
        <v>Wet Paddy</v>
      </c>
      <c r="E120" s="205">
        <f>VLOOKUP(B120,FDN!B120:F283,5,0)</f>
        <v>46097</v>
      </c>
      <c r="F120" s="6" t="str">
        <f>VLOOKUP(B120,FDN!B120:L283,11,0)</f>
        <v>Completed</v>
      </c>
      <c r="G120" s="339">
        <f>VLOOKUP(B120,FDN!B120:M283,12,0)</f>
        <v>46120</v>
      </c>
      <c r="H120" s="49"/>
      <c r="I120" s="148" t="str">
        <f>VLOOKUP(B120,FDN!B120:O283,14,0)</f>
        <v>B.L Construction</v>
      </c>
      <c r="J120" s="6" t="s">
        <v>814</v>
      </c>
      <c r="K120" s="205">
        <v>46121</v>
      </c>
      <c r="L120" s="136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VLOOKUP(B121,FDN!B121:D284,2,0)</f>
        <v>A+9</v>
      </c>
      <c r="D121" s="5" t="str">
        <f>VLOOKUP($B121,FDN!$B121:E284,3,0)</f>
        <v>Wet Paddy</v>
      </c>
      <c r="E121" s="205">
        <f>VLOOKUP(B121,FDN!B121:F284,5,0)</f>
        <v>46105</v>
      </c>
      <c r="F121" s="6" t="str">
        <f>VLOOKUP(B121,FDN!B121:L284,11,0)</f>
        <v>Completed</v>
      </c>
      <c r="G121" s="339">
        <f>VLOOKUP(B121,FDN!B121:M284,12,0)</f>
        <v>46123</v>
      </c>
      <c r="H121" s="49"/>
      <c r="I121" s="148" t="str">
        <f>VLOOKUP(B121,FDN!B121:O284,14,0)</f>
        <v>Dhanraj</v>
      </c>
      <c r="J121" s="6" t="s">
        <v>814</v>
      </c>
      <c r="K121" s="205">
        <v>46125</v>
      </c>
      <c r="L121" s="136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VLOOKUP(B122,FDN!B122:D285,2,0)</f>
        <v>A+0</v>
      </c>
      <c r="D122" s="5" t="str">
        <f>VLOOKUP($B122,FDN!$B122:E285,3,0)</f>
        <v>DFR</v>
      </c>
      <c r="E122" s="205">
        <f>VLOOKUP(B122,FDN!B122:F285,5,0)</f>
        <v>46099</v>
      </c>
      <c r="F122" s="6" t="str">
        <f>VLOOKUP(B122,FDN!B122:L285,11,0)</f>
        <v>Completed</v>
      </c>
      <c r="G122" s="339">
        <f>VLOOKUP(B122,FDN!B122:M285,12,0)</f>
        <v>46123</v>
      </c>
      <c r="H122" s="49"/>
      <c r="I122" s="148" t="str">
        <f>VLOOKUP(B122,FDN!B122:O285,14,0)</f>
        <v>Jai Shree Ram</v>
      </c>
      <c r="J122" s="6"/>
      <c r="K122" s="205"/>
      <c r="L122" s="136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VLOOKUP(B123,FDN!B123:D286,2,0)</f>
        <v>A+0</v>
      </c>
      <c r="D123" s="5" t="str">
        <f>VLOOKUP($B123,FDN!$B123:E286,3,0)</f>
        <v>DFR</v>
      </c>
      <c r="E123" s="205">
        <f>VLOOKUP(B123,FDN!B123:F286,5,0)</f>
        <v>46098</v>
      </c>
      <c r="F123" s="6" t="str">
        <f>VLOOKUP(B123,FDN!B123:L286,11,0)</f>
        <v>Completed</v>
      </c>
      <c r="G123" s="339">
        <f>VLOOKUP(B123,FDN!B123:M286,12,0)</f>
        <v>46125</v>
      </c>
      <c r="H123" s="49"/>
      <c r="I123" s="148" t="str">
        <f>VLOOKUP(B123,FDN!B123:O286,14,0)</f>
        <v>Kalyan Singh</v>
      </c>
      <c r="J123" s="6" t="s">
        <v>814</v>
      </c>
      <c r="K123" s="205">
        <v>46129</v>
      </c>
      <c r="L123" s="136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VLOOKUP(B124,FDN!B124:D287,2,0)</f>
        <v>A+3</v>
      </c>
      <c r="D124" s="5" t="str">
        <f>VLOOKUP($B124,FDN!$B124:E287,3,0)</f>
        <v>DFR</v>
      </c>
      <c r="E124" s="205">
        <f>VLOOKUP(B124,FDN!B124:F287,5,0)</f>
        <v>46118</v>
      </c>
      <c r="F124" s="6" t="str">
        <f>VLOOKUP(B124,FDN!B124:L287,11,0)</f>
        <v>Completed</v>
      </c>
      <c r="G124" s="339">
        <f>VLOOKUP(B124,FDN!B124:M287,12,0)</f>
        <v>46126</v>
      </c>
      <c r="H124" s="49"/>
      <c r="I124" s="148" t="str">
        <f>VLOOKUP(B124,FDN!B124:O287,14,0)</f>
        <v>Afflux Construction</v>
      </c>
      <c r="J124" s="6" t="s">
        <v>814</v>
      </c>
      <c r="K124" s="205">
        <v>46131</v>
      </c>
      <c r="L124" s="136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VLOOKUP(B125,FDN!B125:D288,2,0)</f>
        <v>A+0</v>
      </c>
      <c r="D125" s="5" t="str">
        <f>VLOOKUP($B125,FDN!$B125:E288,3,0)</f>
        <v>DFR</v>
      </c>
      <c r="E125" s="205">
        <f>VLOOKUP(B125,FDN!B125:F288,5,0)</f>
        <v>46115</v>
      </c>
      <c r="F125" s="6" t="str">
        <f>VLOOKUP(B125,FDN!B125:L288,11,0)</f>
        <v>Completed</v>
      </c>
      <c r="G125" s="339">
        <f>VLOOKUP(B125,FDN!B125:M288,12,0)</f>
        <v>46127</v>
      </c>
      <c r="H125" s="49"/>
      <c r="I125" s="148" t="str">
        <f>VLOOKUP(B125,FDN!B125:O288,14,0)</f>
        <v>B.L Construction</v>
      </c>
      <c r="J125" s="6"/>
      <c r="K125" s="205"/>
      <c r="L125" s="136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VLOOKUP(B126,FDN!B126:D289,2,0)</f>
        <v>A+3</v>
      </c>
      <c r="D126" s="5" t="str">
        <f>VLOOKUP($B126,FDN!$B126:E289,3,0)</f>
        <v>WFR</v>
      </c>
      <c r="E126" s="205">
        <f>VLOOKUP(B126,FDN!B126:F289,5,0)</f>
        <v>46095</v>
      </c>
      <c r="F126" s="6" t="str">
        <f>VLOOKUP(B126,FDN!B126:L289,11,0)</f>
        <v>Completed</v>
      </c>
      <c r="G126" s="339">
        <f>VLOOKUP(B126,FDN!B126:M289,12,0)</f>
        <v>46130</v>
      </c>
      <c r="H126" s="49"/>
      <c r="I126" s="148" t="str">
        <f>VLOOKUP(B126,FDN!B126:O289,14,0)</f>
        <v>Sohan Enterprises</v>
      </c>
      <c r="J126" s="6" t="s">
        <v>814</v>
      </c>
      <c r="K126" s="205">
        <v>46133</v>
      </c>
      <c r="L126" s="136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VLOOKUP(B127,FDN!B127:D290,2,0)</f>
        <v>A+0</v>
      </c>
      <c r="D127" s="5" t="str">
        <f>VLOOKUP($B127,FDN!$B127:E290,3,0)</f>
        <v>DFR</v>
      </c>
      <c r="E127" s="205">
        <f>VLOOKUP(B127,FDN!B127:F290,5,0)</f>
        <v>46118</v>
      </c>
      <c r="F127" s="6" t="str">
        <f>VLOOKUP(B127,FDN!B127:L290,11,0)</f>
        <v>Completed</v>
      </c>
      <c r="G127" s="339">
        <f>VLOOKUP(B127,FDN!B127:M290,12,0)</f>
        <v>46130</v>
      </c>
      <c r="H127" s="49"/>
      <c r="I127" s="148" t="str">
        <f>VLOOKUP(B127,FDN!B127:O290,14,0)</f>
        <v>Afflux Construction</v>
      </c>
      <c r="J127" s="6" t="s">
        <v>814</v>
      </c>
      <c r="K127" s="205">
        <v>46139</v>
      </c>
      <c r="L127" s="136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VLOOKUP(B128,FDN!B128:D291,2,0)</f>
        <v>A+0</v>
      </c>
      <c r="D128" s="5" t="str">
        <f>VLOOKUP($B128,FDN!$B128:E291,3,0)</f>
        <v>DFR</v>
      </c>
      <c r="E128" s="205">
        <f>VLOOKUP(B128,FDN!B128:F291,5,0)</f>
        <v>46106</v>
      </c>
      <c r="F128" s="6" t="str">
        <f>VLOOKUP(B128,FDN!B128:L291,11,0)</f>
        <v>Completed</v>
      </c>
      <c r="G128" s="339">
        <f>VLOOKUP(B128,FDN!B128:M291,12,0)</f>
        <v>46133</v>
      </c>
      <c r="H128" s="49"/>
      <c r="I128" s="148" t="str">
        <f>VLOOKUP(B128,FDN!B128:O291,14,0)</f>
        <v>Kalyan Singh</v>
      </c>
      <c r="J128" s="6" t="s">
        <v>814</v>
      </c>
      <c r="K128" s="205">
        <v>46135</v>
      </c>
      <c r="L128" s="146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VLOOKUP(B129,FDN!B129:D292,2,0)</f>
        <v>A+3</v>
      </c>
      <c r="D129" s="5" t="str">
        <f>VLOOKUP($B129,FDN!$B129:E292,3,0)</f>
        <v>DFR</v>
      </c>
      <c r="E129" s="205">
        <f>VLOOKUP(B129,FDN!B129:F292,5,0)</f>
        <v>46119</v>
      </c>
      <c r="F129" s="6" t="str">
        <f>VLOOKUP(B129,FDN!B129:L292,11,0)</f>
        <v>Completed</v>
      </c>
      <c r="G129" s="339">
        <f>VLOOKUP(B129,FDN!B129:M292,12,0)</f>
        <v>46134</v>
      </c>
      <c r="H129" s="50"/>
      <c r="I129" s="148" t="str">
        <f>VLOOKUP(B129,FDN!B129:O292,14,0)</f>
        <v>B.L Construction</v>
      </c>
      <c r="J129" s="6"/>
      <c r="K129" s="205"/>
      <c r="L129" s="136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VLOOKUP(B130,FDN!B130:D293,2,0)</f>
        <v>B2+3</v>
      </c>
      <c r="D130" s="5" t="str">
        <f>VLOOKUP($B130,FDN!$B130:E293,3,0)</f>
        <v>DFR</v>
      </c>
      <c r="E130" s="205">
        <f>VLOOKUP(B130,FDN!B130:F293,5,0)</f>
        <v>46099</v>
      </c>
      <c r="F130" s="6" t="str">
        <f>VLOOKUP(B130,FDN!B130:L293,11,0)</f>
        <v>Completed</v>
      </c>
      <c r="G130" s="339">
        <f>VLOOKUP(B130,FDN!B130:M293,12,0)</f>
        <v>46135</v>
      </c>
      <c r="H130" s="49"/>
      <c r="I130" s="148" t="str">
        <f>VLOOKUP(B130,FDN!B130:O293,14,0)</f>
        <v>BL. Construction</v>
      </c>
      <c r="J130" s="6"/>
      <c r="K130" s="205"/>
      <c r="L130" s="136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VLOOKUP(B131,FDN!B131:D294,2,0)</f>
        <v>A-3</v>
      </c>
      <c r="D131" s="5" t="str">
        <f>VLOOKUP($B131,FDN!$B131:E294,3,0)</f>
        <v>DFR</v>
      </c>
      <c r="E131" s="205">
        <f>VLOOKUP(B131,FDN!B131:F294,5,0)</f>
        <v>46099</v>
      </c>
      <c r="F131" s="6" t="str">
        <f>VLOOKUP(B131,FDN!B131:L294,11,0)</f>
        <v>Completed</v>
      </c>
      <c r="G131" s="339">
        <f>VLOOKUP(B131,FDN!B131:M294,12,0)</f>
        <v>46136</v>
      </c>
      <c r="H131" s="49"/>
      <c r="I131" s="148" t="str">
        <f>VLOOKUP(B131,FDN!B131:O294,14,0)</f>
        <v>Soham Entp</v>
      </c>
      <c r="J131" s="6" t="s">
        <v>814</v>
      </c>
      <c r="K131" s="205">
        <v>46139</v>
      </c>
      <c r="L131" s="136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VLOOKUP(B132,FDN!B132:D295,2,0)</f>
        <v>C2+9</v>
      </c>
      <c r="D132" s="5" t="str">
        <f>VLOOKUP($B132,FDN!$B132:E295,3,0)</f>
        <v>Wet Paddy</v>
      </c>
      <c r="E132" s="205">
        <f>VLOOKUP(B132,FDN!B132:F295,5,0)</f>
        <v>46109</v>
      </c>
      <c r="F132" s="6" t="str">
        <f>VLOOKUP(B132,FDN!B132:L295,11,0)</f>
        <v>Completed</v>
      </c>
      <c r="G132" s="339">
        <f>VLOOKUP(B132,FDN!B132:M295,12,0)</f>
        <v>46136</v>
      </c>
      <c r="H132" s="49"/>
      <c r="I132" s="148" t="str">
        <f>VLOOKUP(B132,FDN!B132:O295,14,0)</f>
        <v>Jai  Shree Ram</v>
      </c>
      <c r="J132" s="6"/>
      <c r="K132" s="205"/>
      <c r="L132" s="136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VLOOKUP(B133,FDN!B133:D296,2,0)</f>
        <v>A+3</v>
      </c>
      <c r="D133" s="5" t="str">
        <f>VLOOKUP($B133,FDN!$B133:E296,3,0)</f>
        <v>DFR</v>
      </c>
      <c r="E133" s="205">
        <f>VLOOKUP(B133,FDN!B133:F296,5,0)</f>
        <v>46130</v>
      </c>
      <c r="F133" s="6" t="str">
        <f>VLOOKUP(B133,FDN!B133:L296,11,0)</f>
        <v>Completed</v>
      </c>
      <c r="G133" s="339">
        <f>VLOOKUP(B133,FDN!B133:M296,12,0)</f>
        <v>46137</v>
      </c>
      <c r="H133" s="49"/>
      <c r="I133" s="148" t="str">
        <f>VLOOKUP(B133,FDN!B133:O296,14,0)</f>
        <v>Afflux Construction</v>
      </c>
      <c r="J133" s="6" t="s">
        <v>814</v>
      </c>
      <c r="K133" s="205">
        <v>46145</v>
      </c>
      <c r="L133" s="136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VLOOKUP(B134,FDN!B134:D297,2,0)</f>
        <v>A+0</v>
      </c>
      <c r="D134" s="5" t="str">
        <f>VLOOKUP($B134,FDN!$B134:E297,3,0)</f>
        <v>DFR</v>
      </c>
      <c r="E134" s="205">
        <f>VLOOKUP(B134,FDN!B134:F297,5,0)</f>
        <v>46119</v>
      </c>
      <c r="F134" s="6" t="str">
        <f>VLOOKUP(B134,FDN!B134:L297,11,0)</f>
        <v>Completed</v>
      </c>
      <c r="G134" s="339">
        <f>VLOOKUP(B134,FDN!B134:M297,12,0)</f>
        <v>46140</v>
      </c>
      <c r="H134" s="49"/>
      <c r="I134" s="148" t="str">
        <f>VLOOKUP(B134,FDN!B134:O297,14,0)</f>
        <v>Kalyan Singh</v>
      </c>
      <c r="J134" s="6" t="s">
        <v>814</v>
      </c>
      <c r="K134" s="205">
        <v>46140</v>
      </c>
      <c r="L134" s="136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VLOOKUP(B135,FDN!B135:D298,2,0)</f>
        <v>A+0</v>
      </c>
      <c r="D135" s="5" t="str">
        <f>VLOOKUP($B135,FDN!$B135:E298,3,0)</f>
        <v>DFR</v>
      </c>
      <c r="E135" s="205">
        <f>VLOOKUP(B135,FDN!B135:F298,5,0)</f>
        <v>46133</v>
      </c>
      <c r="F135" s="6" t="str">
        <f>VLOOKUP(B135,FDN!B135:L298,11,0)</f>
        <v>Completed</v>
      </c>
      <c r="G135" s="339">
        <f>VLOOKUP(B135,FDN!B135:M298,12,0)</f>
        <v>46142</v>
      </c>
      <c r="H135" s="49"/>
      <c r="I135" s="148" t="str">
        <f>VLOOKUP(B135,FDN!B135:O298,14,0)</f>
        <v>Soham Entp</v>
      </c>
      <c r="J135" s="6" t="s">
        <v>814</v>
      </c>
      <c r="K135" s="205">
        <v>46144</v>
      </c>
      <c r="L135" s="136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VLOOKUP(B136,FDN!B136:D299,2,0)</f>
        <v>A-3</v>
      </c>
      <c r="D136" s="5" t="str">
        <f>VLOOKUP($B136,FDN!$B136:E299,3,0)</f>
        <v>DFR</v>
      </c>
      <c r="E136" s="205">
        <f>VLOOKUP(B136,FDN!B136:F299,5,0)</f>
        <v>46130</v>
      </c>
      <c r="F136" s="6" t="str">
        <f>VLOOKUP(B136,FDN!B136:L299,11,0)</f>
        <v>Completed</v>
      </c>
      <c r="G136" s="339">
        <f>VLOOKUP(B136,FDN!B136:M299,12,0)</f>
        <v>46142</v>
      </c>
      <c r="H136" s="49"/>
      <c r="I136" s="148" t="str">
        <f>VLOOKUP(B136,FDN!B136:O299,14,0)</f>
        <v>Afflux Construction</v>
      </c>
      <c r="J136" s="6" t="s">
        <v>814</v>
      </c>
      <c r="K136" s="205">
        <v>46162</v>
      </c>
      <c r="L136" s="136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VLOOKUP(B137,FDN!B137:D300,2,0)</f>
        <v>B1+0</v>
      </c>
      <c r="D137" s="5" t="str">
        <f>VLOOKUP($B137,FDN!$B137:E300,3,0)</f>
        <v>DFR</v>
      </c>
      <c r="E137" s="205">
        <f>VLOOKUP(B137,FDN!B137:F300,5,0)</f>
        <v>46101</v>
      </c>
      <c r="F137" s="6" t="str">
        <f>VLOOKUP(B137,FDN!B137:L300,11,0)</f>
        <v>Completed</v>
      </c>
      <c r="G137" s="339">
        <f>VLOOKUP(B137,FDN!B137:M300,12,0)</f>
        <v>46142</v>
      </c>
      <c r="H137" s="49"/>
      <c r="I137" s="148" t="str">
        <f>VLOOKUP(B137,FDN!B137:O300,14,0)</f>
        <v>B.L Construction</v>
      </c>
      <c r="J137" s="6"/>
      <c r="K137" s="205"/>
      <c r="L137" s="136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VLOOKUP(B138,FDN!B138:D301,2,0)</f>
        <v>B2+0</v>
      </c>
      <c r="D138" s="5" t="str">
        <f>VLOOKUP($B138,FDN!$B138:E301,3,0)</f>
        <v>Wet Paddy</v>
      </c>
      <c r="E138" s="205">
        <f>VLOOKUP(B138,FDN!B138:F301,5,0)</f>
        <v>46111</v>
      </c>
      <c r="F138" s="6" t="str">
        <f>VLOOKUP(B138,FDN!B138:L301,11,0)</f>
        <v>Completed</v>
      </c>
      <c r="G138" s="339">
        <f>VLOOKUP(B138,FDN!B138:M301,12,0)</f>
        <v>46142</v>
      </c>
      <c r="H138" s="49"/>
      <c r="I138" s="148" t="str">
        <f>VLOOKUP(B138,FDN!B138:O301,14,0)</f>
        <v>Jai Shree Ram</v>
      </c>
      <c r="J138" s="6" t="s">
        <v>814</v>
      </c>
      <c r="K138" s="205">
        <v>46144</v>
      </c>
      <c r="L138" s="136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VLOOKUP(B139,FDN!B139:D302,2,0)</f>
        <v>A-3</v>
      </c>
      <c r="D139" s="5" t="str">
        <f>VLOOKUP($B139,FDN!$B139:E302,3,0)</f>
        <v>DFR</v>
      </c>
      <c r="E139" s="205">
        <f>VLOOKUP(B139,FDN!B139:F302,5,0)</f>
        <v>46135</v>
      </c>
      <c r="F139" s="6" t="str">
        <f>VLOOKUP(B139,FDN!B139:L302,11,0)</f>
        <v>Completed</v>
      </c>
      <c r="G139" s="339">
        <f>VLOOKUP(B139,FDN!B139:M302,12,0)</f>
        <v>46146</v>
      </c>
      <c r="H139" s="49"/>
      <c r="I139" s="148" t="str">
        <f>VLOOKUP(B139,FDN!B139:O302,14,0)</f>
        <v>Soham Entp</v>
      </c>
      <c r="J139" s="6" t="s">
        <v>814</v>
      </c>
      <c r="K139" s="205">
        <v>46146</v>
      </c>
      <c r="L139" s="136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VLOOKUP(B140,FDN!B140:D303,2,0)</f>
        <v>C1+9</v>
      </c>
      <c r="D140" s="5" t="str">
        <f>VLOOKUP($B140,FDN!$B140:E303,3,0)</f>
        <v>DFR</v>
      </c>
      <c r="E140" s="205">
        <f>VLOOKUP(B140,FDN!B140:F303,5,0)</f>
        <v>46136</v>
      </c>
      <c r="F140" s="6" t="str">
        <f>VLOOKUP(B140,FDN!B140:L303,11,0)</f>
        <v>Completed</v>
      </c>
      <c r="G140" s="339">
        <f>VLOOKUP(B140,FDN!B140:M303,12,0)</f>
        <v>46146</v>
      </c>
      <c r="H140" s="49"/>
      <c r="I140" s="148" t="str">
        <f>VLOOKUP(B140,FDN!B140:O303,14,0)</f>
        <v>BL. Construction</v>
      </c>
      <c r="J140" s="6"/>
      <c r="K140" s="205"/>
      <c r="L140" s="136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VLOOKUP(B141,FDN!B141:D304,2,0)</f>
        <v>A+3</v>
      </c>
      <c r="D141" s="5" t="str">
        <f>VLOOKUP($B141,FDN!$B141:E304,3,0)</f>
        <v>DFR</v>
      </c>
      <c r="E141" s="205">
        <f>VLOOKUP(B141,FDN!B141:F304,5,0)</f>
        <v>46135</v>
      </c>
      <c r="F141" s="6" t="str">
        <f>VLOOKUP(B141,FDN!B141:L304,11,0)</f>
        <v>Completed</v>
      </c>
      <c r="G141" s="339">
        <f>VLOOKUP(B141,FDN!B141:M304,12,0)</f>
        <v>46146</v>
      </c>
      <c r="H141" s="49"/>
      <c r="I141" s="148" t="str">
        <f>VLOOKUP(B141,FDN!B141:O304,14,0)</f>
        <v>Jai Shree Ram</v>
      </c>
      <c r="J141" s="6"/>
      <c r="K141" s="205"/>
      <c r="L141" s="136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VLOOKUP(B142,FDN!B142:D305,2,0)</f>
        <v>C2+3</v>
      </c>
      <c r="D142" s="5" t="str">
        <f>VLOOKUP($B142,FDN!$B142:E305,3,0)</f>
        <v>DFR</v>
      </c>
      <c r="E142" s="205">
        <f>VLOOKUP(B142,FDN!B142:F305,5,0)</f>
        <v>46108</v>
      </c>
      <c r="F142" s="6" t="str">
        <f>VLOOKUP(B142,FDN!B142:L305,11,0)</f>
        <v>Completed</v>
      </c>
      <c r="G142" s="339">
        <f>VLOOKUP(B142,FDN!B142:M305,12,0)</f>
        <v>46148</v>
      </c>
      <c r="H142" s="49"/>
      <c r="I142" s="148" t="str">
        <f>VLOOKUP(B142,FDN!B142:O305,14,0)</f>
        <v>Dhanraj Construction</v>
      </c>
      <c r="J142" s="6"/>
      <c r="K142" s="205"/>
      <c r="L142" s="136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VLOOKUP(B143,FDN!B143:D306,2,0)</f>
        <v>A+0</v>
      </c>
      <c r="D143" s="5" t="str">
        <f>VLOOKUP($B143,FDN!$B143:E306,3,0)</f>
        <v>DFR</v>
      </c>
      <c r="E143" s="205">
        <f>VLOOKUP(B143,FDN!B143:F306,5,0)</f>
        <v>46143</v>
      </c>
      <c r="F143" s="6" t="str">
        <f>VLOOKUP(B143,FDN!B143:L306,11,0)</f>
        <v>Completed</v>
      </c>
      <c r="G143" s="339">
        <f>VLOOKUP(B143,FDN!B143:M306,12,0)</f>
        <v>46150</v>
      </c>
      <c r="H143" s="49"/>
      <c r="I143" s="148" t="str">
        <f>VLOOKUP(B143,FDN!B143:O306,14,0)</f>
        <v>Soham Entp</v>
      </c>
      <c r="J143" s="6" t="s">
        <v>814</v>
      </c>
      <c r="K143" s="205">
        <v>46165</v>
      </c>
      <c r="L143" s="136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VLOOKUP(B144,FDN!B144:D307,2,0)</f>
        <v>C2+0</v>
      </c>
      <c r="D144" s="5" t="str">
        <f>VLOOKUP($B144,FDN!$B144:E307,3,0)</f>
        <v>DFR</v>
      </c>
      <c r="E144" s="205">
        <f>VLOOKUP(B144,FDN!B144:F307,5,0)</f>
        <v>46141</v>
      </c>
      <c r="F144" s="6" t="str">
        <f>VLOOKUP(B144,FDN!B144:L307,11,0)</f>
        <v>Completed</v>
      </c>
      <c r="G144" s="339">
        <f>VLOOKUP(B144,FDN!B144:M307,12,0)</f>
        <v>46154</v>
      </c>
      <c r="H144" s="49"/>
      <c r="I144" s="148" t="str">
        <f>VLOOKUP(B144,FDN!B144:O307,14,0)</f>
        <v>BL. Construction</v>
      </c>
      <c r="J144" s="6"/>
      <c r="K144" s="205"/>
      <c r="L144" s="136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VLOOKUP(B145,FDN!B145:D308,2,0)</f>
        <v>C2+3</v>
      </c>
      <c r="D145" s="5" t="str">
        <f>VLOOKUP($B145,FDN!$B145:E308,3,0)</f>
        <v>DFR</v>
      </c>
      <c r="E145" s="205">
        <f>VLOOKUP(B145,FDN!B145:F308,5,0)</f>
        <v>46137</v>
      </c>
      <c r="F145" s="6" t="str">
        <f>VLOOKUP(B145,FDN!B145:L308,11,0)</f>
        <v>Completed</v>
      </c>
      <c r="G145" s="339">
        <f>VLOOKUP(B145,FDN!B145:M308,12,0)</f>
        <v>46157</v>
      </c>
      <c r="H145" s="49"/>
      <c r="I145" s="148" t="str">
        <f>VLOOKUP(B145,FDN!B145:O308,14,0)</f>
        <v>Afflux</v>
      </c>
      <c r="J145" s="6"/>
      <c r="K145" s="205"/>
      <c r="L145" s="136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VLOOKUP(B146,FDN!B146:D309,2,0)</f>
        <v>B2+9</v>
      </c>
      <c r="D146" s="5" t="str">
        <f>VLOOKUP($B146,FDN!$B146:E309,3,0)</f>
        <v>Wet Paddy</v>
      </c>
      <c r="E146" s="205">
        <f>VLOOKUP(B146,FDN!B146:F309,5,0)</f>
        <v>46128</v>
      </c>
      <c r="F146" s="6" t="str">
        <f>VLOOKUP(B146,FDN!B146:L309,11,0)</f>
        <v>Completed</v>
      </c>
      <c r="G146" s="339">
        <f>VLOOKUP(B146,FDN!B146:M309,12,0)</f>
        <v>46161</v>
      </c>
      <c r="H146" s="49"/>
      <c r="I146" s="148" t="str">
        <f>VLOOKUP(B146,FDN!B146:O309,14,0)</f>
        <v>Jai  Shree Ram</v>
      </c>
      <c r="J146" s="6"/>
      <c r="K146" s="205"/>
      <c r="L146" s="136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VLOOKUP(B147,FDN!B147:D310,2,0)</f>
        <v>A+3</v>
      </c>
      <c r="D147" s="5" t="str">
        <f>VLOOKUP($B147,FDN!$B147:E310,3,0)</f>
        <v>WFR</v>
      </c>
      <c r="E147" s="205">
        <f>VLOOKUP(B147,FDN!B147:F310,5,0)</f>
        <v>46146</v>
      </c>
      <c r="F147" s="6" t="str">
        <f>VLOOKUP(B147,FDN!B147:L310,11,0)</f>
        <v>Completed</v>
      </c>
      <c r="G147" s="339">
        <f>VLOOKUP(B147,FDN!B147:M310,12,0)</f>
        <v>46163</v>
      </c>
      <c r="H147" s="49"/>
      <c r="I147" s="148" t="str">
        <f>VLOOKUP(B147,FDN!B147:O310,14,0)</f>
        <v>Soham Entp</v>
      </c>
      <c r="J147" s="6" t="s">
        <v>814</v>
      </c>
      <c r="K147" s="205">
        <v>46173</v>
      </c>
      <c r="L147" s="136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VLOOKUP(B148,FDN!B148:D311,2,0)</f>
        <v>A+0</v>
      </c>
      <c r="D148" s="5" t="str">
        <f>VLOOKUP($B148,FDN!$B148:E311,3,0)</f>
        <v>Wet Paddy</v>
      </c>
      <c r="E148" s="205">
        <f>VLOOKUP(B148,FDN!B148:F311,5,0)</f>
        <v>46133</v>
      </c>
      <c r="F148" s="6" t="str">
        <f>VLOOKUP(B148,FDN!B148:L311,11,0)</f>
        <v>Completed</v>
      </c>
      <c r="G148" s="339">
        <f>VLOOKUP(B148,FDN!B148:M311,12,0)</f>
        <v>46165</v>
      </c>
      <c r="H148" s="49"/>
      <c r="I148" s="148" t="str">
        <f>VLOOKUP(B148,FDN!B148:O311,14,0)</f>
        <v>Sawariya</v>
      </c>
      <c r="J148" s="6"/>
      <c r="K148" s="205"/>
      <c r="L148" s="136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VLOOKUP(B149,FDN!B149:D312,2,0)</f>
        <v>B2+0</v>
      </c>
      <c r="D149" s="5" t="str">
        <f>VLOOKUP($B149,FDN!$B149:E312,3,0)</f>
        <v>Wet</v>
      </c>
      <c r="E149" s="205">
        <f>VLOOKUP(B149,FDN!B149:F312,5,0)</f>
        <v>46131</v>
      </c>
      <c r="F149" s="6" t="str">
        <f>VLOOKUP(B149,FDN!B149:L312,11,0)</f>
        <v>Completed</v>
      </c>
      <c r="G149" s="339">
        <f>VLOOKUP(B149,FDN!B149:M312,12,0)</f>
        <v>46165</v>
      </c>
      <c r="H149" s="49"/>
      <c r="I149" s="148" t="str">
        <f>VLOOKUP(B149,FDN!B149:O312,14,0)</f>
        <v>BL. Construction</v>
      </c>
      <c r="J149" s="6"/>
      <c r="K149" s="205"/>
      <c r="L149" s="136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VLOOKUP(B150,FDN!B150:D313,2,0)</f>
        <v>B2+0</v>
      </c>
      <c r="D150" s="5" t="str">
        <f>VLOOKUP($B150,FDN!$B150:E313,3,0)</f>
        <v>DFR</v>
      </c>
      <c r="E150" s="205">
        <f>VLOOKUP(B150,FDN!B150:F313,5,0)</f>
        <v>46147</v>
      </c>
      <c r="F150" s="6" t="str">
        <f>VLOOKUP(B150,FDN!B150:L313,11,0)</f>
        <v>Completed</v>
      </c>
      <c r="G150" s="339">
        <f>VLOOKUP(B150,FDN!B150:M313,12,0)</f>
        <v>46165</v>
      </c>
      <c r="H150" s="49"/>
      <c r="I150" s="148" t="str">
        <f>VLOOKUP(B150,FDN!B150:O313,14,0)</f>
        <v>BL. Construction</v>
      </c>
      <c r="J150" s="6"/>
      <c r="K150" s="205"/>
      <c r="L150" s="136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VLOOKUP(B151,FDN!B151:D314,2,0)</f>
        <v>B1+0</v>
      </c>
      <c r="D151" s="5" t="str">
        <f>VLOOKUP($B151,FDN!$B151:E314,3,0)</f>
        <v>DFR</v>
      </c>
      <c r="E151" s="205">
        <f>VLOOKUP(B151,FDN!B151:F314,5,0)</f>
        <v>46142</v>
      </c>
      <c r="F151" s="6" t="str">
        <f>VLOOKUP(B151,FDN!B151:L314,11,0)</f>
        <v>Completed</v>
      </c>
      <c r="G151" s="339">
        <f>VLOOKUP(B151,FDN!B151:M314,12,0)</f>
        <v>46166</v>
      </c>
      <c r="H151" s="49"/>
      <c r="I151" s="148" t="str">
        <f>VLOOKUP(B151,FDN!B151:O314,14,0)</f>
        <v>Afflux</v>
      </c>
      <c r="J151" s="6" t="s">
        <v>814</v>
      </c>
      <c r="K151" s="205">
        <v>46175</v>
      </c>
      <c r="L151" s="136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VLOOKUP(B152,FDN!B152:D315,2,0)</f>
        <v>A+0</v>
      </c>
      <c r="D152" s="5" t="str">
        <f>VLOOKUP($B152,FDN!$B152:E315,3,0)</f>
        <v>WET PADDY</v>
      </c>
      <c r="E152" s="205">
        <f>VLOOKUP(B152,FDN!B152:F315,5,0)</f>
        <v>46128</v>
      </c>
      <c r="F152" s="6" t="str">
        <f>VLOOKUP(B152,FDN!B152:L315,11,0)</f>
        <v>Completed</v>
      </c>
      <c r="G152" s="339">
        <f>VLOOKUP(B152,FDN!B152:M315,12,0)</f>
        <v>46168</v>
      </c>
      <c r="H152" s="49"/>
      <c r="I152" s="148" t="str">
        <f>VLOOKUP(B152,FDN!B152:O315,14,0)</f>
        <v>M./S Sanjay kumar</v>
      </c>
      <c r="J152" s="6"/>
      <c r="K152" s="205"/>
      <c r="L152" s="136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VLOOKUP(B153,FDN!B153:D316,2,0)</f>
        <v>A+9</v>
      </c>
      <c r="D153" s="5" t="str">
        <f>VLOOKUP($B153,FDN!$B153:E316,3,0)</f>
        <v>DFR</v>
      </c>
      <c r="E153" s="205">
        <f>VLOOKUP(B153,FDN!B153:F316,5,0)</f>
        <v>46161</v>
      </c>
      <c r="F153" s="6" t="str">
        <f>VLOOKUP(B153,FDN!B153:L316,11,0)</f>
        <v>Completed</v>
      </c>
      <c r="G153" s="339">
        <f>VLOOKUP(B153,FDN!B153:M316,12,0)</f>
        <v>46169</v>
      </c>
      <c r="H153" s="49"/>
      <c r="I153" s="148" t="str">
        <f>VLOOKUP(B153,FDN!B153:O316,14,0)</f>
        <v>Soham Entp</v>
      </c>
      <c r="J153" s="6"/>
      <c r="K153" s="205"/>
      <c r="L153" s="136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VLOOKUP(B154,FDN!B154:D317,2,0)</f>
        <v>B1+3</v>
      </c>
      <c r="D154" s="5" t="str">
        <f>VLOOKUP($B154,FDN!$B154:E317,3,0)</f>
        <v>Wet Paddy</v>
      </c>
      <c r="E154" s="205">
        <f>VLOOKUP(B154,FDN!B154:F317,5,0)</f>
        <v>46144</v>
      </c>
      <c r="F154" s="6" t="str">
        <f>VLOOKUP(B154,FDN!B154:L317,11,0)</f>
        <v>Completed</v>
      </c>
      <c r="G154" s="339">
        <f>VLOOKUP(B154,FDN!B154:M317,12,0)</f>
        <v>46171</v>
      </c>
      <c r="H154" s="49"/>
      <c r="I154" s="148" t="str">
        <f>VLOOKUP(B154,FDN!B154:O317,14,0)</f>
        <v>Afflux</v>
      </c>
      <c r="J154" s="6" t="s">
        <v>814</v>
      </c>
      <c r="K154" s="205">
        <v>46175</v>
      </c>
      <c r="L154" s="136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VLOOKUP(B155,FDN!B155:D318,2,0)</f>
        <v>A+0</v>
      </c>
      <c r="D155" s="5" t="str">
        <f>VLOOKUP($B155,FDN!$B155:E318,3,0)</f>
        <v>DFR</v>
      </c>
      <c r="E155" s="205">
        <f>VLOOKUP(B155,FDN!B155:F318,5,0)</f>
        <v>46147</v>
      </c>
      <c r="F155" s="6" t="str">
        <f>VLOOKUP(B155,FDN!B155:L318,11,0)</f>
        <v>Completed</v>
      </c>
      <c r="G155" s="339">
        <f>VLOOKUP(B155,FDN!B155:M318,12,0)</f>
        <v>46172</v>
      </c>
      <c r="H155" s="49"/>
      <c r="I155" s="148" t="str">
        <f>VLOOKUP(B155,FDN!B155:O318,14,0)</f>
        <v>Jai Shree Ram</v>
      </c>
      <c r="J155" s="6"/>
      <c r="K155" s="205"/>
      <c r="L155" s="136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VLOOKUP(B156,FDN!B156:D319,2,0)</f>
        <v>A+0</v>
      </c>
      <c r="D156" s="5" t="str">
        <f>VLOOKUP($B156,FDN!$B156:E319,3,0)</f>
        <v>DFR</v>
      </c>
      <c r="E156" s="205">
        <f>VLOOKUP(B156,FDN!B156:F319,5,0)</f>
        <v>46163</v>
      </c>
      <c r="F156" s="6" t="str">
        <f>VLOOKUP(B156,FDN!B156:L319,11,0)</f>
        <v>Completed</v>
      </c>
      <c r="G156" s="339">
        <f>VLOOKUP(B156,FDN!B156:M319,12,0)</f>
        <v>46173</v>
      </c>
      <c r="H156" s="49"/>
      <c r="I156" s="148" t="str">
        <f>VLOOKUP(B156,FDN!B156:O319,14,0)</f>
        <v>Soham Entp</v>
      </c>
      <c r="J156" s="6"/>
      <c r="K156" s="205"/>
      <c r="L156" s="136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VLOOKUP(B157,FDN!B157:D320,2,0)</f>
        <v>A+3</v>
      </c>
      <c r="D157" s="5" t="str">
        <f>VLOOKUP($B157,FDN!$B157:E320,3,0)</f>
        <v>Wet Paddy</v>
      </c>
      <c r="E157" s="205">
        <f>VLOOKUP(B157,FDN!B157:F320,5,0)</f>
        <v>46167</v>
      </c>
      <c r="F157" s="6" t="str">
        <f>VLOOKUP(B157,FDN!B157:L320,11,0)</f>
        <v>Completed</v>
      </c>
      <c r="G157" s="339">
        <f>VLOOKUP(B157,FDN!B157:M320,12,0)</f>
        <v>46174</v>
      </c>
      <c r="H157" s="49"/>
      <c r="I157" s="148" t="str">
        <f>VLOOKUP(B157,FDN!B157:O320,14,0)</f>
        <v>Afflux</v>
      </c>
      <c r="J157" s="6"/>
      <c r="K157" s="205"/>
      <c r="L157" s="136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VLOOKUP(B158,FDN!B158:D321,2,0)</f>
        <v>B2+3</v>
      </c>
      <c r="D158" s="5" t="str">
        <f>VLOOKUP($B158,FDN!$B158:E321,3,0)</f>
        <v>Wet Paddy</v>
      </c>
      <c r="E158" s="205">
        <f>VLOOKUP(B158,FDN!B158:F321,5,0)</f>
        <v>46130</v>
      </c>
      <c r="F158" s="6" t="str">
        <f>VLOOKUP(B158,FDN!B158:L321,11,0)</f>
        <v>Completed</v>
      </c>
      <c r="G158" s="339">
        <f>VLOOKUP(B158,FDN!B158:M321,12,0)</f>
        <v>46174</v>
      </c>
      <c r="H158" s="49"/>
      <c r="I158" s="148" t="str">
        <f>VLOOKUP(B158,FDN!B158:O321,14,0)</f>
        <v>Sawariya</v>
      </c>
      <c r="J158" s="6" t="s">
        <v>814</v>
      </c>
      <c r="K158" s="205">
        <v>46175</v>
      </c>
      <c r="L158" s="136"/>
    </row>
    <row r="159" spans="1:12" s="147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VLOOKUP(B159,FDN!B159:D322,2,0)</f>
        <v>C1+3</v>
      </c>
      <c r="D159" s="5" t="str">
        <f>VLOOKUP($B159,FDN!$B159:E322,3,0)</f>
        <v>DFR</v>
      </c>
      <c r="E159" s="205">
        <f>VLOOKUP(B159,FDN!B159:F322,5,0)</f>
        <v>46166</v>
      </c>
      <c r="F159" s="6" t="str">
        <f>VLOOKUP(B159,FDN!B159:L322,11,0)</f>
        <v>Completed</v>
      </c>
      <c r="G159" s="339">
        <f>VLOOKUP(B159,FDN!B159:M322,12,0)</f>
        <v>46176</v>
      </c>
      <c r="H159" s="49"/>
      <c r="I159" s="148" t="str">
        <f>VLOOKUP(B159,FDN!B159:O322,14,0)</f>
        <v>B.L Construction</v>
      </c>
      <c r="J159" s="6"/>
      <c r="K159" s="205"/>
      <c r="L159" s="136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VLOOKUP(B160,FDN!B164:D323,2,0)</f>
        <v>C2-3</v>
      </c>
      <c r="D160" s="5" t="str">
        <f>VLOOKUP($B160,FDN!$B164:E323,3,0)</f>
        <v>DFR</v>
      </c>
      <c r="E160" s="205">
        <f>VLOOKUP(B160,FDN!B164:F323,5,0)</f>
        <v>46145</v>
      </c>
      <c r="F160" s="6" t="str">
        <f>VLOOKUP(B160,FDN!B164:L323,11,0)</f>
        <v>WIP</v>
      </c>
      <c r="G160" s="339"/>
      <c r="H160" s="49"/>
      <c r="I160" s="148" t="str">
        <f>VLOOKUP(B160,FDN!B164:O323,14,0)</f>
        <v>Soham Entp</v>
      </c>
      <c r="J160" s="6"/>
      <c r="K160" s="205"/>
      <c r="L160" s="136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VLOOKUP(B161,FDN!B160:D324,2,0)</f>
        <v>C1+0</v>
      </c>
      <c r="D161" s="5" t="str">
        <f>VLOOKUP($B161,FDN!$B160:E324,3,0)</f>
        <v>DFR</v>
      </c>
      <c r="E161" s="205">
        <f>VLOOKUP(B161,FDN!B160:F324,5,0)</f>
        <v>46159</v>
      </c>
      <c r="F161" s="6" t="str">
        <f>VLOOKUP(B161,FDN!B160:L324,11,0)</f>
        <v>Completed</v>
      </c>
      <c r="G161" s="339"/>
      <c r="H161" s="49"/>
      <c r="I161" s="148" t="str">
        <f>VLOOKUP(B161,FDN!B160:O324,14,0)</f>
        <v>Afflux</v>
      </c>
      <c r="J161" s="6"/>
      <c r="K161" s="205"/>
      <c r="L161" s="136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VLOOKUP(B162,FDN!B163:D325,2,0)</f>
        <v>A+0</v>
      </c>
      <c r="D162" s="5" t="str">
        <f>VLOOKUP($B162,FDN!$B163:E325,3,0)</f>
        <v>DFR</v>
      </c>
      <c r="E162" s="205">
        <f>VLOOKUP(B162,FDN!B163:F325,5,0)</f>
        <v>46167</v>
      </c>
      <c r="F162" s="6" t="str">
        <f>VLOOKUP(B162,FDN!B163:L325,11,0)</f>
        <v>Completed</v>
      </c>
      <c r="G162" s="339"/>
      <c r="H162" s="49"/>
      <c r="I162" s="148" t="str">
        <f>VLOOKUP(B162,FDN!B163:O325,14,0)</f>
        <v>Afflux</v>
      </c>
      <c r="J162" s="6"/>
      <c r="K162" s="205"/>
      <c r="L162" s="136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VLOOKUP(B163,FDN!B162:D326,2,0)</f>
        <v>A+9</v>
      </c>
      <c r="D163" s="5" t="str">
        <f>VLOOKUP($B163,FDN!$B162:E326,3,0)</f>
        <v>WET PADDY</v>
      </c>
      <c r="E163" s="205">
        <f>VLOOKUP(B163,FDN!B162:F326,5,0)</f>
        <v>46171</v>
      </c>
      <c r="F163" s="6" t="str">
        <f>VLOOKUP(B163,FDN!B162:L326,11,0)</f>
        <v>Completed</v>
      </c>
      <c r="G163" s="339"/>
      <c r="H163" s="49"/>
      <c r="I163" s="148" t="str">
        <f>VLOOKUP(B163,FDN!B162:O326,14,0)</f>
        <v>Sanjay Kumar</v>
      </c>
      <c r="J163" s="6"/>
      <c r="K163" s="205"/>
      <c r="L163" s="136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VLOOKUP(B164,FDN!B165:D329,2,0)</f>
        <v>A+0</v>
      </c>
      <c r="D164" s="5" t="str">
        <f>VLOOKUP($B164,FDN!$B165:E329,3,0)</f>
        <v>DFR</v>
      </c>
      <c r="E164" s="205">
        <f>VLOOKUP(B164,FDN!B165:F329,5,0)</f>
        <v>46176</v>
      </c>
      <c r="F164" s="6" t="str">
        <f>VLOOKUP(B164,FDN!B165:L329,11,0)</f>
        <v>WIP</v>
      </c>
      <c r="G164" s="339"/>
      <c r="H164" s="49"/>
      <c r="I164" s="148" t="str">
        <f>VLOOKUP(B164,FDN!B165:O329,14,0)</f>
        <v>Afflux</v>
      </c>
      <c r="J164" s="6"/>
      <c r="K164" s="205"/>
      <c r="L164" s="136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VLOOKUP(B165,FDN!B166:D330,2,0)</f>
        <v>B2+0</v>
      </c>
      <c r="D165" s="5" t="str">
        <f>VLOOKUP($B165,FDN!$B166:E330,3,0)</f>
        <v>DFR</v>
      </c>
      <c r="E165" s="205">
        <f>VLOOKUP(B165,FDN!B166:F330,5,0)</f>
        <v>46176</v>
      </c>
      <c r="F165" s="6" t="str">
        <f>VLOOKUP(B165,FDN!B166:L330,11,0)</f>
        <v>WIP</v>
      </c>
      <c r="G165" s="339"/>
      <c r="H165" s="49"/>
      <c r="I165" s="148" t="str">
        <f>VLOOKUP(B165,FDN!B166:O330,14,0)</f>
        <v>Soham Entp</v>
      </c>
      <c r="J165" s="6"/>
      <c r="K165" s="205"/>
      <c r="L165" s="136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43" t="s">
        <v>125</v>
      </c>
      <c r="E166" s="206">
        <v>46004</v>
      </c>
      <c r="F166" s="140" t="s">
        <v>110</v>
      </c>
      <c r="G166" s="205">
        <v>46015</v>
      </c>
      <c r="H166" s="49"/>
      <c r="I166" s="143"/>
      <c r="J166" s="6">
        <f>VLOOKUP(B166,FDN!B161:P331,15,0)</f>
        <v>0</v>
      </c>
      <c r="K166" s="205"/>
      <c r="L166" s="136"/>
    </row>
  </sheetData>
  <mergeCells count="1">
    <mergeCell ref="A1:K1"/>
  </mergeCells>
  <phoneticPr fontId="101" type="noConversion"/>
  <conditionalFormatting sqref="B1:B1048576">
    <cfRule type="duplicateValues" dxfId="142" priority="153"/>
    <cfRule type="duplicateValues" dxfId="141" priority="166"/>
    <cfRule type="duplicateValues" dxfId="140" priority="167"/>
    <cfRule type="duplicateValues" dxfId="139" priority="168"/>
    <cfRule type="duplicateValues" dxfId="138" priority="169"/>
    <cfRule type="duplicateValues" dxfId="137" priority="170"/>
    <cfRule type="duplicateValues" dxfId="136" priority="171"/>
  </conditionalFormatting>
  <conditionalFormatting sqref="B3:B166">
    <cfRule type="duplicateValues" dxfId="135" priority="1475"/>
  </conditionalFormatting>
  <conditionalFormatting sqref="F3:F166">
    <cfRule type="containsText" dxfId="134" priority="116" operator="containsText" text="Complete">
      <formula>NOT(ISERROR(SEARCH("Complete",F3)))</formula>
    </cfRule>
  </conditionalFormatting>
  <conditionalFormatting sqref="J3:J165">
    <cfRule type="containsText" dxfId="133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11" activePane="bottomRight" state="frozen"/>
      <selection pane="topRight" activeCell="C1" sqref="C1"/>
      <selection pane="bottomLeft" activeCell="A7" sqref="A7"/>
      <selection pane="bottomRight" activeCell="G15" sqref="G15"/>
    </sheetView>
  </sheetViews>
  <sheetFormatPr defaultColWidth="9.453125" defaultRowHeight="13"/>
  <cols>
    <col min="1" max="1" width="7.453125" style="38" customWidth="1"/>
    <col min="2" max="2" width="109.54296875" style="20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710" t="s">
        <v>1152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19">
        <f ca="1">TODAY()</f>
        <v>46185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79"/>
      <c r="C3" s="79"/>
      <c r="D3" s="79"/>
      <c r="E3" s="79"/>
      <c r="F3" s="79"/>
      <c r="M3" s="24"/>
    </row>
    <row r="4" spans="1:13" s="23" customFormat="1" ht="21.5" thickBot="1">
      <c r="A4" s="712" t="s">
        <v>972</v>
      </c>
      <c r="B4" s="713"/>
      <c r="C4" s="713"/>
      <c r="D4" s="713"/>
      <c r="E4" s="713"/>
      <c r="F4" s="713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973</v>
      </c>
      <c r="E5" s="58" t="s">
        <v>761</v>
      </c>
      <c r="F5" s="58" t="s">
        <v>841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58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166.53100000000001</v>
      </c>
      <c r="E7" s="54">
        <f>C7</f>
        <v>184.98599999999999</v>
      </c>
      <c r="F7" s="317">
        <f t="shared" ref="F7:F9" si="2">C7-D7</f>
        <v>18.454999999999984</v>
      </c>
      <c r="G7" s="47"/>
      <c r="H7" s="47"/>
      <c r="I7" s="59">
        <f t="shared" si="0"/>
        <v>166.53100000000001</v>
      </c>
      <c r="J7" s="59">
        <f t="shared" si="1"/>
        <v>18.454999999999984</v>
      </c>
      <c r="K7" s="47">
        <v>3.71</v>
      </c>
      <c r="L7" s="47"/>
      <c r="M7" s="30" t="s">
        <v>974</v>
      </c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317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f>'800kV HVDC TA-602'!K10</f>
        <v>136.13900000000001</v>
      </c>
      <c r="E9" s="54">
        <f>C9</f>
        <v>184.98599999999999</v>
      </c>
      <c r="F9" s="317">
        <f t="shared" si="2"/>
        <v>48.84699999999998</v>
      </c>
      <c r="G9" s="47"/>
      <c r="H9" s="47"/>
      <c r="I9" s="59">
        <f t="shared" si="0"/>
        <v>136.13900000000001</v>
      </c>
      <c r="J9" s="59">
        <f t="shared" si="1"/>
        <v>48.84699999999998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17</v>
      </c>
      <c r="E10" s="47"/>
      <c r="F10" s="47"/>
      <c r="G10" s="47"/>
      <c r="H10" s="47">
        <v>1</v>
      </c>
      <c r="I10" s="65">
        <f t="shared" si="0"/>
        <v>18</v>
      </c>
      <c r="J10" s="65">
        <f t="shared" si="1"/>
        <v>13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154</v>
      </c>
      <c r="E11" s="47">
        <f>'800kV HVDC TA-602'!C15</f>
        <v>167</v>
      </c>
      <c r="F11" s="47">
        <v>30</v>
      </c>
      <c r="G11" s="47"/>
      <c r="H11" s="47">
        <v>12</v>
      </c>
      <c r="I11" s="65">
        <f>D11+H11</f>
        <v>166</v>
      </c>
      <c r="J11" s="65">
        <f t="shared" si="1"/>
        <v>314</v>
      </c>
      <c r="K11" s="47">
        <v>4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154</v>
      </c>
      <c r="E12" s="47">
        <f>'800kV HVDC TA-602'!C16</f>
        <v>167</v>
      </c>
      <c r="F12" s="47">
        <f>F11</f>
        <v>30</v>
      </c>
      <c r="G12" s="47"/>
      <c r="H12" s="47">
        <v>7</v>
      </c>
      <c r="I12" s="65">
        <f t="shared" si="0"/>
        <v>161</v>
      </c>
      <c r="J12" s="65">
        <f t="shared" si="1"/>
        <v>319</v>
      </c>
      <c r="K12" s="47">
        <v>5</v>
      </c>
      <c r="L12" s="47">
        <v>4</v>
      </c>
      <c r="M12" s="30" t="s">
        <v>1697</v>
      </c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96</v>
      </c>
      <c r="E13" s="47">
        <f>E12</f>
        <v>167</v>
      </c>
      <c r="F13" s="47">
        <f>F12</f>
        <v>30</v>
      </c>
      <c r="G13" s="47">
        <v>1</v>
      </c>
      <c r="H13" s="47">
        <v>9</v>
      </c>
      <c r="I13" s="65">
        <f t="shared" si="0"/>
        <v>105</v>
      </c>
      <c r="J13" s="65">
        <f t="shared" si="1"/>
        <v>375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52</v>
      </c>
      <c r="E14" s="47">
        <f>'800kV HVDC TA-602'!C17</f>
        <v>102</v>
      </c>
      <c r="F14" s="47">
        <v>35</v>
      </c>
      <c r="G14" s="47">
        <v>2</v>
      </c>
      <c r="H14" s="47">
        <v>11</v>
      </c>
      <c r="I14" s="65">
        <f>D14+H14</f>
        <v>63</v>
      </c>
      <c r="J14" s="65">
        <f t="shared" si="1"/>
        <v>417</v>
      </c>
      <c r="K14" s="47">
        <v>5</v>
      </c>
      <c r="L14" s="47">
        <v>4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102</v>
      </c>
      <c r="F15" s="47">
        <v>35</v>
      </c>
      <c r="G15" s="47"/>
      <c r="H15" s="47">
        <v>0</v>
      </c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TA-602'!C19</f>
        <v>10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10</v>
      </c>
      <c r="F17" s="47">
        <v>0</v>
      </c>
      <c r="G17" s="47"/>
      <c r="H17" s="302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10</v>
      </c>
      <c r="F18" s="47">
        <v>0</v>
      </c>
      <c r="G18" s="223"/>
      <c r="H18" s="302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54">
        <f>$C$9</f>
        <v>184.98599999999999</v>
      </c>
      <c r="D19" s="304">
        <v>0</v>
      </c>
      <c r="E19" s="47">
        <v>0</v>
      </c>
      <c r="F19" s="47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3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2"/>
  <sheetViews>
    <sheetView zoomScale="57" zoomScaleNormal="90" workbookViewId="0">
      <pane ySplit="4" topLeftCell="A5" activePane="bottomLeft" state="frozen"/>
      <selection pane="bottomLeft" activeCell="S32" sqref="S32"/>
    </sheetView>
  </sheetViews>
  <sheetFormatPr defaultColWidth="9.1796875" defaultRowHeight="14"/>
  <cols>
    <col min="1" max="1" width="6.54296875" style="644" customWidth="1"/>
    <col min="2" max="2" width="49.26953125" style="644" customWidth="1"/>
    <col min="3" max="3" width="13.81640625" style="644" customWidth="1"/>
    <col min="4" max="6" width="15.453125" style="624" customWidth="1"/>
    <col min="7" max="7" width="28.36328125" style="624" customWidth="1"/>
    <col min="8" max="8" width="41.453125" style="644" hidden="1" customWidth="1"/>
    <col min="9" max="11" width="15.453125" style="624" customWidth="1"/>
    <col min="12" max="12" width="38.54296875" style="624" customWidth="1"/>
    <col min="13" max="13" width="33.1796875" style="624" hidden="1" customWidth="1"/>
    <col min="14" max="14" width="9.1796875" style="624"/>
    <col min="15" max="17" width="0" style="624" hidden="1" customWidth="1"/>
    <col min="18" max="16384" width="9.1796875" style="624"/>
  </cols>
  <sheetData>
    <row r="1" spans="1:16" ht="30" customHeight="1">
      <c r="A1" s="714" t="s">
        <v>1698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622" t="s">
        <v>1699</v>
      </c>
      <c r="M1" s="623">
        <v>46092</v>
      </c>
    </row>
    <row r="2" spans="1:16" ht="29.25" customHeight="1">
      <c r="A2" s="715" t="s">
        <v>1700</v>
      </c>
      <c r="B2" s="716"/>
      <c r="C2" s="717"/>
      <c r="D2" s="718" t="s">
        <v>959</v>
      </c>
      <c r="E2" s="719"/>
      <c r="F2" s="719"/>
      <c r="G2" s="719"/>
      <c r="H2" s="719"/>
      <c r="I2" s="719"/>
      <c r="J2" s="719"/>
      <c r="K2" s="719"/>
      <c r="L2" s="719"/>
      <c r="M2" s="720"/>
    </row>
    <row r="3" spans="1:16" s="625" customFormat="1" ht="24" customHeight="1">
      <c r="A3" s="721" t="s">
        <v>1230</v>
      </c>
      <c r="B3" s="721" t="s">
        <v>154</v>
      </c>
      <c r="C3" s="721" t="s">
        <v>282</v>
      </c>
      <c r="D3" s="723" t="s">
        <v>281</v>
      </c>
      <c r="E3" s="724"/>
      <c r="F3" s="724"/>
      <c r="G3" s="724"/>
      <c r="H3" s="725"/>
      <c r="I3" s="726" t="s">
        <v>118</v>
      </c>
      <c r="J3" s="727"/>
      <c r="K3" s="727"/>
      <c r="L3" s="727"/>
      <c r="M3" s="728"/>
    </row>
    <row r="4" spans="1:16" s="628" customFormat="1" ht="37.5" customHeight="1">
      <c r="A4" s="722"/>
      <c r="B4" s="722"/>
      <c r="C4" s="722"/>
      <c r="D4" s="627" t="s">
        <v>110</v>
      </c>
      <c r="E4" s="627" t="s">
        <v>119</v>
      </c>
      <c r="F4" s="627" t="s">
        <v>116</v>
      </c>
      <c r="G4" s="627" t="s">
        <v>121</v>
      </c>
      <c r="H4" s="627" t="s">
        <v>1701</v>
      </c>
      <c r="I4" s="627" t="s">
        <v>110</v>
      </c>
      <c r="J4" s="627" t="s">
        <v>119</v>
      </c>
      <c r="K4" s="627" t="s">
        <v>116</v>
      </c>
      <c r="L4" s="627" t="s">
        <v>121</v>
      </c>
      <c r="M4" s="627" t="s">
        <v>1701</v>
      </c>
    </row>
    <row r="5" spans="1:16" s="635" customFormat="1" ht="64" customHeight="1">
      <c r="A5" s="629">
        <v>1</v>
      </c>
      <c r="B5" s="630" t="s">
        <v>1702</v>
      </c>
      <c r="C5" s="629">
        <v>8.1229999999999993</v>
      </c>
      <c r="D5" s="631">
        <v>8.1225000000000005</v>
      </c>
      <c r="E5" s="629">
        <v>8.1229999999999993</v>
      </c>
      <c r="F5" s="632"/>
      <c r="G5" s="629" t="s">
        <v>1703</v>
      </c>
      <c r="H5" s="633"/>
      <c r="I5" s="629"/>
      <c r="J5" s="629"/>
      <c r="K5" s="629"/>
      <c r="L5" s="629"/>
      <c r="M5" s="634"/>
    </row>
    <row r="6" spans="1:16" s="635" customFormat="1" ht="51" customHeight="1">
      <c r="A6" s="629">
        <v>2</v>
      </c>
      <c r="B6" s="630" t="s">
        <v>1704</v>
      </c>
      <c r="C6" s="629">
        <v>3.71</v>
      </c>
      <c r="D6" s="629">
        <v>3.71</v>
      </c>
      <c r="E6" s="629">
        <f>D6</f>
        <v>3.71</v>
      </c>
      <c r="F6" s="632"/>
      <c r="G6" s="629" t="s">
        <v>1705</v>
      </c>
      <c r="H6" s="629" t="s">
        <v>1706</v>
      </c>
      <c r="I6" s="629"/>
      <c r="J6" s="629"/>
      <c r="K6" s="629"/>
      <c r="L6" s="629"/>
      <c r="M6" s="634"/>
    </row>
    <row r="7" spans="1:16" s="635" customFormat="1" ht="34" customHeight="1">
      <c r="A7" s="629">
        <v>3</v>
      </c>
      <c r="B7" s="630" t="s">
        <v>1707</v>
      </c>
      <c r="C7" s="629">
        <v>7.4539999999999997</v>
      </c>
      <c r="D7" s="629">
        <v>7.4539999999999997</v>
      </c>
      <c r="E7" s="629">
        <f>D7</f>
        <v>7.4539999999999997</v>
      </c>
      <c r="F7" s="629">
        <f>E7</f>
        <v>7.4539999999999997</v>
      </c>
      <c r="G7" s="629" t="s">
        <v>116</v>
      </c>
      <c r="H7" s="629" t="s">
        <v>1708</v>
      </c>
      <c r="I7" s="729">
        <v>30.392099999999999</v>
      </c>
      <c r="J7" s="729">
        <f>I7</f>
        <v>30.392099999999999</v>
      </c>
      <c r="K7" s="729"/>
      <c r="L7" s="729" t="s">
        <v>1709</v>
      </c>
      <c r="M7" s="732"/>
    </row>
    <row r="8" spans="1:16" s="635" customFormat="1" ht="34" customHeight="1">
      <c r="A8" s="629">
        <v>4</v>
      </c>
      <c r="B8" s="630" t="s">
        <v>1710</v>
      </c>
      <c r="C8" s="629">
        <v>4.6529999999999996</v>
      </c>
      <c r="D8" s="629">
        <v>4.6524999999999999</v>
      </c>
      <c r="E8" s="629">
        <f t="shared" ref="E8:F33" si="0">D8</f>
        <v>4.6524999999999999</v>
      </c>
      <c r="F8" s="629">
        <f t="shared" si="0"/>
        <v>4.6524999999999999</v>
      </c>
      <c r="G8" s="629" t="s">
        <v>116</v>
      </c>
      <c r="H8" s="629" t="s">
        <v>1708</v>
      </c>
      <c r="I8" s="730"/>
      <c r="J8" s="730"/>
      <c r="K8" s="730"/>
      <c r="L8" s="730"/>
      <c r="M8" s="733"/>
    </row>
    <row r="9" spans="1:16" s="635" customFormat="1" ht="34" customHeight="1">
      <c r="A9" s="629">
        <v>5</v>
      </c>
      <c r="B9" s="630" t="s">
        <v>1711</v>
      </c>
      <c r="C9" s="629">
        <v>6.5570000000000004</v>
      </c>
      <c r="D9" s="629">
        <v>6.5570000000000004</v>
      </c>
      <c r="E9" s="629">
        <f t="shared" si="0"/>
        <v>6.5570000000000004</v>
      </c>
      <c r="F9" s="629">
        <f t="shared" si="0"/>
        <v>6.5570000000000004</v>
      </c>
      <c r="G9" s="629" t="s">
        <v>116</v>
      </c>
      <c r="H9" s="629" t="s">
        <v>1708</v>
      </c>
      <c r="I9" s="730"/>
      <c r="J9" s="730"/>
      <c r="K9" s="730"/>
      <c r="L9" s="730"/>
      <c r="M9" s="733"/>
    </row>
    <row r="10" spans="1:16" s="635" customFormat="1" ht="34" customHeight="1">
      <c r="A10" s="629">
        <v>6</v>
      </c>
      <c r="B10" s="630" t="s">
        <v>1712</v>
      </c>
      <c r="C10" s="629">
        <v>11.728999999999999</v>
      </c>
      <c r="D10" s="629">
        <v>11.7286</v>
      </c>
      <c r="E10" s="629">
        <f t="shared" si="0"/>
        <v>11.7286</v>
      </c>
      <c r="F10" s="629">
        <f t="shared" si="0"/>
        <v>11.7286</v>
      </c>
      <c r="G10" s="629" t="s">
        <v>116</v>
      </c>
      <c r="H10" s="629" t="s">
        <v>1708</v>
      </c>
      <c r="I10" s="731"/>
      <c r="J10" s="731"/>
      <c r="K10" s="731"/>
      <c r="L10" s="731"/>
      <c r="M10" s="734"/>
      <c r="P10" s="635" t="e">
        <f>D7+D9+#REF!+#REF!</f>
        <v>#REF!</v>
      </c>
    </row>
    <row r="11" spans="1:16" s="635" customFormat="1" ht="24" hidden="1" customHeight="1">
      <c r="A11" s="629">
        <v>10</v>
      </c>
      <c r="B11" s="629"/>
      <c r="C11" s="629"/>
      <c r="D11" s="629"/>
      <c r="E11" s="629">
        <f t="shared" si="0"/>
        <v>0</v>
      </c>
      <c r="F11" s="629">
        <f t="shared" si="0"/>
        <v>0</v>
      </c>
      <c r="G11" s="629"/>
      <c r="H11" s="629"/>
      <c r="I11" s="629"/>
      <c r="J11" s="629"/>
      <c r="K11" s="629"/>
      <c r="L11" s="629"/>
      <c r="M11" s="634"/>
    </row>
    <row r="12" spans="1:16" s="637" customFormat="1" ht="70" hidden="1" customHeight="1">
      <c r="A12" s="629">
        <v>11</v>
      </c>
      <c r="B12" s="636" t="s">
        <v>1713</v>
      </c>
      <c r="C12" s="636"/>
      <c r="D12" s="636"/>
      <c r="E12" s="629">
        <f t="shared" si="0"/>
        <v>0</v>
      </c>
      <c r="F12" s="629">
        <f t="shared" si="0"/>
        <v>0</v>
      </c>
      <c r="G12" s="632" t="s">
        <v>1714</v>
      </c>
      <c r="H12" s="629" t="s">
        <v>1715</v>
      </c>
      <c r="I12" s="629">
        <f>D12</f>
        <v>0</v>
      </c>
      <c r="J12" s="629"/>
      <c r="K12" s="629">
        <f>J12</f>
        <v>0</v>
      </c>
      <c r="L12" s="629"/>
      <c r="M12" s="634"/>
    </row>
    <row r="13" spans="1:16" s="637" customFormat="1" ht="32.25" hidden="1" customHeight="1">
      <c r="A13" s="629">
        <v>12</v>
      </c>
      <c r="B13" s="636" t="s">
        <v>1716</v>
      </c>
      <c r="C13" s="636"/>
      <c r="D13" s="636"/>
      <c r="E13" s="629">
        <f t="shared" si="0"/>
        <v>0</v>
      </c>
      <c r="F13" s="629">
        <f t="shared" si="0"/>
        <v>0</v>
      </c>
      <c r="G13" s="632"/>
      <c r="H13" s="629" t="s">
        <v>1715</v>
      </c>
      <c r="I13" s="629">
        <f t="shared" ref="I13:I14" si="1">D13</f>
        <v>0</v>
      </c>
      <c r="J13" s="629"/>
      <c r="K13" s="629">
        <f t="shared" ref="K13:K33" si="2">J13</f>
        <v>0</v>
      </c>
      <c r="L13" s="629"/>
      <c r="M13" s="634"/>
    </row>
    <row r="14" spans="1:16" s="637" customFormat="1" ht="32.25" hidden="1" customHeight="1">
      <c r="A14" s="629">
        <v>13</v>
      </c>
      <c r="B14" s="636" t="s">
        <v>1717</v>
      </c>
      <c r="C14" s="636"/>
      <c r="D14" s="636"/>
      <c r="E14" s="629">
        <f t="shared" si="0"/>
        <v>0</v>
      </c>
      <c r="F14" s="629">
        <f t="shared" si="0"/>
        <v>0</v>
      </c>
      <c r="G14" s="632"/>
      <c r="H14" s="629" t="s">
        <v>1715</v>
      </c>
      <c r="I14" s="629">
        <f t="shared" si="1"/>
        <v>0</v>
      </c>
      <c r="J14" s="629"/>
      <c r="K14" s="629">
        <f t="shared" si="2"/>
        <v>0</v>
      </c>
      <c r="L14" s="629"/>
      <c r="M14" s="634"/>
    </row>
    <row r="15" spans="1:16" s="637" customFormat="1" ht="32.25" customHeight="1">
      <c r="A15" s="629">
        <v>7</v>
      </c>
      <c r="B15" s="636" t="s">
        <v>1718</v>
      </c>
      <c r="C15" s="636">
        <v>8.3439999999999994</v>
      </c>
      <c r="D15" s="636">
        <v>8.3450000000000006</v>
      </c>
      <c r="E15" s="629">
        <f t="shared" si="0"/>
        <v>8.3450000000000006</v>
      </c>
      <c r="F15" s="629">
        <f t="shared" si="0"/>
        <v>8.3450000000000006</v>
      </c>
      <c r="G15" s="629" t="s">
        <v>116</v>
      </c>
      <c r="H15" s="629" t="s">
        <v>1715</v>
      </c>
      <c r="I15" s="629">
        <f>F15</f>
        <v>8.3450000000000006</v>
      </c>
      <c r="J15" s="629">
        <f>I15</f>
        <v>8.3450000000000006</v>
      </c>
      <c r="K15" s="629">
        <f t="shared" si="2"/>
        <v>8.3450000000000006</v>
      </c>
      <c r="L15" s="629" t="s">
        <v>694</v>
      </c>
      <c r="M15" s="634" t="s">
        <v>1715</v>
      </c>
    </row>
    <row r="16" spans="1:16" s="637" customFormat="1" ht="32.25" customHeight="1">
      <c r="A16" s="629">
        <v>8</v>
      </c>
      <c r="B16" s="636" t="s">
        <v>1719</v>
      </c>
      <c r="C16" s="636">
        <v>3.6150000000000002</v>
      </c>
      <c r="D16" s="636">
        <v>3.6150000000000002</v>
      </c>
      <c r="E16" s="629">
        <f t="shared" si="0"/>
        <v>3.6150000000000002</v>
      </c>
      <c r="F16" s="629">
        <f t="shared" si="0"/>
        <v>3.6150000000000002</v>
      </c>
      <c r="G16" s="629" t="s">
        <v>116</v>
      </c>
      <c r="H16" s="629" t="s">
        <v>1715</v>
      </c>
      <c r="I16" s="629">
        <f t="shared" ref="I16:I22" si="3">F16</f>
        <v>3.6150000000000002</v>
      </c>
      <c r="J16" s="629">
        <f t="shared" ref="J16:J33" si="4">I16</f>
        <v>3.6150000000000002</v>
      </c>
      <c r="K16" s="629">
        <f t="shared" si="2"/>
        <v>3.6150000000000002</v>
      </c>
      <c r="L16" s="629" t="s">
        <v>116</v>
      </c>
      <c r="M16" s="634" t="s">
        <v>1715</v>
      </c>
    </row>
    <row r="17" spans="1:13" s="637" customFormat="1" ht="32.25" customHeight="1">
      <c r="A17" s="638">
        <v>9</v>
      </c>
      <c r="B17" s="636" t="s">
        <v>1720</v>
      </c>
      <c r="C17" s="636">
        <v>9.7089999999999996</v>
      </c>
      <c r="D17" s="636">
        <v>9.7100000000000009</v>
      </c>
      <c r="E17" s="629">
        <f t="shared" si="0"/>
        <v>9.7100000000000009</v>
      </c>
      <c r="F17" s="629">
        <f t="shared" si="0"/>
        <v>9.7100000000000009</v>
      </c>
      <c r="G17" s="629" t="s">
        <v>116</v>
      </c>
      <c r="H17" s="629" t="s">
        <v>1715</v>
      </c>
      <c r="I17" s="629">
        <f t="shared" si="3"/>
        <v>9.7100000000000009</v>
      </c>
      <c r="J17" s="629">
        <f t="shared" si="4"/>
        <v>9.7100000000000009</v>
      </c>
      <c r="K17" s="629">
        <f t="shared" si="2"/>
        <v>9.7100000000000009</v>
      </c>
      <c r="L17" s="629" t="s">
        <v>116</v>
      </c>
      <c r="M17" s="634" t="s">
        <v>1715</v>
      </c>
    </row>
    <row r="18" spans="1:13" s="637" customFormat="1" ht="32.25" customHeight="1">
      <c r="A18" s="629">
        <v>13</v>
      </c>
      <c r="B18" s="636" t="s">
        <v>1721</v>
      </c>
      <c r="C18" s="636">
        <v>3.714</v>
      </c>
      <c r="D18" s="636">
        <v>3.7869999999999999</v>
      </c>
      <c r="E18" s="629">
        <f t="shared" si="0"/>
        <v>3.7869999999999999</v>
      </c>
      <c r="F18" s="629">
        <f t="shared" si="0"/>
        <v>3.7869999999999999</v>
      </c>
      <c r="G18" s="629" t="s">
        <v>116</v>
      </c>
      <c r="H18" s="629" t="s">
        <v>1715</v>
      </c>
      <c r="I18" s="629">
        <f t="shared" si="3"/>
        <v>3.7869999999999999</v>
      </c>
      <c r="J18" s="629">
        <f t="shared" si="4"/>
        <v>3.7869999999999999</v>
      </c>
      <c r="K18" s="629">
        <f t="shared" si="2"/>
        <v>3.7869999999999999</v>
      </c>
      <c r="L18" s="629" t="s">
        <v>116</v>
      </c>
      <c r="M18" s="634" t="s">
        <v>1715</v>
      </c>
    </row>
    <row r="19" spans="1:13" s="637" customFormat="1" ht="32.25" customHeight="1">
      <c r="A19" s="629">
        <v>14</v>
      </c>
      <c r="B19" s="636" t="s">
        <v>1722</v>
      </c>
      <c r="C19" s="636">
        <v>1.238</v>
      </c>
      <c r="D19" s="636">
        <v>1.1779999999999999</v>
      </c>
      <c r="E19" s="629">
        <f t="shared" si="0"/>
        <v>1.1779999999999999</v>
      </c>
      <c r="F19" s="629">
        <f t="shared" si="0"/>
        <v>1.1779999999999999</v>
      </c>
      <c r="G19" s="629" t="s">
        <v>116</v>
      </c>
      <c r="H19" s="629" t="s">
        <v>1715</v>
      </c>
      <c r="I19" s="629">
        <f t="shared" si="3"/>
        <v>1.1779999999999999</v>
      </c>
      <c r="J19" s="629">
        <f t="shared" si="4"/>
        <v>1.1779999999999999</v>
      </c>
      <c r="K19" s="629">
        <f t="shared" si="2"/>
        <v>1.1779999999999999</v>
      </c>
      <c r="L19" s="629" t="s">
        <v>116</v>
      </c>
      <c r="M19" s="634" t="s">
        <v>1715</v>
      </c>
    </row>
    <row r="20" spans="1:13" s="637" customFormat="1" ht="32.25" customHeight="1">
      <c r="A20" s="638">
        <v>15</v>
      </c>
      <c r="B20" s="638" t="s">
        <v>1723</v>
      </c>
      <c r="C20" s="636">
        <v>7.242</v>
      </c>
      <c r="D20" s="636">
        <v>7.2409999999999997</v>
      </c>
      <c r="E20" s="629">
        <f t="shared" si="0"/>
        <v>7.2409999999999997</v>
      </c>
      <c r="F20" s="629">
        <f t="shared" si="0"/>
        <v>7.2409999999999997</v>
      </c>
      <c r="G20" s="629" t="s">
        <v>116</v>
      </c>
      <c r="H20" s="629" t="s">
        <v>1715</v>
      </c>
      <c r="I20" s="629">
        <f t="shared" si="3"/>
        <v>7.2409999999999997</v>
      </c>
      <c r="J20" s="629">
        <f t="shared" si="4"/>
        <v>7.2409999999999997</v>
      </c>
      <c r="K20" s="629">
        <f t="shared" si="2"/>
        <v>7.2409999999999997</v>
      </c>
      <c r="L20" s="629" t="s">
        <v>116</v>
      </c>
      <c r="M20" s="634" t="s">
        <v>1715</v>
      </c>
    </row>
    <row r="21" spans="1:13" s="637" customFormat="1" ht="32.25" customHeight="1">
      <c r="A21" s="629">
        <v>16</v>
      </c>
      <c r="B21" s="638" t="s">
        <v>1724</v>
      </c>
      <c r="C21" s="636">
        <v>22.602</v>
      </c>
      <c r="D21" s="636">
        <v>22.602</v>
      </c>
      <c r="E21" s="629">
        <f t="shared" si="0"/>
        <v>22.602</v>
      </c>
      <c r="F21" s="629">
        <f t="shared" si="0"/>
        <v>22.602</v>
      </c>
      <c r="G21" s="629" t="s">
        <v>116</v>
      </c>
      <c r="H21" s="629" t="s">
        <v>1715</v>
      </c>
      <c r="I21" s="629">
        <f t="shared" si="3"/>
        <v>22.602</v>
      </c>
      <c r="J21" s="629">
        <f t="shared" si="4"/>
        <v>22.602</v>
      </c>
      <c r="K21" s="629">
        <f t="shared" si="2"/>
        <v>22.602</v>
      </c>
      <c r="L21" s="629" t="s">
        <v>116</v>
      </c>
      <c r="M21" s="634" t="s">
        <v>1715</v>
      </c>
    </row>
    <row r="22" spans="1:13" s="637" customFormat="1" ht="32.25" customHeight="1">
      <c r="A22" s="629">
        <v>17</v>
      </c>
      <c r="B22" s="638" t="s">
        <v>1725</v>
      </c>
      <c r="C22" s="636">
        <v>4.351</v>
      </c>
      <c r="D22" s="636">
        <v>4.351</v>
      </c>
      <c r="E22" s="629">
        <f t="shared" si="0"/>
        <v>4.351</v>
      </c>
      <c r="F22" s="629">
        <f t="shared" si="0"/>
        <v>4.351</v>
      </c>
      <c r="G22" s="629" t="s">
        <v>116</v>
      </c>
      <c r="H22" s="629" t="s">
        <v>1715</v>
      </c>
      <c r="I22" s="629">
        <f t="shared" si="3"/>
        <v>4.351</v>
      </c>
      <c r="J22" s="629">
        <f t="shared" si="4"/>
        <v>4.351</v>
      </c>
      <c r="K22" s="629">
        <f t="shared" si="2"/>
        <v>4.351</v>
      </c>
      <c r="L22" s="629" t="s">
        <v>116</v>
      </c>
      <c r="M22" s="634" t="s">
        <v>1715</v>
      </c>
    </row>
    <row r="23" spans="1:13" s="637" customFormat="1" ht="32.25" customHeight="1">
      <c r="A23" s="638">
        <v>18</v>
      </c>
      <c r="B23" s="638" t="s">
        <v>1726</v>
      </c>
      <c r="C23" s="636">
        <v>6.6219999999999999</v>
      </c>
      <c r="D23" s="636">
        <v>6.6219999999999999</v>
      </c>
      <c r="E23" s="629">
        <f t="shared" si="0"/>
        <v>6.6219999999999999</v>
      </c>
      <c r="F23" s="629"/>
      <c r="G23" s="629" t="s">
        <v>1727</v>
      </c>
      <c r="H23" s="629" t="s">
        <v>1728</v>
      </c>
      <c r="I23" s="629">
        <v>0</v>
      </c>
      <c r="J23" s="629">
        <v>0</v>
      </c>
      <c r="K23" s="629">
        <f t="shared" si="2"/>
        <v>0</v>
      </c>
      <c r="L23" s="629"/>
      <c r="M23" s="634"/>
    </row>
    <row r="24" spans="1:13" s="637" customFormat="1" ht="32.25" customHeight="1">
      <c r="A24" s="629">
        <v>19</v>
      </c>
      <c r="B24" s="638" t="s">
        <v>1729</v>
      </c>
      <c r="C24" s="636">
        <v>11.413</v>
      </c>
      <c r="D24" s="636">
        <v>11.413</v>
      </c>
      <c r="E24" s="629">
        <f t="shared" si="0"/>
        <v>11.413</v>
      </c>
      <c r="F24" s="636">
        <f>E24</f>
        <v>11.413</v>
      </c>
      <c r="G24" s="629" t="s">
        <v>116</v>
      </c>
      <c r="H24" s="629" t="s">
        <v>1715</v>
      </c>
      <c r="I24" s="629">
        <f>D24</f>
        <v>11.413</v>
      </c>
      <c r="J24" s="629">
        <f t="shared" si="4"/>
        <v>11.413</v>
      </c>
      <c r="K24" s="629">
        <f t="shared" si="2"/>
        <v>11.413</v>
      </c>
      <c r="L24" s="629" t="s">
        <v>116</v>
      </c>
      <c r="M24" s="634" t="s">
        <v>1715</v>
      </c>
    </row>
    <row r="25" spans="1:13" s="637" customFormat="1" ht="32.25" customHeight="1">
      <c r="A25" s="629">
        <v>20</v>
      </c>
      <c r="B25" s="639" t="s">
        <v>1730</v>
      </c>
      <c r="C25" s="636">
        <v>10.77</v>
      </c>
      <c r="D25" s="636">
        <v>10.77</v>
      </c>
      <c r="E25" s="629">
        <f t="shared" si="0"/>
        <v>10.77</v>
      </c>
      <c r="F25" s="636">
        <f t="shared" si="0"/>
        <v>10.77</v>
      </c>
      <c r="G25" s="629" t="s">
        <v>116</v>
      </c>
      <c r="H25" s="629" t="s">
        <v>1715</v>
      </c>
      <c r="I25" s="629">
        <f t="shared" ref="I25:I33" si="5">D25</f>
        <v>10.77</v>
      </c>
      <c r="J25" s="629">
        <f t="shared" si="4"/>
        <v>10.77</v>
      </c>
      <c r="K25" s="629">
        <f t="shared" si="2"/>
        <v>10.77</v>
      </c>
      <c r="L25" s="629" t="s">
        <v>116</v>
      </c>
      <c r="M25" s="634" t="s">
        <v>1715</v>
      </c>
    </row>
    <row r="26" spans="1:13" s="637" customFormat="1" ht="32.25" customHeight="1">
      <c r="A26" s="638">
        <v>21</v>
      </c>
      <c r="B26" s="639" t="s">
        <v>1731</v>
      </c>
      <c r="C26" s="636">
        <v>10.198</v>
      </c>
      <c r="D26" s="636">
        <v>10.198</v>
      </c>
      <c r="E26" s="629">
        <f t="shared" si="0"/>
        <v>10.198</v>
      </c>
      <c r="F26" s="636">
        <f t="shared" si="0"/>
        <v>10.198</v>
      </c>
      <c r="G26" s="629" t="s">
        <v>116</v>
      </c>
      <c r="H26" s="629" t="s">
        <v>1715</v>
      </c>
      <c r="I26" s="629">
        <f t="shared" si="5"/>
        <v>10.198</v>
      </c>
      <c r="J26" s="629">
        <f t="shared" si="4"/>
        <v>10.198</v>
      </c>
      <c r="K26" s="629">
        <f t="shared" si="2"/>
        <v>10.198</v>
      </c>
      <c r="L26" s="629" t="s">
        <v>116</v>
      </c>
      <c r="M26" s="634" t="s">
        <v>1715</v>
      </c>
    </row>
    <row r="27" spans="1:13" s="637" customFormat="1" ht="32.25" customHeight="1">
      <c r="A27" s="629">
        <v>22</v>
      </c>
      <c r="B27" s="639" t="s">
        <v>1732</v>
      </c>
      <c r="C27" s="636">
        <v>6.5019999999999998</v>
      </c>
      <c r="D27" s="636">
        <v>6.5023489999999997</v>
      </c>
      <c r="E27" s="629">
        <f t="shared" si="0"/>
        <v>6.5023489999999997</v>
      </c>
      <c r="F27" s="636">
        <f t="shared" si="0"/>
        <v>6.5023489999999997</v>
      </c>
      <c r="G27" s="629" t="s">
        <v>116</v>
      </c>
      <c r="H27" s="629" t="s">
        <v>1715</v>
      </c>
      <c r="I27" s="629">
        <f t="shared" si="5"/>
        <v>6.5023489999999997</v>
      </c>
      <c r="J27" s="629">
        <f t="shared" si="4"/>
        <v>6.5023489999999997</v>
      </c>
      <c r="K27" s="629">
        <f t="shared" si="2"/>
        <v>6.5023489999999997</v>
      </c>
      <c r="L27" s="629" t="s">
        <v>116</v>
      </c>
      <c r="M27" s="634" t="s">
        <v>1715</v>
      </c>
    </row>
    <row r="28" spans="1:13" s="637" customFormat="1" ht="32.25" customHeight="1">
      <c r="A28" s="629">
        <v>23</v>
      </c>
      <c r="B28" s="639" t="s">
        <v>1733</v>
      </c>
      <c r="C28" s="636">
        <v>6.516</v>
      </c>
      <c r="D28" s="636">
        <v>6.516</v>
      </c>
      <c r="E28" s="629">
        <f t="shared" si="0"/>
        <v>6.516</v>
      </c>
      <c r="F28" s="636">
        <f t="shared" si="0"/>
        <v>6.516</v>
      </c>
      <c r="G28" s="629" t="s">
        <v>116</v>
      </c>
      <c r="H28" s="629" t="s">
        <v>1715</v>
      </c>
      <c r="I28" s="629">
        <f t="shared" si="5"/>
        <v>6.516</v>
      </c>
      <c r="J28" s="629">
        <f t="shared" si="4"/>
        <v>6.516</v>
      </c>
      <c r="K28" s="629">
        <f t="shared" si="2"/>
        <v>6.516</v>
      </c>
      <c r="L28" s="629" t="s">
        <v>116</v>
      </c>
      <c r="M28" s="634" t="s">
        <v>1715</v>
      </c>
    </row>
    <row r="29" spans="1:13" s="637" customFormat="1" ht="32.25" customHeight="1">
      <c r="A29" s="638">
        <v>24</v>
      </c>
      <c r="B29" s="639" t="s">
        <v>1734</v>
      </c>
      <c r="C29" s="636">
        <v>4.34</v>
      </c>
      <c r="D29" s="636">
        <v>4.34</v>
      </c>
      <c r="E29" s="629">
        <f t="shared" si="0"/>
        <v>4.34</v>
      </c>
      <c r="F29" s="636">
        <f t="shared" si="0"/>
        <v>4.34</v>
      </c>
      <c r="G29" s="629" t="s">
        <v>116</v>
      </c>
      <c r="H29" s="629" t="s">
        <v>1735</v>
      </c>
      <c r="I29" s="629">
        <f t="shared" si="5"/>
        <v>4.34</v>
      </c>
      <c r="J29" s="629">
        <f t="shared" si="4"/>
        <v>4.34</v>
      </c>
      <c r="K29" s="629">
        <f t="shared" si="2"/>
        <v>4.34</v>
      </c>
      <c r="L29" s="629" t="s">
        <v>116</v>
      </c>
      <c r="M29" s="634" t="s">
        <v>1735</v>
      </c>
    </row>
    <row r="30" spans="1:13" s="637" customFormat="1" ht="32.25" customHeight="1">
      <c r="A30" s="629">
        <v>25</v>
      </c>
      <c r="B30" s="639" t="s">
        <v>1736</v>
      </c>
      <c r="C30" s="636">
        <v>4.8360000000000003</v>
      </c>
      <c r="D30" s="636">
        <v>4.8360000000000003</v>
      </c>
      <c r="E30" s="629">
        <f t="shared" si="0"/>
        <v>4.8360000000000003</v>
      </c>
      <c r="F30" s="636">
        <f t="shared" si="0"/>
        <v>4.8360000000000003</v>
      </c>
      <c r="G30" s="629" t="s">
        <v>116</v>
      </c>
      <c r="H30" s="629" t="s">
        <v>1715</v>
      </c>
      <c r="I30" s="629">
        <f t="shared" si="5"/>
        <v>4.8360000000000003</v>
      </c>
      <c r="J30" s="629">
        <f t="shared" si="4"/>
        <v>4.8360000000000003</v>
      </c>
      <c r="K30" s="629">
        <f t="shared" si="2"/>
        <v>4.8360000000000003</v>
      </c>
      <c r="L30" s="629" t="s">
        <v>116</v>
      </c>
      <c r="M30" s="634" t="s">
        <v>1715</v>
      </c>
    </row>
    <row r="31" spans="1:13" s="637" customFormat="1" ht="32.25" customHeight="1">
      <c r="A31" s="629">
        <v>26</v>
      </c>
      <c r="B31" s="639" t="s">
        <v>1737</v>
      </c>
      <c r="C31" s="636">
        <v>4.41</v>
      </c>
      <c r="D31" s="636">
        <v>4.41</v>
      </c>
      <c r="E31" s="629">
        <f t="shared" si="0"/>
        <v>4.41</v>
      </c>
      <c r="F31" s="636">
        <f t="shared" si="0"/>
        <v>4.41</v>
      </c>
      <c r="G31" s="629" t="s">
        <v>116</v>
      </c>
      <c r="H31" s="629" t="s">
        <v>1715</v>
      </c>
      <c r="I31" s="629">
        <f t="shared" si="5"/>
        <v>4.41</v>
      </c>
      <c r="J31" s="629">
        <f t="shared" si="4"/>
        <v>4.41</v>
      </c>
      <c r="K31" s="629">
        <f t="shared" si="2"/>
        <v>4.41</v>
      </c>
      <c r="L31" s="629" t="s">
        <v>116</v>
      </c>
      <c r="M31" s="634" t="s">
        <v>1715</v>
      </c>
    </row>
    <row r="32" spans="1:13" s="637" customFormat="1" ht="32.25" customHeight="1">
      <c r="A32" s="638">
        <v>27</v>
      </c>
      <c r="B32" s="639" t="s">
        <v>1738</v>
      </c>
      <c r="C32" s="636">
        <v>4.1219999999999999</v>
      </c>
      <c r="D32" s="636">
        <v>4.1219999999999999</v>
      </c>
      <c r="E32" s="629">
        <f t="shared" si="0"/>
        <v>4.1219999999999999</v>
      </c>
      <c r="F32" s="636">
        <f t="shared" si="0"/>
        <v>4.1219999999999999</v>
      </c>
      <c r="G32" s="629" t="s">
        <v>116</v>
      </c>
      <c r="H32" s="629" t="s">
        <v>1715</v>
      </c>
      <c r="I32" s="629">
        <f t="shared" si="5"/>
        <v>4.1219999999999999</v>
      </c>
      <c r="J32" s="629">
        <f t="shared" si="4"/>
        <v>4.1219999999999999</v>
      </c>
      <c r="K32" s="629">
        <f t="shared" si="2"/>
        <v>4.1219999999999999</v>
      </c>
      <c r="L32" s="629" t="s">
        <v>116</v>
      </c>
      <c r="M32" s="634" t="s">
        <v>1715</v>
      </c>
    </row>
    <row r="33" spans="1:13" s="637" customFormat="1" ht="32.25" customHeight="1">
      <c r="A33" s="629">
        <v>28</v>
      </c>
      <c r="B33" s="639" t="s">
        <v>1739</v>
      </c>
      <c r="C33" s="636">
        <v>12.202999999999999</v>
      </c>
      <c r="D33" s="636">
        <v>12.202999999999999</v>
      </c>
      <c r="E33" s="629">
        <f t="shared" si="0"/>
        <v>12.202999999999999</v>
      </c>
      <c r="F33" s="636">
        <f t="shared" si="0"/>
        <v>12.202999999999999</v>
      </c>
      <c r="G33" s="629" t="s">
        <v>116</v>
      </c>
      <c r="H33" s="629" t="s">
        <v>1715</v>
      </c>
      <c r="I33" s="629">
        <f t="shared" si="5"/>
        <v>12.202999999999999</v>
      </c>
      <c r="J33" s="629">
        <f t="shared" si="4"/>
        <v>12.202999999999999</v>
      </c>
      <c r="K33" s="629">
        <f t="shared" si="2"/>
        <v>12.202999999999999</v>
      </c>
      <c r="L33" s="629" t="s">
        <v>116</v>
      </c>
      <c r="M33" s="634" t="s">
        <v>1715</v>
      </c>
    </row>
    <row r="34" spans="1:13" s="635" customFormat="1" ht="27.75" customHeight="1">
      <c r="A34" s="626"/>
      <c r="B34" s="627"/>
      <c r="C34" s="640">
        <f>SUM(C5:C33)</f>
        <v>184.97300000000004</v>
      </c>
      <c r="D34" s="640">
        <f>SUM(D5:D33)</f>
        <v>184.98594900000003</v>
      </c>
      <c r="E34" s="640">
        <f>SUM(E5:E33)</f>
        <v>184.98644900000002</v>
      </c>
      <c r="F34" s="641">
        <f>SUM(F7:F33)</f>
        <v>166.53144900000004</v>
      </c>
      <c r="G34" s="642"/>
      <c r="H34" s="642"/>
      <c r="I34" s="643">
        <f>SUM(I5:I33)</f>
        <v>166.53144900000004</v>
      </c>
      <c r="J34" s="640">
        <f>SUM(J5:J33)</f>
        <v>166.53144900000004</v>
      </c>
      <c r="K34" s="641">
        <f>SUM(K5:K33)</f>
        <v>136.13934900000001</v>
      </c>
      <c r="L34" s="642"/>
      <c r="M34" s="642"/>
    </row>
    <row r="36" spans="1:13">
      <c r="D36" s="645"/>
    </row>
    <row r="37" spans="1:13">
      <c r="G37" s="645"/>
    </row>
    <row r="38" spans="1:13">
      <c r="F38" s="645"/>
    </row>
    <row r="42" spans="1:13">
      <c r="F42" s="645"/>
    </row>
  </sheetData>
  <mergeCells count="13">
    <mergeCell ref="I7:I10"/>
    <mergeCell ref="J7:J10"/>
    <mergeCell ref="K7:K10"/>
    <mergeCell ref="L7:L10"/>
    <mergeCell ref="M7:M10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6" orientation="landscape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O70"/>
  <sheetViews>
    <sheetView zoomScale="46" zoomScaleNormal="63" zoomScaleSheetLayoutView="46" workbookViewId="0">
      <pane ySplit="3" topLeftCell="A59" activePane="bottomLeft" state="frozen"/>
      <selection pane="bottomLeft" activeCell="H79" sqref="H79"/>
    </sheetView>
  </sheetViews>
  <sheetFormatPr defaultRowHeight="14.5"/>
  <cols>
    <col min="2" max="2" width="9.54296875" customWidth="1"/>
    <col min="3" max="3" width="12.453125" customWidth="1"/>
    <col min="4" max="4" width="15.26953125" bestFit="1" customWidth="1"/>
    <col min="5" max="5" width="12.54296875" customWidth="1"/>
    <col min="6" max="6" width="48.54296875" customWidth="1"/>
    <col min="7" max="7" width="17.453125" style="158" customWidth="1"/>
    <col min="8" max="8" width="34.54296875" bestFit="1" customWidth="1"/>
    <col min="9" max="9" width="20.453125" customWidth="1"/>
    <col min="10" max="10" width="16.453125" customWidth="1"/>
    <col min="11" max="11" width="29.453125" customWidth="1"/>
    <col min="12" max="12" width="21.453125" customWidth="1"/>
    <col min="13" max="13" width="17.453125" customWidth="1"/>
    <col min="14" max="14" width="15.54296875" customWidth="1"/>
    <col min="15" max="15" width="14.54296875" customWidth="1"/>
  </cols>
  <sheetData>
    <row r="2" spans="1:15" ht="32" customHeight="1">
      <c r="A2" s="138" t="s">
        <v>1151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</row>
    <row r="3" spans="1:15" ht="29">
      <c r="A3" s="82" t="s">
        <v>107</v>
      </c>
      <c r="B3" s="45" t="s">
        <v>641</v>
      </c>
      <c r="C3" s="45" t="s">
        <v>115</v>
      </c>
      <c r="D3" s="46" t="s">
        <v>643</v>
      </c>
      <c r="E3" s="40" t="s">
        <v>151</v>
      </c>
      <c r="F3" s="45" t="s">
        <v>109</v>
      </c>
      <c r="G3" s="46" t="s">
        <v>644</v>
      </c>
      <c r="H3" s="48" t="s">
        <v>646</v>
      </c>
      <c r="I3" s="48" t="s">
        <v>164</v>
      </c>
      <c r="J3" s="48" t="s">
        <v>169</v>
      </c>
      <c r="K3" s="48" t="s">
        <v>121</v>
      </c>
      <c r="L3" s="45" t="s">
        <v>157</v>
      </c>
      <c r="M3" s="45" t="s">
        <v>158</v>
      </c>
      <c r="N3" s="45" t="s">
        <v>152</v>
      </c>
      <c r="O3" s="83" t="s">
        <v>159</v>
      </c>
    </row>
    <row r="4" spans="1:15" ht="30" customHeight="1">
      <c r="A4" s="84">
        <v>1</v>
      </c>
      <c r="B4" s="5" t="s">
        <v>339</v>
      </c>
      <c r="C4" s="5" t="s">
        <v>1113</v>
      </c>
      <c r="D4" s="340">
        <v>46071</v>
      </c>
      <c r="E4" s="216">
        <v>24.042000000000002</v>
      </c>
      <c r="F4" s="138" t="s">
        <v>814</v>
      </c>
      <c r="G4" s="205">
        <v>46075</v>
      </c>
      <c r="H4" s="6" t="s">
        <v>1356</v>
      </c>
      <c r="I4" s="6">
        <v>18</v>
      </c>
      <c r="J4" s="155"/>
      <c r="K4" s="64"/>
      <c r="L4" s="64"/>
      <c r="M4" s="64"/>
      <c r="N4" s="64"/>
      <c r="O4" s="156"/>
    </row>
    <row r="5" spans="1:15" ht="30" customHeight="1">
      <c r="A5" s="53">
        <v>2</v>
      </c>
      <c r="B5" s="5" t="s">
        <v>1059</v>
      </c>
      <c r="C5" s="5" t="s">
        <v>1116</v>
      </c>
      <c r="D5" s="340">
        <v>46078</v>
      </c>
      <c r="E5" s="216">
        <v>22.925000000000001</v>
      </c>
      <c r="F5" s="138" t="s">
        <v>814</v>
      </c>
      <c r="G5" s="205">
        <v>46081</v>
      </c>
      <c r="H5" s="6" t="s">
        <v>1356</v>
      </c>
      <c r="I5" s="6">
        <v>18</v>
      </c>
      <c r="J5" s="64"/>
      <c r="K5" s="64"/>
      <c r="L5" s="64"/>
      <c r="M5" s="64"/>
      <c r="N5" s="64"/>
      <c r="O5" s="64"/>
    </row>
    <row r="6" spans="1:15" ht="30" customHeight="1">
      <c r="A6" s="53">
        <v>3</v>
      </c>
      <c r="B6" s="5" t="s">
        <v>1084</v>
      </c>
      <c r="C6" s="5" t="s">
        <v>1116</v>
      </c>
      <c r="D6" s="340">
        <v>46075</v>
      </c>
      <c r="E6" s="216">
        <v>22.925000000000001</v>
      </c>
      <c r="F6" s="138" t="s">
        <v>814</v>
      </c>
      <c r="G6" s="205">
        <v>46081</v>
      </c>
      <c r="H6" s="6" t="s">
        <v>1357</v>
      </c>
      <c r="I6" s="6">
        <v>35</v>
      </c>
      <c r="J6" s="64"/>
      <c r="K6" s="64"/>
      <c r="L6" s="64"/>
      <c r="M6" s="64"/>
      <c r="N6" s="64"/>
      <c r="O6" s="64"/>
    </row>
    <row r="7" spans="1:15" ht="30" customHeight="1">
      <c r="A7" s="53">
        <v>4</v>
      </c>
      <c r="B7" s="5" t="s">
        <v>1072</v>
      </c>
      <c r="C7" s="5" t="s">
        <v>1116</v>
      </c>
      <c r="D7" s="340">
        <v>46084</v>
      </c>
      <c r="E7" s="216">
        <v>22.925000000000001</v>
      </c>
      <c r="F7" s="138" t="s">
        <v>814</v>
      </c>
      <c r="G7" s="205">
        <v>46088</v>
      </c>
      <c r="H7" s="6" t="s">
        <v>1358</v>
      </c>
      <c r="I7" s="6">
        <v>23</v>
      </c>
      <c r="J7" s="64"/>
      <c r="K7" s="64"/>
      <c r="L7" s="64"/>
      <c r="M7" s="64"/>
      <c r="N7" s="64"/>
      <c r="O7" s="64"/>
    </row>
    <row r="8" spans="1:15" ht="30" customHeight="1">
      <c r="A8" s="53">
        <v>5</v>
      </c>
      <c r="B8" s="5" t="s">
        <v>1078</v>
      </c>
      <c r="C8" s="5" t="s">
        <v>1113</v>
      </c>
      <c r="D8" s="340">
        <v>46082</v>
      </c>
      <c r="E8" s="216">
        <v>24.042000000000002</v>
      </c>
      <c r="F8" s="138" t="s">
        <v>814</v>
      </c>
      <c r="G8" s="205">
        <v>46091</v>
      </c>
      <c r="H8" s="6" t="s">
        <v>1147</v>
      </c>
      <c r="I8" s="6">
        <v>23</v>
      </c>
      <c r="J8" s="64"/>
      <c r="K8" s="64"/>
      <c r="L8" s="64"/>
      <c r="M8" s="64"/>
      <c r="N8" s="64"/>
      <c r="O8" s="64"/>
    </row>
    <row r="9" spans="1:15" ht="30" customHeight="1">
      <c r="A9" s="53">
        <v>6</v>
      </c>
      <c r="B9" s="5" t="s">
        <v>1071</v>
      </c>
      <c r="C9" s="5" t="s">
        <v>1113</v>
      </c>
      <c r="D9" s="340">
        <v>46082</v>
      </c>
      <c r="E9" s="216">
        <v>24.042000000000002</v>
      </c>
      <c r="F9" s="138" t="s">
        <v>814</v>
      </c>
      <c r="G9" s="205">
        <v>46092</v>
      </c>
      <c r="H9" s="6" t="s">
        <v>1358</v>
      </c>
      <c r="I9" s="6">
        <v>38</v>
      </c>
      <c r="J9" s="64"/>
      <c r="K9" s="64"/>
      <c r="L9" s="64"/>
      <c r="M9" s="64"/>
      <c r="N9" s="64"/>
      <c r="O9" s="64"/>
    </row>
    <row r="10" spans="1:15" ht="30" customHeight="1">
      <c r="A10" s="53">
        <v>7</v>
      </c>
      <c r="B10" s="5" t="s">
        <v>1079</v>
      </c>
      <c r="C10" s="5" t="s">
        <v>1115</v>
      </c>
      <c r="D10" s="340">
        <v>46092</v>
      </c>
      <c r="E10" s="216">
        <v>26.765000000000001</v>
      </c>
      <c r="F10" s="138" t="s">
        <v>814</v>
      </c>
      <c r="G10" s="205">
        <v>46095</v>
      </c>
      <c r="H10" s="6" t="s">
        <v>1147</v>
      </c>
      <c r="I10" s="6">
        <v>35</v>
      </c>
      <c r="J10" s="64"/>
      <c r="K10" s="64"/>
      <c r="L10" s="64"/>
      <c r="M10" s="64"/>
      <c r="N10" s="64"/>
      <c r="O10" s="64"/>
    </row>
    <row r="11" spans="1:15" ht="30" customHeight="1">
      <c r="A11" s="53">
        <v>8</v>
      </c>
      <c r="B11" s="5" t="s">
        <v>1069</v>
      </c>
      <c r="C11" s="5" t="s">
        <v>1113</v>
      </c>
      <c r="D11" s="340">
        <v>45717</v>
      </c>
      <c r="E11" s="216">
        <v>24.042000000000002</v>
      </c>
      <c r="F11" s="138" t="s">
        <v>814</v>
      </c>
      <c r="G11" s="205">
        <v>46096</v>
      </c>
      <c r="H11" s="6" t="s">
        <v>1358</v>
      </c>
      <c r="I11" s="6">
        <v>35</v>
      </c>
      <c r="J11" s="64"/>
      <c r="K11" s="64"/>
      <c r="L11" s="64"/>
      <c r="M11" s="64"/>
      <c r="N11" s="64"/>
      <c r="O11" s="64"/>
    </row>
    <row r="12" spans="1:15" ht="30" customHeight="1">
      <c r="A12" s="53">
        <v>9</v>
      </c>
      <c r="B12" s="5" t="s">
        <v>1068</v>
      </c>
      <c r="C12" s="5" t="s">
        <v>1116</v>
      </c>
      <c r="D12" s="340">
        <v>46096</v>
      </c>
      <c r="E12" s="216">
        <v>22.925000000000001</v>
      </c>
      <c r="F12" s="138" t="s">
        <v>814</v>
      </c>
      <c r="G12" s="205">
        <v>46100</v>
      </c>
      <c r="H12" s="6" t="s">
        <v>1358</v>
      </c>
      <c r="I12" s="66">
        <v>35</v>
      </c>
      <c r="J12" s="64"/>
      <c r="K12" s="64"/>
      <c r="L12" s="64"/>
      <c r="M12" s="64"/>
      <c r="N12" s="64"/>
      <c r="O12" s="64"/>
    </row>
    <row r="13" spans="1:15" ht="30" customHeight="1">
      <c r="A13" s="53">
        <v>10</v>
      </c>
      <c r="B13" s="5" t="s">
        <v>1085</v>
      </c>
      <c r="C13" s="5" t="s">
        <v>1115</v>
      </c>
      <c r="D13" s="340">
        <v>46096</v>
      </c>
      <c r="E13" s="216">
        <v>26.765000000000001</v>
      </c>
      <c r="F13" s="138" t="s">
        <v>814</v>
      </c>
      <c r="G13" s="205">
        <v>46100</v>
      </c>
      <c r="H13" s="6" t="s">
        <v>1147</v>
      </c>
      <c r="I13" s="6">
        <v>18</v>
      </c>
      <c r="J13" s="64"/>
      <c r="K13" s="64"/>
      <c r="L13" s="64"/>
      <c r="M13" s="64"/>
      <c r="N13" s="64"/>
      <c r="O13" s="64"/>
    </row>
    <row r="14" spans="1:15" ht="30" customHeight="1">
      <c r="A14" s="53">
        <v>11</v>
      </c>
      <c r="B14" s="5" t="s">
        <v>1086</v>
      </c>
      <c r="C14" s="5" t="s">
        <v>1113</v>
      </c>
      <c r="D14" s="340">
        <v>46100</v>
      </c>
      <c r="E14" s="216">
        <v>24.042000000000002</v>
      </c>
      <c r="F14" s="138" t="s">
        <v>814</v>
      </c>
      <c r="G14" s="205">
        <v>46103</v>
      </c>
      <c r="H14" s="6" t="s">
        <v>1147</v>
      </c>
      <c r="I14" s="6">
        <v>23</v>
      </c>
      <c r="J14" s="64"/>
      <c r="K14" s="64"/>
      <c r="L14" s="64"/>
      <c r="M14" s="64"/>
      <c r="N14" s="64"/>
      <c r="O14" s="64"/>
    </row>
    <row r="15" spans="1:15" ht="30" customHeight="1">
      <c r="A15" s="53">
        <v>12</v>
      </c>
      <c r="B15" s="5" t="s">
        <v>340</v>
      </c>
      <c r="C15" s="5" t="s">
        <v>1113</v>
      </c>
      <c r="D15" s="340">
        <v>46100</v>
      </c>
      <c r="E15" s="216">
        <v>24.042000000000002</v>
      </c>
      <c r="F15" s="138" t="s">
        <v>814</v>
      </c>
      <c r="G15" s="205">
        <v>46104</v>
      </c>
      <c r="H15" s="6" t="s">
        <v>1358</v>
      </c>
      <c r="I15" s="6">
        <v>19</v>
      </c>
      <c r="J15" s="64"/>
      <c r="K15" s="64"/>
      <c r="L15" s="64"/>
      <c r="M15" s="64"/>
      <c r="N15" s="64"/>
      <c r="O15" s="64"/>
    </row>
    <row r="16" spans="1:15" ht="30" customHeight="1">
      <c r="A16" s="53">
        <v>13</v>
      </c>
      <c r="B16" s="5" t="s">
        <v>1087</v>
      </c>
      <c r="C16" s="5" t="s">
        <v>1113</v>
      </c>
      <c r="D16" s="340">
        <v>46104</v>
      </c>
      <c r="E16" s="216">
        <v>24.042000000000002</v>
      </c>
      <c r="F16" s="138" t="s">
        <v>814</v>
      </c>
      <c r="G16" s="205">
        <v>46108</v>
      </c>
      <c r="H16" s="6" t="s">
        <v>1147</v>
      </c>
      <c r="I16" s="6">
        <v>18</v>
      </c>
      <c r="J16" s="64"/>
      <c r="K16" s="64"/>
      <c r="L16" s="64"/>
      <c r="M16" s="64"/>
      <c r="N16" s="64"/>
      <c r="O16" s="64"/>
    </row>
    <row r="17" spans="1:15" ht="30" customHeight="1">
      <c r="A17" s="53">
        <v>14</v>
      </c>
      <c r="B17" s="5" t="s">
        <v>1067</v>
      </c>
      <c r="C17" s="5" t="s">
        <v>1115</v>
      </c>
      <c r="D17" s="340">
        <v>46104</v>
      </c>
      <c r="E17" s="216">
        <v>26.765000000000001</v>
      </c>
      <c r="F17" s="138" t="s">
        <v>814</v>
      </c>
      <c r="G17" s="205">
        <v>46109</v>
      </c>
      <c r="H17" s="6" t="s">
        <v>1358</v>
      </c>
      <c r="I17" s="6">
        <v>24</v>
      </c>
      <c r="J17" s="64"/>
      <c r="K17" s="64"/>
      <c r="L17" s="64"/>
      <c r="M17" s="64"/>
      <c r="N17" s="64"/>
      <c r="O17" s="64"/>
    </row>
    <row r="18" spans="1:15" ht="30" customHeight="1">
      <c r="A18" s="53">
        <v>15</v>
      </c>
      <c r="B18" s="5" t="s">
        <v>1088</v>
      </c>
      <c r="C18" s="5" t="s">
        <v>1115</v>
      </c>
      <c r="D18" s="340">
        <v>46108</v>
      </c>
      <c r="E18" s="216">
        <v>26.765000000000001</v>
      </c>
      <c r="F18" s="138" t="s">
        <v>814</v>
      </c>
      <c r="G18" s="205">
        <v>46111</v>
      </c>
      <c r="H18" s="6" t="s">
        <v>1147</v>
      </c>
      <c r="I18" s="6">
        <v>20</v>
      </c>
      <c r="J18" s="64"/>
      <c r="K18" s="64"/>
      <c r="L18" s="64"/>
      <c r="M18" s="64"/>
      <c r="N18" s="64"/>
      <c r="O18" s="64"/>
    </row>
    <row r="19" spans="1:15" ht="30" customHeight="1">
      <c r="A19" s="53">
        <v>16</v>
      </c>
      <c r="B19" s="5" t="s">
        <v>1065</v>
      </c>
      <c r="C19" s="5" t="s">
        <v>1113</v>
      </c>
      <c r="D19" s="340">
        <v>46109</v>
      </c>
      <c r="E19" s="216">
        <v>24.042000000000002</v>
      </c>
      <c r="F19" s="138" t="s">
        <v>814</v>
      </c>
      <c r="G19" s="205">
        <v>46114</v>
      </c>
      <c r="H19" s="6" t="s">
        <v>1356</v>
      </c>
      <c r="I19" s="6">
        <v>21</v>
      </c>
      <c r="J19" s="64"/>
      <c r="K19" s="64"/>
      <c r="L19" s="64"/>
      <c r="M19" s="64"/>
      <c r="N19" s="64"/>
      <c r="O19" s="64"/>
    </row>
    <row r="20" spans="1:15" ht="30" customHeight="1">
      <c r="A20" s="53">
        <v>17</v>
      </c>
      <c r="B20" s="5" t="s">
        <v>1089</v>
      </c>
      <c r="C20" s="5" t="s">
        <v>1113</v>
      </c>
      <c r="D20" s="340">
        <v>46112</v>
      </c>
      <c r="E20" s="216">
        <v>24.042000000000002</v>
      </c>
      <c r="F20" s="138" t="s">
        <v>814</v>
      </c>
      <c r="G20" s="205">
        <v>46115</v>
      </c>
      <c r="H20" s="6" t="s">
        <v>1147</v>
      </c>
      <c r="I20" s="6">
        <v>35</v>
      </c>
      <c r="J20" s="64"/>
      <c r="K20" s="343"/>
      <c r="L20" s="64"/>
      <c r="M20" s="64"/>
      <c r="N20" s="64"/>
      <c r="O20" s="64"/>
    </row>
    <row r="21" spans="1:15" ht="30" customHeight="1">
      <c r="A21" s="53">
        <v>18</v>
      </c>
      <c r="B21" s="5" t="s">
        <v>1093</v>
      </c>
      <c r="C21" s="5" t="s">
        <v>1113</v>
      </c>
      <c r="D21" s="340">
        <v>46116</v>
      </c>
      <c r="E21" s="216">
        <v>24.042000000000002</v>
      </c>
      <c r="F21" s="138" t="s">
        <v>814</v>
      </c>
      <c r="G21" s="205">
        <v>46119</v>
      </c>
      <c r="H21" s="6" t="s">
        <v>1147</v>
      </c>
      <c r="I21" s="6">
        <v>21</v>
      </c>
      <c r="J21" s="64"/>
      <c r="K21" s="64"/>
      <c r="L21" s="64"/>
      <c r="M21" s="64"/>
      <c r="N21" s="64"/>
      <c r="O21" s="64"/>
    </row>
    <row r="22" spans="1:15" ht="30" customHeight="1">
      <c r="A22" s="53">
        <v>19</v>
      </c>
      <c r="B22" s="5" t="s">
        <v>1094</v>
      </c>
      <c r="C22" s="5" t="s">
        <v>1116</v>
      </c>
      <c r="D22" s="340">
        <v>46119</v>
      </c>
      <c r="E22" s="216">
        <v>22.925000000000001</v>
      </c>
      <c r="F22" s="138" t="s">
        <v>814</v>
      </c>
      <c r="G22" s="205">
        <v>46123</v>
      </c>
      <c r="H22" s="6" t="s">
        <v>1147</v>
      </c>
      <c r="I22" s="66">
        <v>35</v>
      </c>
      <c r="J22" s="64"/>
      <c r="K22" s="64"/>
      <c r="L22" s="64"/>
      <c r="M22" s="64"/>
      <c r="N22" s="64"/>
      <c r="O22" s="64"/>
    </row>
    <row r="23" spans="1:15" ht="30" customHeight="1">
      <c r="A23" s="53">
        <v>20</v>
      </c>
      <c r="B23" s="5" t="s">
        <v>1092</v>
      </c>
      <c r="C23" s="5" t="s">
        <v>1113</v>
      </c>
      <c r="D23" s="340">
        <v>46124</v>
      </c>
      <c r="E23" s="216">
        <v>24.042000000000002</v>
      </c>
      <c r="F23" s="138" t="s">
        <v>814</v>
      </c>
      <c r="G23" s="205">
        <v>46127</v>
      </c>
      <c r="H23" s="6" t="s">
        <v>1147</v>
      </c>
      <c r="I23" s="66">
        <v>35</v>
      </c>
      <c r="J23" s="64"/>
      <c r="K23" s="64"/>
      <c r="L23" s="64"/>
      <c r="M23" s="64"/>
      <c r="N23" s="64"/>
      <c r="O23" s="64"/>
    </row>
    <row r="24" spans="1:15" ht="30" customHeight="1">
      <c r="A24" s="53">
        <v>21</v>
      </c>
      <c r="B24" s="5" t="s">
        <v>1090</v>
      </c>
      <c r="C24" s="5" t="s">
        <v>1116</v>
      </c>
      <c r="D24" s="340">
        <v>46127</v>
      </c>
      <c r="E24" s="216">
        <v>22.925000000000001</v>
      </c>
      <c r="F24" s="138" t="s">
        <v>814</v>
      </c>
      <c r="G24" s="205">
        <v>46131</v>
      </c>
      <c r="H24" s="6" t="s">
        <v>1147</v>
      </c>
      <c r="I24" s="66">
        <v>35</v>
      </c>
      <c r="J24" s="64"/>
      <c r="K24" s="64"/>
      <c r="L24" s="64"/>
      <c r="M24" s="64"/>
      <c r="N24" s="64"/>
      <c r="O24" s="64"/>
    </row>
    <row r="25" spans="1:15" ht="30" customHeight="1">
      <c r="A25" s="53">
        <v>22</v>
      </c>
      <c r="B25" s="5" t="s">
        <v>1095</v>
      </c>
      <c r="C25" s="5" t="s">
        <v>1113</v>
      </c>
      <c r="D25" s="340">
        <v>46131</v>
      </c>
      <c r="E25" s="216">
        <v>22.925000000000001</v>
      </c>
      <c r="F25" s="138" t="s">
        <v>814</v>
      </c>
      <c r="G25" s="205">
        <v>46135</v>
      </c>
      <c r="H25" s="6" t="s">
        <v>1147</v>
      </c>
      <c r="I25" s="66">
        <v>20</v>
      </c>
      <c r="J25" s="64"/>
      <c r="K25" s="64"/>
      <c r="L25" s="64"/>
      <c r="M25" s="64"/>
      <c r="N25" s="64"/>
      <c r="O25" s="64"/>
    </row>
    <row r="26" spans="1:15" ht="30" customHeight="1">
      <c r="A26" s="53">
        <v>23</v>
      </c>
      <c r="B26" s="5" t="s">
        <v>202</v>
      </c>
      <c r="C26" s="5" t="s">
        <v>1116</v>
      </c>
      <c r="D26" s="340">
        <v>46136</v>
      </c>
      <c r="E26" s="216">
        <v>22.925000000000001</v>
      </c>
      <c r="F26" s="138" t="s">
        <v>814</v>
      </c>
      <c r="G26" s="205">
        <v>46140</v>
      </c>
      <c r="H26" s="6" t="s">
        <v>1359</v>
      </c>
      <c r="I26" s="6">
        <v>22</v>
      </c>
      <c r="J26" s="64"/>
      <c r="K26" s="64"/>
      <c r="L26" s="64"/>
      <c r="M26" s="64"/>
      <c r="N26" s="64"/>
      <c r="O26" s="64"/>
    </row>
    <row r="27" spans="1:15" ht="30" customHeight="1">
      <c r="A27" s="53">
        <v>24</v>
      </c>
      <c r="B27" s="5" t="s">
        <v>1096</v>
      </c>
      <c r="C27" s="5" t="s">
        <v>1113</v>
      </c>
      <c r="D27" s="340">
        <v>46140</v>
      </c>
      <c r="E27" s="216">
        <v>24.042000000000002</v>
      </c>
      <c r="F27" s="138" t="s">
        <v>814</v>
      </c>
      <c r="G27" s="205">
        <v>46144</v>
      </c>
      <c r="H27" s="6" t="s">
        <v>1359</v>
      </c>
      <c r="I27" s="6">
        <v>20</v>
      </c>
      <c r="J27" s="64"/>
      <c r="K27" s="64"/>
      <c r="L27" s="64"/>
      <c r="M27" s="64"/>
      <c r="N27" s="64"/>
      <c r="O27" s="64"/>
    </row>
    <row r="28" spans="1:15" ht="30" customHeight="1">
      <c r="A28" s="53">
        <v>25</v>
      </c>
      <c r="B28" s="5" t="s">
        <v>1018</v>
      </c>
      <c r="C28" s="5" t="s">
        <v>1116</v>
      </c>
      <c r="D28" s="340">
        <v>46140</v>
      </c>
      <c r="E28" s="216">
        <v>22.925000000000001</v>
      </c>
      <c r="F28" s="138" t="s">
        <v>814</v>
      </c>
      <c r="G28" s="205">
        <v>46146</v>
      </c>
      <c r="H28" s="6" t="s">
        <v>1360</v>
      </c>
      <c r="I28" s="6">
        <v>32</v>
      </c>
      <c r="J28" s="64"/>
      <c r="K28" s="64"/>
      <c r="L28" s="64"/>
      <c r="M28" s="64"/>
      <c r="N28" s="64"/>
      <c r="O28" s="64"/>
    </row>
    <row r="29" spans="1:15" ht="30" customHeight="1">
      <c r="A29" s="53">
        <v>26</v>
      </c>
      <c r="B29" s="5" t="s">
        <v>1058</v>
      </c>
      <c r="C29" s="5" t="s">
        <v>1113</v>
      </c>
      <c r="D29" s="340">
        <v>46140</v>
      </c>
      <c r="E29" s="216">
        <v>24.042000000000002</v>
      </c>
      <c r="F29" s="138" t="s">
        <v>814</v>
      </c>
      <c r="G29" s="205">
        <v>46146</v>
      </c>
      <c r="H29" s="6" t="s">
        <v>1150</v>
      </c>
      <c r="I29" s="6">
        <v>42</v>
      </c>
      <c r="J29" s="64"/>
      <c r="K29" s="64"/>
      <c r="L29" s="64"/>
      <c r="M29" s="64"/>
      <c r="N29" s="64"/>
      <c r="O29" s="64"/>
    </row>
    <row r="30" spans="1:15" ht="30" customHeight="1">
      <c r="A30" s="53">
        <v>27</v>
      </c>
      <c r="B30" s="5" t="s">
        <v>186</v>
      </c>
      <c r="C30" s="5" t="s">
        <v>1115</v>
      </c>
      <c r="D30" s="340">
        <v>46140</v>
      </c>
      <c r="E30" s="216">
        <v>26.765000000000001</v>
      </c>
      <c r="F30" s="138" t="s">
        <v>814</v>
      </c>
      <c r="G30" s="205">
        <v>46146</v>
      </c>
      <c r="H30" s="6" t="s">
        <v>1146</v>
      </c>
      <c r="I30" s="6">
        <v>33</v>
      </c>
      <c r="J30" s="64"/>
      <c r="K30" s="64"/>
      <c r="L30" s="64"/>
      <c r="M30" s="64"/>
      <c r="N30" s="64"/>
      <c r="O30" s="64"/>
    </row>
    <row r="31" spans="1:15" ht="30" customHeight="1">
      <c r="A31" s="53">
        <v>28</v>
      </c>
      <c r="B31" s="5" t="s">
        <v>1097</v>
      </c>
      <c r="C31" s="5" t="s">
        <v>1116</v>
      </c>
      <c r="D31" s="340">
        <v>46144</v>
      </c>
      <c r="E31" s="216">
        <v>22.925000000000001</v>
      </c>
      <c r="F31" s="138" t="s">
        <v>814</v>
      </c>
      <c r="G31" s="205">
        <v>46146</v>
      </c>
      <c r="H31" s="6" t="s">
        <v>1359</v>
      </c>
      <c r="I31" s="6">
        <v>19</v>
      </c>
      <c r="J31" s="64"/>
      <c r="K31" s="64"/>
      <c r="L31" s="64"/>
      <c r="M31" s="64"/>
      <c r="N31" s="64"/>
      <c r="O31" s="64"/>
    </row>
    <row r="32" spans="1:15" ht="30" customHeight="1">
      <c r="A32" s="53">
        <v>29</v>
      </c>
      <c r="B32" s="5" t="s">
        <v>195</v>
      </c>
      <c r="C32" s="5" t="s">
        <v>1116</v>
      </c>
      <c r="D32" s="340">
        <v>46146</v>
      </c>
      <c r="E32" s="216">
        <v>22.925000000000001</v>
      </c>
      <c r="F32" s="138" t="s">
        <v>814</v>
      </c>
      <c r="G32" s="205">
        <v>46150</v>
      </c>
      <c r="H32" s="6" t="s">
        <v>1146</v>
      </c>
      <c r="I32" s="148">
        <v>20</v>
      </c>
      <c r="J32" s="64"/>
      <c r="K32" s="64"/>
      <c r="L32" s="64"/>
      <c r="M32" s="64"/>
      <c r="N32" s="64"/>
      <c r="O32" s="64"/>
    </row>
    <row r="33" spans="1:15" ht="30" customHeight="1">
      <c r="A33" s="53">
        <v>30</v>
      </c>
      <c r="B33" s="5" t="s">
        <v>1098</v>
      </c>
      <c r="C33" s="5" t="s">
        <v>1116</v>
      </c>
      <c r="D33" s="340">
        <v>46146</v>
      </c>
      <c r="E33" s="216">
        <v>22.925000000000001</v>
      </c>
      <c r="F33" s="138" t="s">
        <v>814</v>
      </c>
      <c r="G33" s="205">
        <v>46150</v>
      </c>
      <c r="H33" s="6" t="s">
        <v>1359</v>
      </c>
      <c r="I33" s="6">
        <v>20</v>
      </c>
      <c r="J33" s="64"/>
      <c r="K33" s="64"/>
      <c r="L33" s="64"/>
      <c r="M33" s="64"/>
      <c r="N33" s="64"/>
      <c r="O33" s="64"/>
    </row>
    <row r="34" spans="1:15" ht="30" customHeight="1">
      <c r="A34" s="53">
        <v>31</v>
      </c>
      <c r="B34" s="67" t="s">
        <v>1057</v>
      </c>
      <c r="C34" s="5" t="s">
        <v>1113</v>
      </c>
      <c r="D34" s="340">
        <v>46146</v>
      </c>
      <c r="E34" s="216">
        <v>24.042000000000002</v>
      </c>
      <c r="F34" s="138" t="s">
        <v>814</v>
      </c>
      <c r="G34" s="205">
        <v>46151</v>
      </c>
      <c r="H34" s="6" t="s">
        <v>1150</v>
      </c>
      <c r="I34" s="53">
        <v>28</v>
      </c>
      <c r="J34" s="44"/>
      <c r="K34" s="44"/>
      <c r="L34" s="5"/>
      <c r="M34" s="5"/>
      <c r="N34" s="5"/>
      <c r="O34" s="5"/>
    </row>
    <row r="35" spans="1:15" ht="30" customHeight="1">
      <c r="A35" s="53">
        <v>32</v>
      </c>
      <c r="B35" s="5" t="s">
        <v>1038</v>
      </c>
      <c r="C35" s="5" t="s">
        <v>1113</v>
      </c>
      <c r="D35" s="340">
        <v>46145</v>
      </c>
      <c r="E35" s="216">
        <v>24.042000000000002</v>
      </c>
      <c r="F35" s="138" t="s">
        <v>814</v>
      </c>
      <c r="G35" s="205">
        <v>46152</v>
      </c>
      <c r="H35" s="6" t="s">
        <v>1149</v>
      </c>
      <c r="I35" s="44">
        <v>42</v>
      </c>
      <c r="J35" s="44"/>
      <c r="K35" s="44"/>
      <c r="L35" s="5"/>
      <c r="M35" s="5"/>
      <c r="N35" s="5"/>
      <c r="O35" s="5"/>
    </row>
    <row r="36" spans="1:15" ht="30" customHeight="1">
      <c r="A36" s="53">
        <v>33</v>
      </c>
      <c r="B36" s="5" t="s">
        <v>185</v>
      </c>
      <c r="C36" s="5" t="s">
        <v>1116</v>
      </c>
      <c r="D36" s="340">
        <v>46150</v>
      </c>
      <c r="E36" s="216">
        <v>22.925000000000001</v>
      </c>
      <c r="F36" s="138" t="s">
        <v>814</v>
      </c>
      <c r="G36" s="205">
        <v>46154</v>
      </c>
      <c r="H36" s="6" t="s">
        <v>1146</v>
      </c>
      <c r="I36" s="6">
        <v>22</v>
      </c>
      <c r="J36" s="64"/>
      <c r="K36" s="64"/>
      <c r="L36" s="64"/>
      <c r="M36" s="64"/>
      <c r="N36" s="64"/>
      <c r="O36" s="64"/>
    </row>
    <row r="37" spans="1:15" ht="30" customHeight="1">
      <c r="A37" s="53">
        <v>34</v>
      </c>
      <c r="B37" s="5" t="s">
        <v>315</v>
      </c>
      <c r="C37" s="5" t="s">
        <v>1116</v>
      </c>
      <c r="D37" s="340">
        <v>46150</v>
      </c>
      <c r="E37" s="216">
        <v>22.925000000000001</v>
      </c>
      <c r="F37" s="138" t="s">
        <v>814</v>
      </c>
      <c r="G37" s="205">
        <v>46154</v>
      </c>
      <c r="H37" s="6" t="s">
        <v>1359</v>
      </c>
      <c r="I37" s="6">
        <v>22</v>
      </c>
      <c r="J37" s="64"/>
      <c r="K37" s="64"/>
      <c r="L37" s="64"/>
      <c r="M37" s="64"/>
      <c r="N37" s="64"/>
      <c r="O37" s="64"/>
    </row>
    <row r="38" spans="1:15" ht="30" customHeight="1">
      <c r="A38" s="53">
        <v>35</v>
      </c>
      <c r="B38" s="5" t="s">
        <v>1051</v>
      </c>
      <c r="C38" s="5" t="s">
        <v>1116</v>
      </c>
      <c r="D38" s="340">
        <v>46151</v>
      </c>
      <c r="E38" s="216">
        <v>22.925000000000001</v>
      </c>
      <c r="F38" s="138" t="s">
        <v>814</v>
      </c>
      <c r="G38" s="205">
        <v>46156</v>
      </c>
      <c r="H38" s="6" t="s">
        <v>1150</v>
      </c>
      <c r="I38" s="6">
        <v>26</v>
      </c>
      <c r="J38" s="64"/>
      <c r="K38" s="64"/>
      <c r="L38" s="64"/>
      <c r="M38" s="64"/>
      <c r="N38" s="64"/>
      <c r="O38" s="64"/>
    </row>
    <row r="39" spans="1:15" ht="30" customHeight="1">
      <c r="A39" s="53">
        <v>36</v>
      </c>
      <c r="B39" s="5" t="s">
        <v>1104</v>
      </c>
      <c r="C39" s="5" t="s">
        <v>1116</v>
      </c>
      <c r="D39" s="340">
        <v>46151</v>
      </c>
      <c r="E39" s="216">
        <v>22.925000000000001</v>
      </c>
      <c r="F39" s="138" t="s">
        <v>814</v>
      </c>
      <c r="G39" s="205">
        <v>46157</v>
      </c>
      <c r="H39" s="6" t="s">
        <v>1359</v>
      </c>
      <c r="I39" s="6">
        <v>35</v>
      </c>
      <c r="J39" s="64"/>
      <c r="K39" s="64"/>
      <c r="L39" s="64"/>
      <c r="M39" s="64"/>
      <c r="N39" s="64"/>
      <c r="O39" s="64"/>
    </row>
    <row r="40" spans="1:15" ht="30" customHeight="1">
      <c r="A40" s="53">
        <v>37</v>
      </c>
      <c r="B40" s="5" t="s">
        <v>1039</v>
      </c>
      <c r="C40" s="5" t="s">
        <v>1116</v>
      </c>
      <c r="D40" s="340">
        <v>46152</v>
      </c>
      <c r="E40" s="216">
        <v>22.925000000000001</v>
      </c>
      <c r="F40" s="138" t="s">
        <v>814</v>
      </c>
      <c r="G40" s="205">
        <v>46158</v>
      </c>
      <c r="H40" s="6" t="s">
        <v>1149</v>
      </c>
      <c r="I40" s="44">
        <v>32</v>
      </c>
      <c r="J40" s="44"/>
      <c r="K40" s="44"/>
      <c r="L40" s="5"/>
      <c r="M40" s="5"/>
      <c r="N40" s="5"/>
      <c r="O40" s="5"/>
    </row>
    <row r="41" spans="1:15" ht="30" customHeight="1">
      <c r="A41" s="53">
        <v>38</v>
      </c>
      <c r="B41" s="5" t="s">
        <v>192</v>
      </c>
      <c r="C41" s="5" t="s">
        <v>1116</v>
      </c>
      <c r="D41" s="340">
        <v>46154</v>
      </c>
      <c r="E41" s="216">
        <v>22.925000000000001</v>
      </c>
      <c r="F41" s="138" t="s">
        <v>814</v>
      </c>
      <c r="G41" s="205">
        <v>46158</v>
      </c>
      <c r="H41" s="6" t="s">
        <v>1146</v>
      </c>
      <c r="I41" s="6">
        <v>18</v>
      </c>
      <c r="J41" s="64"/>
      <c r="K41" s="64"/>
      <c r="L41" s="64"/>
      <c r="M41" s="64"/>
      <c r="N41" s="64"/>
      <c r="O41" s="64"/>
    </row>
    <row r="42" spans="1:15" ht="30" customHeight="1">
      <c r="A42" s="53">
        <v>39</v>
      </c>
      <c r="B42" s="5" t="s">
        <v>1052</v>
      </c>
      <c r="C42" s="5" t="s">
        <v>1113</v>
      </c>
      <c r="D42" s="340">
        <v>46157</v>
      </c>
      <c r="E42" s="216">
        <v>24.042000000000002</v>
      </c>
      <c r="F42" s="138" t="s">
        <v>814</v>
      </c>
      <c r="G42" s="205">
        <v>46160</v>
      </c>
      <c r="H42" s="6" t="s">
        <v>1150</v>
      </c>
      <c r="I42" s="6">
        <v>26</v>
      </c>
      <c r="J42" s="64"/>
      <c r="K42" s="64"/>
      <c r="L42" s="64"/>
      <c r="M42" s="64"/>
      <c r="N42" s="64"/>
      <c r="O42" s="64"/>
    </row>
    <row r="43" spans="1:15" ht="30" customHeight="1">
      <c r="A43" s="53">
        <v>40</v>
      </c>
      <c r="B43" s="5" t="s">
        <v>191</v>
      </c>
      <c r="C43" s="5" t="s">
        <v>1116</v>
      </c>
      <c r="D43" s="340">
        <v>46038</v>
      </c>
      <c r="E43" s="216">
        <v>22.925000000000001</v>
      </c>
      <c r="F43" s="138" t="s">
        <v>814</v>
      </c>
      <c r="G43" s="205">
        <v>46160</v>
      </c>
      <c r="H43" s="6" t="s">
        <v>1146</v>
      </c>
      <c r="I43" s="6"/>
      <c r="J43" s="64"/>
      <c r="K43" s="64"/>
      <c r="L43" s="64"/>
      <c r="M43" s="64"/>
      <c r="N43" s="64"/>
      <c r="O43" s="64"/>
    </row>
    <row r="44" spans="1:15" ht="30" customHeight="1">
      <c r="A44" s="53">
        <v>41</v>
      </c>
      <c r="B44" s="5" t="s">
        <v>1101</v>
      </c>
      <c r="C44" s="5" t="s">
        <v>1116</v>
      </c>
      <c r="D44" s="340">
        <v>46158</v>
      </c>
      <c r="E44" s="216">
        <v>22.925000000000001</v>
      </c>
      <c r="F44" s="138" t="s">
        <v>814</v>
      </c>
      <c r="G44" s="205">
        <v>46160</v>
      </c>
      <c r="H44" s="6" t="s">
        <v>1359</v>
      </c>
      <c r="I44" s="6">
        <v>23</v>
      </c>
      <c r="J44" s="64"/>
      <c r="K44" s="64"/>
      <c r="L44" s="64"/>
      <c r="M44" s="64"/>
      <c r="N44" s="64"/>
      <c r="O44" s="64"/>
    </row>
    <row r="45" spans="1:15" ht="30" customHeight="1">
      <c r="A45" s="53">
        <v>42</v>
      </c>
      <c r="B45" s="5" t="s">
        <v>183</v>
      </c>
      <c r="C45" s="5" t="s">
        <v>1116</v>
      </c>
      <c r="D45" s="340">
        <v>46160</v>
      </c>
      <c r="E45" s="216">
        <v>22.925000000000001</v>
      </c>
      <c r="F45" s="138" t="s">
        <v>814</v>
      </c>
      <c r="G45" s="205">
        <v>46162</v>
      </c>
      <c r="H45" s="6" t="s">
        <v>1146</v>
      </c>
      <c r="I45" s="6">
        <v>24</v>
      </c>
      <c r="L45" s="215"/>
    </row>
    <row r="46" spans="1:15" ht="30" customHeight="1">
      <c r="A46" s="53">
        <v>43</v>
      </c>
      <c r="B46" s="5" t="s">
        <v>1040</v>
      </c>
      <c r="C46" s="5" t="s">
        <v>1113</v>
      </c>
      <c r="D46" s="340">
        <v>46159</v>
      </c>
      <c r="E46" s="216">
        <v>24.042000000000002</v>
      </c>
      <c r="F46" s="138" t="s">
        <v>814</v>
      </c>
      <c r="G46" s="205">
        <v>46163</v>
      </c>
      <c r="H46" s="6" t="s">
        <v>1149</v>
      </c>
      <c r="I46" s="341">
        <v>32</v>
      </c>
      <c r="J46" s="44"/>
      <c r="K46" s="44"/>
      <c r="L46" s="5"/>
      <c r="M46" s="5"/>
      <c r="N46" s="5"/>
      <c r="O46" s="5"/>
    </row>
    <row r="47" spans="1:15" ht="30" customHeight="1">
      <c r="A47" s="53">
        <v>44</v>
      </c>
      <c r="B47" s="5" t="s">
        <v>314</v>
      </c>
      <c r="C47" s="5" t="s">
        <v>1113</v>
      </c>
      <c r="D47" s="340">
        <v>46160</v>
      </c>
      <c r="E47" s="216">
        <v>24.042000000000002</v>
      </c>
      <c r="F47" s="138" t="s">
        <v>814</v>
      </c>
      <c r="G47" s="205">
        <v>46163</v>
      </c>
      <c r="H47" s="6" t="s">
        <v>1359</v>
      </c>
      <c r="I47" s="157">
        <v>23</v>
      </c>
      <c r="J47" s="64"/>
      <c r="K47" s="64"/>
      <c r="L47" s="64"/>
      <c r="M47" s="64"/>
      <c r="N47" s="64"/>
      <c r="O47" s="64"/>
    </row>
    <row r="48" spans="1:15" ht="30" customHeight="1">
      <c r="A48" s="53">
        <v>45</v>
      </c>
      <c r="B48" s="5" t="s">
        <v>1053</v>
      </c>
      <c r="C48" s="5" t="s">
        <v>1116</v>
      </c>
      <c r="D48" s="340">
        <v>46160</v>
      </c>
      <c r="E48" s="216">
        <v>22.925000000000001</v>
      </c>
      <c r="F48" s="138" t="s">
        <v>814</v>
      </c>
      <c r="G48" s="205">
        <v>46164</v>
      </c>
      <c r="H48" s="6" t="s">
        <v>1150</v>
      </c>
      <c r="I48" s="341">
        <v>26</v>
      </c>
      <c r="J48" s="44"/>
      <c r="K48" s="44"/>
      <c r="L48" s="5"/>
      <c r="M48" s="5"/>
      <c r="N48" s="5"/>
      <c r="O48" s="5"/>
    </row>
    <row r="49" spans="1:15" ht="30" customHeight="1">
      <c r="A49" s="53">
        <v>46</v>
      </c>
      <c r="B49" s="5" t="s">
        <v>1066</v>
      </c>
      <c r="C49" s="5" t="s">
        <v>1115</v>
      </c>
      <c r="D49" s="340">
        <v>46163</v>
      </c>
      <c r="E49" s="216">
        <v>26.765000000000001</v>
      </c>
      <c r="F49" s="138" t="s">
        <v>814</v>
      </c>
      <c r="G49" s="205">
        <v>46165</v>
      </c>
      <c r="H49" s="6" t="s">
        <v>1146</v>
      </c>
      <c r="I49" s="157">
        <v>35</v>
      </c>
      <c r="J49" s="64"/>
      <c r="K49" s="64"/>
      <c r="L49" s="64"/>
      <c r="M49" s="64"/>
      <c r="N49" s="64"/>
      <c r="O49" s="64"/>
    </row>
    <row r="50" spans="1:15" ht="30" customHeight="1">
      <c r="A50" s="53">
        <v>47</v>
      </c>
      <c r="B50" s="5" t="s">
        <v>338</v>
      </c>
      <c r="C50" s="5" t="s">
        <v>1113</v>
      </c>
      <c r="D50" s="340">
        <v>46165</v>
      </c>
      <c r="E50" s="216">
        <v>24.042000000000002</v>
      </c>
      <c r="F50" s="138" t="s">
        <v>814</v>
      </c>
      <c r="G50" s="205">
        <v>46167</v>
      </c>
      <c r="H50" s="6" t="s">
        <v>1146</v>
      </c>
      <c r="I50" s="6">
        <v>24</v>
      </c>
      <c r="J50" s="342"/>
    </row>
    <row r="51" spans="1:15" ht="30" customHeight="1">
      <c r="A51" s="53">
        <v>48</v>
      </c>
      <c r="B51" s="5" t="s">
        <v>1054</v>
      </c>
      <c r="C51" s="5" t="s">
        <v>1116</v>
      </c>
      <c r="D51" s="340">
        <v>46165</v>
      </c>
      <c r="E51" s="216">
        <v>22.925000000000001</v>
      </c>
      <c r="F51" s="138" t="s">
        <v>814</v>
      </c>
      <c r="G51" s="205">
        <v>46168</v>
      </c>
      <c r="H51" s="6" t="s">
        <v>1150</v>
      </c>
      <c r="I51" s="157">
        <v>32</v>
      </c>
      <c r="J51" s="64"/>
      <c r="K51" s="64"/>
      <c r="L51" s="64"/>
      <c r="M51" s="64"/>
      <c r="N51" s="64"/>
      <c r="O51" s="64"/>
    </row>
    <row r="52" spans="1:15" ht="30" customHeight="1">
      <c r="A52" s="53">
        <v>49</v>
      </c>
      <c r="B52" s="5" t="s">
        <v>1041</v>
      </c>
      <c r="C52" s="5" t="s">
        <v>1113</v>
      </c>
      <c r="D52" s="340">
        <v>46163</v>
      </c>
      <c r="E52" s="216">
        <v>24.042000000000002</v>
      </c>
      <c r="F52" s="138" t="s">
        <v>814</v>
      </c>
      <c r="G52" s="205">
        <v>46170</v>
      </c>
      <c r="H52" s="6" t="s">
        <v>1149</v>
      </c>
      <c r="I52" s="6">
        <v>26</v>
      </c>
      <c r="J52" s="64"/>
      <c r="K52" s="64"/>
      <c r="L52" s="64"/>
      <c r="M52" s="64"/>
      <c r="N52" s="64"/>
      <c r="O52" s="64"/>
    </row>
    <row r="53" spans="1:15" ht="30" customHeight="1">
      <c r="A53" s="53">
        <v>50</v>
      </c>
      <c r="B53" s="5" t="s">
        <v>298</v>
      </c>
      <c r="C53" s="5" t="s">
        <v>1343</v>
      </c>
      <c r="D53" s="340">
        <v>46168</v>
      </c>
      <c r="E53" s="216">
        <v>31.667000000000002</v>
      </c>
      <c r="F53" s="138" t="s">
        <v>814</v>
      </c>
      <c r="G53" s="205">
        <v>46171</v>
      </c>
      <c r="H53" s="6" t="s">
        <v>1146</v>
      </c>
      <c r="I53" s="6">
        <v>23</v>
      </c>
      <c r="J53" s="153"/>
      <c r="K53" s="152"/>
      <c r="L53" s="64"/>
      <c r="M53" s="64"/>
      <c r="N53" s="64"/>
      <c r="O53" s="64"/>
    </row>
    <row r="54" spans="1:15" ht="30" customHeight="1">
      <c r="A54" s="53">
        <v>51</v>
      </c>
      <c r="B54" s="5" t="s">
        <v>311</v>
      </c>
      <c r="C54" s="5" t="s">
        <v>1344</v>
      </c>
      <c r="D54" s="340">
        <v>111907</v>
      </c>
      <c r="E54" s="216">
        <v>42.087000000000003</v>
      </c>
      <c r="F54" s="138" t="s">
        <v>814</v>
      </c>
      <c r="G54" s="205">
        <v>46171</v>
      </c>
      <c r="H54" s="6" t="s">
        <v>1359</v>
      </c>
      <c r="I54" s="6">
        <v>22</v>
      </c>
      <c r="J54" s="64"/>
      <c r="K54" s="64"/>
      <c r="L54" s="64"/>
      <c r="M54" s="64"/>
      <c r="N54" s="64"/>
      <c r="O54" s="64"/>
    </row>
    <row r="55" spans="1:15" ht="30" customHeight="1">
      <c r="A55" s="53">
        <v>52</v>
      </c>
      <c r="B55" s="5" t="s">
        <v>1042</v>
      </c>
      <c r="C55" s="5" t="s">
        <v>1113</v>
      </c>
      <c r="D55" s="340">
        <v>46163</v>
      </c>
      <c r="E55" s="216">
        <v>24.042000000000002</v>
      </c>
      <c r="F55" s="138" t="s">
        <v>814</v>
      </c>
      <c r="G55" s="205">
        <v>46173</v>
      </c>
      <c r="H55" s="6" t="s">
        <v>1149</v>
      </c>
      <c r="I55" s="44">
        <v>26</v>
      </c>
      <c r="J55" s="44"/>
      <c r="K55" s="44"/>
      <c r="L55" s="5"/>
      <c r="M55" s="5"/>
      <c r="N55" s="5"/>
      <c r="O55" s="5"/>
    </row>
    <row r="56" spans="1:15" ht="30" customHeight="1">
      <c r="A56" s="53">
        <v>53</v>
      </c>
      <c r="B56" s="5" t="s">
        <v>1055</v>
      </c>
      <c r="C56" s="5" t="s">
        <v>1115</v>
      </c>
      <c r="D56" s="340">
        <v>46169</v>
      </c>
      <c r="E56" s="216">
        <v>26.765000000000001</v>
      </c>
      <c r="F56" s="138" t="s">
        <v>814</v>
      </c>
      <c r="G56" s="205">
        <v>46174</v>
      </c>
      <c r="H56" s="6" t="s">
        <v>1150</v>
      </c>
      <c r="I56" s="6">
        <v>26</v>
      </c>
      <c r="J56" s="64"/>
      <c r="K56" s="64"/>
      <c r="L56" s="64"/>
      <c r="M56" s="64"/>
      <c r="N56" s="64"/>
      <c r="O56" s="64"/>
    </row>
    <row r="57" spans="1:15" ht="30" customHeight="1">
      <c r="A57" s="53">
        <v>54</v>
      </c>
      <c r="B57" s="5" t="s">
        <v>337</v>
      </c>
      <c r="C57" s="5" t="s">
        <v>1121</v>
      </c>
      <c r="D57" s="340">
        <v>46172</v>
      </c>
      <c r="E57" s="216">
        <v>27.966000000000001</v>
      </c>
      <c r="F57" s="138" t="s">
        <v>814</v>
      </c>
      <c r="G57" s="205">
        <v>46175</v>
      </c>
      <c r="H57" s="6" t="s">
        <v>1146</v>
      </c>
      <c r="I57" s="6">
        <v>25</v>
      </c>
      <c r="J57" s="64"/>
      <c r="K57" s="64"/>
      <c r="L57" s="64"/>
      <c r="M57" s="64"/>
      <c r="N57" s="64"/>
      <c r="O57" s="64"/>
    </row>
    <row r="58" spans="1:15" ht="30" customHeight="1">
      <c r="A58" s="53">
        <v>55</v>
      </c>
      <c r="B58" s="5" t="s">
        <v>1061</v>
      </c>
      <c r="C58" s="5" t="s">
        <v>1116</v>
      </c>
      <c r="D58" s="340">
        <v>46175</v>
      </c>
      <c r="E58" s="216">
        <v>22.925000000000001</v>
      </c>
      <c r="F58" s="138" t="s">
        <v>814</v>
      </c>
      <c r="G58" s="205">
        <v>46176</v>
      </c>
      <c r="H58" s="6" t="s">
        <v>1146</v>
      </c>
      <c r="I58" s="6">
        <v>23</v>
      </c>
      <c r="J58" s="64"/>
      <c r="K58" s="64"/>
      <c r="L58" s="64"/>
      <c r="M58" s="64"/>
      <c r="N58" s="64"/>
      <c r="O58" s="64"/>
    </row>
    <row r="59" spans="1:15" ht="30" customHeight="1">
      <c r="A59" s="53">
        <v>56</v>
      </c>
      <c r="B59" s="5" t="s">
        <v>1073</v>
      </c>
      <c r="C59" s="5" t="s">
        <v>1116</v>
      </c>
      <c r="D59" s="340">
        <v>46172</v>
      </c>
      <c r="E59" s="216">
        <v>22.925000000000001</v>
      </c>
      <c r="F59" s="138" t="s">
        <v>814</v>
      </c>
      <c r="G59" s="205">
        <v>46176</v>
      </c>
      <c r="H59" s="6" t="s">
        <v>1147</v>
      </c>
      <c r="I59" s="6">
        <v>24</v>
      </c>
      <c r="J59" s="64"/>
      <c r="K59" s="64"/>
      <c r="L59" s="64"/>
      <c r="M59" s="64"/>
      <c r="N59" s="64"/>
      <c r="O59" s="64"/>
    </row>
    <row r="60" spans="1:15" ht="33.5" customHeight="1">
      <c r="A60" s="53">
        <v>57</v>
      </c>
      <c r="B60" s="5" t="s">
        <v>1032</v>
      </c>
      <c r="C60" s="5" t="s">
        <v>1121</v>
      </c>
      <c r="D60" s="340">
        <v>46173</v>
      </c>
      <c r="E60" s="620">
        <v>27.966000000000001</v>
      </c>
      <c r="F60" s="138" t="s">
        <v>814</v>
      </c>
      <c r="G60" s="205">
        <v>46181</v>
      </c>
      <c r="H60" s="6" t="s">
        <v>1149</v>
      </c>
      <c r="I60" s="44">
        <v>24</v>
      </c>
      <c r="J60" s="44"/>
      <c r="K60" s="44"/>
      <c r="L60" s="5"/>
      <c r="M60" s="5"/>
      <c r="N60" s="5"/>
      <c r="O60" s="5"/>
    </row>
    <row r="61" spans="1:15" ht="33.5" customHeight="1">
      <c r="A61" s="53">
        <v>58</v>
      </c>
      <c r="B61" s="5" t="s">
        <v>1049</v>
      </c>
      <c r="C61" s="5" t="s">
        <v>1116</v>
      </c>
      <c r="D61" s="340">
        <v>46174</v>
      </c>
      <c r="E61" s="620">
        <v>22.925000000000001</v>
      </c>
      <c r="F61" s="138" t="s">
        <v>814</v>
      </c>
      <c r="G61" s="205">
        <v>46180</v>
      </c>
      <c r="H61" s="6" t="s">
        <v>1150</v>
      </c>
      <c r="I61" s="44">
        <v>26</v>
      </c>
      <c r="J61" s="44"/>
      <c r="K61" s="44"/>
      <c r="L61" s="5"/>
      <c r="M61" s="5"/>
      <c r="N61" s="5"/>
      <c r="O61" s="5"/>
    </row>
    <row r="62" spans="1:15" ht="33.5" customHeight="1">
      <c r="A62" s="53">
        <v>60</v>
      </c>
      <c r="B62" s="5" t="s">
        <v>336</v>
      </c>
      <c r="C62" s="5" t="s">
        <v>1115</v>
      </c>
      <c r="D62" s="340">
        <v>46176</v>
      </c>
      <c r="E62" s="620">
        <v>26.765000000000001</v>
      </c>
      <c r="F62" s="138" t="s">
        <v>814</v>
      </c>
      <c r="G62" s="205">
        <v>46179</v>
      </c>
      <c r="H62" s="6" t="s">
        <v>1146</v>
      </c>
      <c r="I62" s="6">
        <v>35</v>
      </c>
      <c r="J62" s="64"/>
      <c r="K62" s="64"/>
      <c r="L62" s="64"/>
      <c r="M62" s="64"/>
      <c r="N62" s="64"/>
      <c r="O62" s="64"/>
    </row>
    <row r="63" spans="1:15" ht="33.5" customHeight="1">
      <c r="A63" s="53">
        <v>61.3333333333333</v>
      </c>
      <c r="B63" s="5" t="s">
        <v>300</v>
      </c>
      <c r="C63" s="5" t="s">
        <v>1113</v>
      </c>
      <c r="D63" s="340">
        <v>46176</v>
      </c>
      <c r="E63" s="620">
        <v>24.042000000000002</v>
      </c>
      <c r="F63" s="138" t="s">
        <v>814</v>
      </c>
      <c r="G63" s="205">
        <v>46180</v>
      </c>
      <c r="H63" s="6" t="s">
        <v>1147</v>
      </c>
      <c r="I63" s="6">
        <v>22</v>
      </c>
      <c r="J63" s="64"/>
      <c r="K63" s="64"/>
      <c r="L63" s="64"/>
      <c r="M63" s="64"/>
      <c r="N63" s="64"/>
      <c r="O63" s="64"/>
    </row>
    <row r="64" spans="1:15" ht="33.5" customHeight="1">
      <c r="A64" s="53">
        <v>64.3333333333333</v>
      </c>
      <c r="B64" s="5" t="s">
        <v>206</v>
      </c>
      <c r="C64" s="5" t="s">
        <v>1115</v>
      </c>
      <c r="D64" s="340">
        <v>46180</v>
      </c>
      <c r="E64" s="620">
        <v>26.765000000000001</v>
      </c>
      <c r="F64" s="138" t="s">
        <v>814</v>
      </c>
      <c r="G64" s="205">
        <v>46184</v>
      </c>
      <c r="H64" s="6" t="s">
        <v>1148</v>
      </c>
      <c r="I64" s="6">
        <v>23</v>
      </c>
      <c r="J64" s="64"/>
      <c r="K64" s="64"/>
      <c r="L64" s="64"/>
      <c r="M64" s="64"/>
      <c r="N64" s="64"/>
      <c r="O64" s="64"/>
    </row>
    <row r="65" spans="1:15" ht="33.5" customHeight="1">
      <c r="A65" s="53">
        <v>65.8333333333333</v>
      </c>
      <c r="B65" s="5" t="s">
        <v>301</v>
      </c>
      <c r="C65" s="5" t="s">
        <v>1116</v>
      </c>
      <c r="D65" s="340">
        <v>46180</v>
      </c>
      <c r="E65" s="620">
        <v>22.925000000000001</v>
      </c>
      <c r="F65" s="138" t="s">
        <v>814</v>
      </c>
      <c r="G65" s="205">
        <v>46184</v>
      </c>
      <c r="H65" s="6" t="s">
        <v>1334</v>
      </c>
      <c r="I65" s="6">
        <v>22</v>
      </c>
      <c r="J65" s="64"/>
      <c r="K65" s="64"/>
      <c r="L65" s="64"/>
      <c r="M65" s="64"/>
      <c r="N65" s="64"/>
      <c r="O65" s="64"/>
    </row>
    <row r="66" spans="1:15" ht="33.5" customHeight="1">
      <c r="A66" s="53">
        <v>62.8333333333333</v>
      </c>
      <c r="B66" s="5" t="s">
        <v>1063</v>
      </c>
      <c r="C66" s="5" t="s">
        <v>1121</v>
      </c>
      <c r="D66" s="340">
        <v>46180</v>
      </c>
      <c r="E66" s="620">
        <v>30.257000000000001</v>
      </c>
      <c r="F66" s="6" t="s">
        <v>70</v>
      </c>
      <c r="G66" s="205"/>
      <c r="H66" s="6" t="s">
        <v>1148</v>
      </c>
      <c r="I66" s="6">
        <v>32</v>
      </c>
      <c r="J66" s="64"/>
      <c r="K66" s="64"/>
      <c r="L66" s="64"/>
      <c r="M66" s="64"/>
      <c r="N66" s="64"/>
      <c r="O66" s="64"/>
    </row>
    <row r="67" spans="1:15" ht="33.5" customHeight="1">
      <c r="A67" s="53">
        <v>67.3333333333333</v>
      </c>
      <c r="B67" s="5" t="s">
        <v>1028</v>
      </c>
      <c r="C67" s="5" t="s">
        <v>1116</v>
      </c>
      <c r="D67" s="340">
        <v>46181</v>
      </c>
      <c r="E67" s="620">
        <v>22.925000000000001</v>
      </c>
      <c r="F67" s="6" t="s">
        <v>70</v>
      </c>
      <c r="G67" s="66"/>
      <c r="H67" s="6" t="s">
        <v>1149</v>
      </c>
      <c r="I67" s="6">
        <v>24</v>
      </c>
      <c r="J67" s="64"/>
      <c r="K67" s="64"/>
      <c r="L67" s="64"/>
      <c r="M67" s="64"/>
      <c r="N67" s="64"/>
      <c r="O67" s="64"/>
    </row>
    <row r="68" spans="1:15" ht="29" customHeight="1">
      <c r="A68" s="53">
        <v>68.8333333333333</v>
      </c>
      <c r="B68" s="5" t="s">
        <v>1014</v>
      </c>
      <c r="C68" s="5" t="s">
        <v>1116</v>
      </c>
      <c r="D68" s="340">
        <v>46181</v>
      </c>
      <c r="E68" s="620">
        <v>22.925000000000001</v>
      </c>
      <c r="F68" s="6" t="s">
        <v>70</v>
      </c>
      <c r="G68" s="66"/>
      <c r="H68" s="6" t="s">
        <v>1150</v>
      </c>
      <c r="I68" s="6">
        <v>26</v>
      </c>
      <c r="J68" s="64"/>
      <c r="K68" s="64"/>
      <c r="L68" s="64"/>
      <c r="M68" s="64"/>
      <c r="N68" s="64"/>
      <c r="O68" s="64"/>
    </row>
    <row r="69" spans="1:15" ht="29" customHeight="1">
      <c r="A69" s="53">
        <v>70</v>
      </c>
      <c r="B69" s="5" t="s">
        <v>1060</v>
      </c>
      <c r="C69" s="5" t="s">
        <v>1341</v>
      </c>
      <c r="D69" s="621">
        <v>46183</v>
      </c>
      <c r="E69" s="64"/>
      <c r="F69" s="6" t="s">
        <v>70</v>
      </c>
      <c r="G69" s="66"/>
      <c r="H69" s="6" t="s">
        <v>1695</v>
      </c>
      <c r="I69" s="64"/>
      <c r="J69" s="64"/>
      <c r="K69" s="64"/>
      <c r="L69" s="64"/>
      <c r="M69" s="64"/>
      <c r="N69" s="64"/>
      <c r="O69" s="64"/>
    </row>
    <row r="70" spans="1:15" ht="29" customHeight="1">
      <c r="A70" s="53">
        <v>71</v>
      </c>
      <c r="B70" s="1011" t="s">
        <v>1070</v>
      </c>
      <c r="C70" s="5" t="s">
        <v>1116</v>
      </c>
      <c r="D70" s="621">
        <v>46185</v>
      </c>
      <c r="E70" s="620">
        <v>22.925000000000001</v>
      </c>
      <c r="F70" s="1012" t="s">
        <v>70</v>
      </c>
      <c r="G70" s="66"/>
      <c r="H70" s="1012" t="s">
        <v>1742</v>
      </c>
      <c r="I70" s="64"/>
      <c r="J70" s="64"/>
      <c r="K70" s="64"/>
      <c r="L70" s="64"/>
      <c r="M70" s="64"/>
      <c r="N70" s="64"/>
      <c r="O70" s="64"/>
    </row>
  </sheetData>
  <conditionalFormatting sqref="B1 B4:B1048576">
    <cfRule type="duplicateValues" dxfId="132" priority="1442"/>
  </conditionalFormatting>
  <conditionalFormatting sqref="F66:F1048576">
    <cfRule type="containsText" dxfId="131" priority="1" operator="containsText" text="C">
      <formula>NOT(ISERROR(SEARCH("C",F66)))</formula>
    </cfRule>
  </conditionalFormatting>
  <conditionalFormatting sqref="B66 B18:B63">
    <cfRule type="duplicateValues" dxfId="130" priority="1479"/>
  </conditionalFormatting>
  <pageMargins left="0.70866141732283472" right="0.70866141732283472" top="0.74803149606299213" bottom="0.74803149606299213" header="0.31496062992125984" footer="0.31496062992125984"/>
  <pageSetup paperSize="9" scale="29" fitToHeight="0" orientation="portrait" r:id="rId1"/>
  <colBreaks count="1" manualBreakCount="1">
    <brk id="6" max="6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201" t="s">
        <v>740</v>
      </c>
      <c r="B1" s="201" t="s">
        <v>122</v>
      </c>
      <c r="C1" s="202" t="s">
        <v>112</v>
      </c>
      <c r="D1" s="201" t="s">
        <v>643</v>
      </c>
      <c r="E1" s="201" t="s">
        <v>741</v>
      </c>
      <c r="F1" s="226" t="s">
        <v>109</v>
      </c>
      <c r="G1" s="201" t="s">
        <v>644</v>
      </c>
      <c r="H1" s="201" t="s">
        <v>646</v>
      </c>
      <c r="I1" s="201" t="s">
        <v>737</v>
      </c>
      <c r="J1" s="203" t="s">
        <v>738</v>
      </c>
      <c r="K1" s="203" t="s">
        <v>849</v>
      </c>
      <c r="L1" s="203" t="s">
        <v>72</v>
      </c>
    </row>
    <row r="2" spans="1:12" ht="15.5" customHeight="1" thickBot="1">
      <c r="A2" s="6">
        <v>1</v>
      </c>
      <c r="B2" s="344" t="str">
        <f>'Erection '!B4</f>
        <v>125/2</v>
      </c>
      <c r="C2" s="5" t="str">
        <f>VLOOKUP(B2,'Erection '!B4:C68,2,0)</f>
        <v>A+3</v>
      </c>
      <c r="D2" s="323">
        <f>VLOOKUP(B2,'Erection '!B4:D63,3,0)</f>
        <v>46071</v>
      </c>
      <c r="E2" s="199">
        <f>VLOOKUP(B3,'Erection '!B4:E63,4,0)</f>
        <v>22.925000000000001</v>
      </c>
      <c r="F2" s="345" t="str">
        <f>VLOOKUP(B2,'Erection '!B4:F63,5,0)</f>
        <v>C</v>
      </c>
      <c r="G2" s="323">
        <f>VLOOKUP(B2,'Erection '!B4:G63,6,0)</f>
        <v>46075</v>
      </c>
      <c r="H2" s="214" t="str">
        <f>VLOOKUP(B2,'Erection '!B4:H63,7,0)</f>
        <v>M/S Ratani Devi</v>
      </c>
      <c r="I2" s="6">
        <v>32</v>
      </c>
      <c r="J2" s="6"/>
      <c r="K2" s="6" t="s">
        <v>856</v>
      </c>
      <c r="L2" s="346"/>
    </row>
    <row r="3" spans="1:12" ht="15.5" customHeight="1" thickBot="1">
      <c r="A3" s="6">
        <v>2</v>
      </c>
      <c r="B3" s="344" t="str">
        <f>'Erection '!B5</f>
        <v>122/2</v>
      </c>
      <c r="C3" s="5" t="str">
        <f>VLOOKUP(B3,'Erection '!B5:C69,2,0)</f>
        <v>A+0</v>
      </c>
      <c r="D3" s="323">
        <f>VLOOKUP(B3,'Erection '!B5:D64,3,0)</f>
        <v>46078</v>
      </c>
      <c r="E3" s="199">
        <f>VLOOKUP(B4,'Erection '!B5:E64,4,0)</f>
        <v>22.925000000000001</v>
      </c>
      <c r="F3" s="345" t="str">
        <f>VLOOKUP(B3,'Erection '!B5:F64,5,0)</f>
        <v>C</v>
      </c>
      <c r="G3" s="323">
        <f>VLOOKUP(B3,'Erection '!B5:G64,6,0)</f>
        <v>46081</v>
      </c>
      <c r="H3" s="214" t="str">
        <f>VLOOKUP(B3,'Erection '!B5:H64,7,0)</f>
        <v>M/S Ratani Devi</v>
      </c>
      <c r="I3" s="6">
        <v>24</v>
      </c>
      <c r="J3" s="6"/>
      <c r="K3" s="6" t="s">
        <v>856</v>
      </c>
      <c r="L3" s="346"/>
    </row>
    <row r="4" spans="1:12" ht="15.5" customHeight="1" thickBot="1">
      <c r="A4" s="6">
        <v>3</v>
      </c>
      <c r="B4" s="344" t="str">
        <f>'Erection '!B6</f>
        <v>130/1</v>
      </c>
      <c r="C4" s="5" t="str">
        <f>VLOOKUP(B4,'Erection '!B6:C70,2,0)</f>
        <v>A+0</v>
      </c>
      <c r="D4" s="323">
        <f>VLOOKUP(B4,'Erection '!B6:D65,3,0)</f>
        <v>46075</v>
      </c>
      <c r="E4" s="199">
        <f>VLOOKUP(B5,'Erection '!B6:E65,4,0)</f>
        <v>22.925000000000001</v>
      </c>
      <c r="F4" s="345" t="str">
        <f>VLOOKUP(B4,'Erection '!B6:F65,5,0)</f>
        <v>C</v>
      </c>
      <c r="G4" s="323">
        <f>VLOOKUP(B4,'Erection '!B6:G65,6,0)</f>
        <v>46081</v>
      </c>
      <c r="H4" s="214" t="str">
        <f>VLOOKUP(B4,'Erection '!B6:H65,7,0)</f>
        <v xml:space="preserve">M/S Jwala </v>
      </c>
      <c r="I4" s="6">
        <v>42</v>
      </c>
      <c r="J4" s="6"/>
      <c r="K4" s="6" t="s">
        <v>856</v>
      </c>
      <c r="L4" s="346"/>
    </row>
    <row r="5" spans="1:12" ht="15.5" customHeight="1" thickBot="1">
      <c r="A5" s="6">
        <v>4</v>
      </c>
      <c r="B5" s="344" t="str">
        <f>'Erection '!B7</f>
        <v>126/10</v>
      </c>
      <c r="C5" s="5" t="str">
        <f>VLOOKUP(B5,'Erection '!B7:C71,2,0)</f>
        <v>A+0</v>
      </c>
      <c r="D5" s="323">
        <f>VLOOKUP(B5,'Erection '!B7:D67,3,0)</f>
        <v>46084</v>
      </c>
      <c r="E5" s="199">
        <f>VLOOKUP(B6,'Erection '!B7:E67,4,0)</f>
        <v>24.042000000000002</v>
      </c>
      <c r="F5" s="345" t="str">
        <f>VLOOKUP(B5,'Erection '!B7:F67,5,0)</f>
        <v>C</v>
      </c>
      <c r="G5" s="323">
        <f>VLOOKUP(B5,'Erection '!B7:G67,6,0)</f>
        <v>46088</v>
      </c>
      <c r="H5" s="214" t="str">
        <f>VLOOKUP(B5,'Erection '!B7:H67,7,0)</f>
        <v>M/s Ratani Devi</v>
      </c>
      <c r="I5" s="6">
        <v>32</v>
      </c>
      <c r="J5" s="6"/>
      <c r="K5" s="6" t="s">
        <v>856</v>
      </c>
      <c r="L5" s="346"/>
    </row>
    <row r="6" spans="1:12" ht="15.5" customHeight="1" thickBot="1">
      <c r="A6" s="6">
        <v>5</v>
      </c>
      <c r="B6" s="344" t="str">
        <f>'Erection '!B8</f>
        <v>129A/3</v>
      </c>
      <c r="C6" s="5" t="str">
        <f>VLOOKUP(B6,'Erection '!B8:C72,2,0)</f>
        <v>A+3</v>
      </c>
      <c r="D6" s="323">
        <f>VLOOKUP(B6,'Erection '!B8:D68,3,0)</f>
        <v>46082</v>
      </c>
      <c r="E6" s="199">
        <f>VLOOKUP(B7,'Erection '!B8:E68,4,0)</f>
        <v>24.042000000000002</v>
      </c>
      <c r="F6" s="345" t="str">
        <f>VLOOKUP(B6,'Erection '!B8:F68,5,0)</f>
        <v>C</v>
      </c>
      <c r="G6" s="323">
        <f>VLOOKUP(B6,'Erection '!B8:G68,6,0)</f>
        <v>46091</v>
      </c>
      <c r="H6" s="214" t="str">
        <f>VLOOKUP(B6,'Erection '!B8:H68,7,0)</f>
        <v>M/s Jwala</v>
      </c>
      <c r="I6" s="6">
        <v>32</v>
      </c>
      <c r="J6" s="6"/>
      <c r="K6" s="6" t="s">
        <v>856</v>
      </c>
      <c r="L6" s="346"/>
    </row>
    <row r="7" spans="1:12" ht="15.5" customHeight="1" thickBot="1">
      <c r="A7" s="6">
        <v>6</v>
      </c>
      <c r="B7" s="344" t="str">
        <f>'Erection '!B9</f>
        <v>126/9</v>
      </c>
      <c r="C7" s="5" t="str">
        <f>VLOOKUP(B7,'Erection '!B9:C73,2,0)</f>
        <v>A+3</v>
      </c>
      <c r="D7" s="323">
        <f>VLOOKUP(B7,'Erection '!B9:D69,3,0)</f>
        <v>46082</v>
      </c>
      <c r="E7" s="199">
        <f>VLOOKUP(B8,'Erection '!B9:E69,4,0)</f>
        <v>26.765000000000001</v>
      </c>
      <c r="F7" s="345" t="str">
        <f>VLOOKUP(B7,'Erection '!B9:F69,5,0)</f>
        <v>C</v>
      </c>
      <c r="G7" s="323">
        <f>VLOOKUP(B7,'Erection '!B9:G69,6,0)</f>
        <v>46092</v>
      </c>
      <c r="H7" s="214" t="str">
        <f>VLOOKUP(B7,'Erection '!B9:H69,7,0)</f>
        <v>M/s Ratani Devi</v>
      </c>
      <c r="I7" s="6">
        <v>26</v>
      </c>
      <c r="J7" s="6"/>
      <c r="K7" s="6" t="s">
        <v>856</v>
      </c>
      <c r="L7" s="346"/>
    </row>
    <row r="8" spans="1:12" ht="15.5" customHeight="1" thickBot="1">
      <c r="A8" s="6">
        <v>7</v>
      </c>
      <c r="B8" s="344" t="str">
        <f>'Erection '!B10</f>
        <v>129A/4</v>
      </c>
      <c r="C8" s="5" t="str">
        <f>VLOOKUP(B8,'Erection '!B10:C74,2,0)</f>
        <v>A+6</v>
      </c>
      <c r="D8" s="323">
        <f>VLOOKUP(B8,'Erection '!B10:D70,3,0)</f>
        <v>46092</v>
      </c>
      <c r="E8" s="199">
        <f>VLOOKUP(B9,'Erection '!B10:E70,4,0)</f>
        <v>24.042000000000002</v>
      </c>
      <c r="F8" s="345" t="str">
        <f>VLOOKUP(B8,'Erection '!B10:F70,5,0)</f>
        <v>C</v>
      </c>
      <c r="G8" s="323">
        <f>VLOOKUP(B8,'Erection '!B10:G70,6,0)</f>
        <v>46095</v>
      </c>
      <c r="H8" s="214" t="str">
        <f>VLOOKUP(B8,'Erection '!B10:H70,7,0)</f>
        <v>M/s Jwala</v>
      </c>
      <c r="I8" s="6">
        <v>26</v>
      </c>
      <c r="J8" s="6"/>
      <c r="K8" s="6" t="s">
        <v>856</v>
      </c>
      <c r="L8" s="346"/>
    </row>
    <row r="9" spans="1:12" ht="15.5" customHeight="1" thickBot="1">
      <c r="A9" s="6">
        <v>8</v>
      </c>
      <c r="B9" s="344" t="str">
        <f>'Erection '!B11</f>
        <v>126/5</v>
      </c>
      <c r="C9" s="5" t="str">
        <f>VLOOKUP(B9,'Erection '!B11:C75,2,0)</f>
        <v>A+3</v>
      </c>
      <c r="D9" s="323">
        <f>VLOOKUP(B9,'Erection '!B11:D71,3,0)</f>
        <v>45717</v>
      </c>
      <c r="E9" s="199">
        <f>VLOOKUP(B10,'Erection '!B11:E71,4,0)</f>
        <v>22.925000000000001</v>
      </c>
      <c r="F9" s="345" t="str">
        <f>VLOOKUP(B9,'Erection '!B11:F71,5,0)</f>
        <v>C</v>
      </c>
      <c r="G9" s="323">
        <f>VLOOKUP(B9,'Erection '!B11:G71,6,0)</f>
        <v>46096</v>
      </c>
      <c r="H9" s="214" t="str">
        <f>VLOOKUP(B9,'Erection '!B11:H71,7,0)</f>
        <v>M/s Ratani Devi</v>
      </c>
      <c r="I9" s="6">
        <v>26</v>
      </c>
      <c r="J9" s="6"/>
      <c r="K9" s="6" t="s">
        <v>856</v>
      </c>
      <c r="L9" s="346"/>
    </row>
    <row r="10" spans="1:12" ht="15.5" customHeight="1" thickBot="1">
      <c r="A10" s="6">
        <v>9</v>
      </c>
      <c r="B10" s="344" t="str">
        <f>'Erection '!B12</f>
        <v>126/4</v>
      </c>
      <c r="C10" s="5" t="str">
        <f>VLOOKUP(B10,'Erection '!B12:C76,2,0)</f>
        <v>A+0</v>
      </c>
      <c r="D10" s="323">
        <f>VLOOKUP(B10,'Erection '!B12:D72,3,0)</f>
        <v>46096</v>
      </c>
      <c r="E10" s="199">
        <f>VLOOKUP(B11,'Erection '!B12:E72,4,0)</f>
        <v>26.765000000000001</v>
      </c>
      <c r="F10" s="345" t="str">
        <f>VLOOKUP(B10,'Erection '!B12:F72,5,0)</f>
        <v>C</v>
      </c>
      <c r="G10" s="323">
        <f>VLOOKUP(B10,'Erection '!B12:G72,6,0)</f>
        <v>46100</v>
      </c>
      <c r="H10" s="214" t="str">
        <f>VLOOKUP(B10,'Erection '!B12:H72,7,0)</f>
        <v>M/s Ratani Devi</v>
      </c>
      <c r="I10" s="6">
        <v>26</v>
      </c>
      <c r="J10" s="6"/>
      <c r="K10" s="6" t="s">
        <v>856</v>
      </c>
      <c r="L10" s="346"/>
    </row>
    <row r="11" spans="1:12" ht="15.5" customHeight="1" thickBot="1">
      <c r="A11" s="6">
        <v>10</v>
      </c>
      <c r="B11" s="344" t="str">
        <f>'Erection '!B13</f>
        <v>130/2</v>
      </c>
      <c r="C11" s="5" t="str">
        <f>VLOOKUP(B11,'Erection '!B13:C77,2,0)</f>
        <v>A+6</v>
      </c>
      <c r="D11" s="323">
        <f>VLOOKUP(B11,'Erection '!B13:D73,3,0)</f>
        <v>46096</v>
      </c>
      <c r="E11" s="199">
        <f>VLOOKUP(B12,'Erection '!B13:E73,4,0)</f>
        <v>24.042000000000002</v>
      </c>
      <c r="F11" s="345" t="str">
        <f>VLOOKUP(B11,'Erection '!B13:F73,5,0)</f>
        <v>C</v>
      </c>
      <c r="G11" s="323">
        <f>VLOOKUP(B11,'Erection '!B13:G73,6,0)</f>
        <v>46100</v>
      </c>
      <c r="H11" s="214" t="str">
        <f>VLOOKUP(B11,'Erection '!B13:H73,7,0)</f>
        <v>M/s Jwala</v>
      </c>
      <c r="I11" s="6">
        <v>26</v>
      </c>
      <c r="J11" s="6"/>
      <c r="K11" s="6" t="s">
        <v>856</v>
      </c>
      <c r="L11" s="346"/>
    </row>
    <row r="12" spans="1:12" ht="15.5" customHeight="1" thickBot="1">
      <c r="A12" s="6">
        <v>11</v>
      </c>
      <c r="B12" s="344" t="str">
        <f>'Erection '!B14</f>
        <v>130/3</v>
      </c>
      <c r="C12" s="5" t="str">
        <f>VLOOKUP(B12,'Erection '!B14:C78,2,0)</f>
        <v>A+3</v>
      </c>
      <c r="D12" s="323">
        <f>VLOOKUP(B12,'Erection '!B14:D74,3,0)</f>
        <v>46100</v>
      </c>
      <c r="E12" s="199">
        <f>VLOOKUP(B13,'Erection '!B14:E74,4,0)</f>
        <v>24.042000000000002</v>
      </c>
      <c r="F12" s="345" t="str">
        <f>VLOOKUP(B12,'Erection '!B14:F74,5,0)</f>
        <v>C</v>
      </c>
      <c r="G12" s="323">
        <f>VLOOKUP(B12,'Erection '!B14:G74,6,0)</f>
        <v>46103</v>
      </c>
      <c r="H12" s="214" t="str">
        <f>VLOOKUP(B12,'Erection '!B14:H74,7,0)</f>
        <v>M/s Jwala</v>
      </c>
      <c r="I12" s="6">
        <v>26</v>
      </c>
      <c r="J12" s="6"/>
      <c r="K12" s="6" t="s">
        <v>856</v>
      </c>
      <c r="L12" s="346"/>
    </row>
    <row r="13" spans="1:12" ht="15.5" customHeight="1" thickBot="1">
      <c r="A13" s="6">
        <v>12</v>
      </c>
      <c r="B13" s="344" t="str">
        <f>'Erection '!B15</f>
        <v>126/3</v>
      </c>
      <c r="C13" s="5" t="str">
        <f>VLOOKUP(B13,'Erection '!B15:C79,2,0)</f>
        <v>A+3</v>
      </c>
      <c r="D13" s="323">
        <f>VLOOKUP(B13,'Erection '!B15:D75,3,0)</f>
        <v>46100</v>
      </c>
      <c r="E13" s="199">
        <f>VLOOKUP(B14,'Erection '!B15:E75,4,0)</f>
        <v>24.042000000000002</v>
      </c>
      <c r="F13" s="345" t="str">
        <f>VLOOKUP(B13,'Erection '!B15:F75,5,0)</f>
        <v>C</v>
      </c>
      <c r="G13" s="323">
        <f>VLOOKUP(B13,'Erection '!B15:G75,6,0)</f>
        <v>46104</v>
      </c>
      <c r="H13" s="214" t="str">
        <f>VLOOKUP(B13,'Erection '!B15:H75,7,0)</f>
        <v>M/s Ratani Devi</v>
      </c>
      <c r="I13" s="6">
        <v>32</v>
      </c>
      <c r="J13" s="6"/>
      <c r="K13" s="6" t="s">
        <v>856</v>
      </c>
      <c r="L13" s="346"/>
    </row>
    <row r="14" spans="1:12" ht="15.5" customHeight="1" thickBot="1">
      <c r="A14" s="6">
        <v>13</v>
      </c>
      <c r="B14" s="344" t="str">
        <f>'Erection '!B16</f>
        <v>134/2</v>
      </c>
      <c r="C14" s="5" t="str">
        <f>VLOOKUP(B14,'Erection '!B16:C80,2,0)</f>
        <v>A+3</v>
      </c>
      <c r="D14" s="323">
        <f>VLOOKUP(B14,'Erection '!B16:D76,3,0)</f>
        <v>46104</v>
      </c>
      <c r="E14" s="199">
        <f>VLOOKUP(B15,'Erection '!B16:E76,4,0)</f>
        <v>26.765000000000001</v>
      </c>
      <c r="F14" s="345" t="str">
        <f>VLOOKUP(B14,'Erection '!B16:F76,5,0)</f>
        <v>C</v>
      </c>
      <c r="G14" s="323">
        <f>VLOOKUP(B14,'Erection '!B16:G76,6,0)</f>
        <v>46108</v>
      </c>
      <c r="H14" s="214" t="str">
        <f>VLOOKUP(B14,'Erection '!B16:H76,7,0)</f>
        <v>M/s Jwala</v>
      </c>
      <c r="I14" s="6">
        <v>26</v>
      </c>
      <c r="J14" s="6"/>
      <c r="K14" s="6" t="s">
        <v>856</v>
      </c>
      <c r="L14" s="346"/>
    </row>
    <row r="15" spans="1:12" ht="15.5" customHeight="1" thickBot="1">
      <c r="A15" s="6">
        <v>14</v>
      </c>
      <c r="B15" s="344" t="str">
        <f>'Erection '!B17</f>
        <v>125/3</v>
      </c>
      <c r="C15" s="5" t="str">
        <f>VLOOKUP(B15,'Erection '!B17:C81,2,0)</f>
        <v>A+6</v>
      </c>
      <c r="D15" s="323">
        <f>VLOOKUP(B15,'Erection '!B17:D77,3,0)</f>
        <v>46104</v>
      </c>
      <c r="E15" s="199">
        <f>VLOOKUP(B16,'Erection '!B17:E77,4,0)</f>
        <v>26.765000000000001</v>
      </c>
      <c r="F15" s="345" t="str">
        <f>VLOOKUP(B15,'Erection '!B17:F77,5,0)</f>
        <v>C</v>
      </c>
      <c r="G15" s="323">
        <f>VLOOKUP(B15,'Erection '!B17:G77,6,0)</f>
        <v>46109</v>
      </c>
      <c r="H15" s="214" t="str">
        <f>VLOOKUP(B15,'Erection '!B17:H77,7,0)</f>
        <v>M/s Ratani Devi</v>
      </c>
      <c r="I15" s="6">
        <v>28</v>
      </c>
      <c r="J15" s="6"/>
      <c r="K15" s="6" t="s">
        <v>856</v>
      </c>
      <c r="L15" s="346"/>
    </row>
    <row r="16" spans="1:12" ht="15.5" customHeight="1" thickBot="1">
      <c r="A16" s="6">
        <v>15</v>
      </c>
      <c r="B16" s="344" t="str">
        <f>'Erection '!B18</f>
        <v>134/3</v>
      </c>
      <c r="C16" s="5" t="str">
        <f>VLOOKUP(B16,'Erection '!B18:C82,2,0)</f>
        <v>A+6</v>
      </c>
      <c r="D16" s="323">
        <f>VLOOKUP(B16,'Erection '!B18:D78,3,0)</f>
        <v>46108</v>
      </c>
      <c r="E16" s="199">
        <f>VLOOKUP(B17,'Erection '!B18:E78,4,0)</f>
        <v>24.042000000000002</v>
      </c>
      <c r="F16" s="345" t="str">
        <f>VLOOKUP(B16,'Erection '!B18:F78,5,0)</f>
        <v>C</v>
      </c>
      <c r="G16" s="323">
        <f>VLOOKUP(B16,'Erection '!B18:G78,6,0)</f>
        <v>46111</v>
      </c>
      <c r="H16" s="214" t="str">
        <f>VLOOKUP(B16,'Erection '!B18:H78,7,0)</f>
        <v>M/s Jwala</v>
      </c>
      <c r="I16" s="6">
        <v>42</v>
      </c>
      <c r="J16" s="6"/>
      <c r="K16" s="6" t="s">
        <v>856</v>
      </c>
      <c r="L16" s="346"/>
    </row>
    <row r="17" spans="1:12" ht="15.5" customHeight="1" thickBot="1">
      <c r="A17" s="6">
        <v>16</v>
      </c>
      <c r="B17" s="344" t="str">
        <f>'Erection '!B19</f>
        <v>124/4</v>
      </c>
      <c r="C17" s="5" t="str">
        <f>VLOOKUP(B17,'Erection '!B19:C83,2,0)</f>
        <v>A+3</v>
      </c>
      <c r="D17" s="323">
        <f>VLOOKUP(B17,'Erection '!B19:D79,3,0)</f>
        <v>46109</v>
      </c>
      <c r="E17" s="199">
        <f>VLOOKUP(B18,'Erection '!B19:E79,4,0)</f>
        <v>24.042000000000002</v>
      </c>
      <c r="F17" s="345" t="str">
        <f>VLOOKUP(B17,'Erection '!B19:F79,5,0)</f>
        <v>C</v>
      </c>
      <c r="G17" s="323">
        <f>VLOOKUP(B17,'Erection '!B19:G79,6,0)</f>
        <v>46114</v>
      </c>
      <c r="H17" s="214" t="str">
        <f>VLOOKUP(B17,'Erection '!B19:H79,7,0)</f>
        <v>M/S Ratani Devi</v>
      </c>
      <c r="I17" s="6">
        <v>33</v>
      </c>
      <c r="J17" s="6"/>
      <c r="K17" s="6" t="s">
        <v>856</v>
      </c>
      <c r="L17" s="346"/>
    </row>
    <row r="18" spans="1:12" ht="15.5" customHeight="1" thickBot="1">
      <c r="A18" s="6">
        <v>17</v>
      </c>
      <c r="B18" s="344" t="str">
        <f>'Erection '!B20</f>
        <v>134/4</v>
      </c>
      <c r="C18" s="5" t="str">
        <f>VLOOKUP(B18,'Erection '!B20:C84,2,0)</f>
        <v>A+3</v>
      </c>
      <c r="D18" s="323">
        <f>VLOOKUP(B18,'Erection '!B20:D80,3,0)</f>
        <v>46112</v>
      </c>
      <c r="E18" s="199">
        <f>VLOOKUP(B19,'Erection '!B20:E80,4,0)</f>
        <v>24.042000000000002</v>
      </c>
      <c r="F18" s="345" t="str">
        <f>VLOOKUP(B18,'Erection '!B20:F80,5,0)</f>
        <v>C</v>
      </c>
      <c r="G18" s="323">
        <f>VLOOKUP(B18,'Erection '!B20:G80,6,0)</f>
        <v>46115</v>
      </c>
      <c r="H18" s="214" t="str">
        <f>VLOOKUP(B18,'Erection '!B20:H80,7,0)</f>
        <v>M/s Jwala</v>
      </c>
      <c r="I18" s="6">
        <v>22</v>
      </c>
      <c r="J18" s="6"/>
      <c r="K18" s="6" t="s">
        <v>856</v>
      </c>
      <c r="L18" s="346"/>
    </row>
    <row r="19" spans="1:12" ht="15.5" customHeight="1" thickBot="1">
      <c r="A19" s="6">
        <v>18</v>
      </c>
      <c r="B19" s="344" t="str">
        <f>'Erection '!B21</f>
        <v>134/8</v>
      </c>
      <c r="C19" s="5" t="str">
        <f>VLOOKUP(B19,'Erection '!B21:C85,2,0)</f>
        <v>A+3</v>
      </c>
      <c r="D19" s="323">
        <f>VLOOKUP(B19,'Erection '!B21:D81,3,0)</f>
        <v>46116</v>
      </c>
      <c r="E19" s="199">
        <f>VLOOKUP(B20,'Erection '!B21:E81,4,0)</f>
        <v>22.925000000000001</v>
      </c>
      <c r="F19" s="345" t="str">
        <f>VLOOKUP(B19,'Erection '!B21:F81,5,0)</f>
        <v>C</v>
      </c>
      <c r="G19" s="323">
        <f>VLOOKUP(B19,'Erection '!B21:G81,6,0)</f>
        <v>46119</v>
      </c>
      <c r="H19" s="214" t="str">
        <f>VLOOKUP(B19,'Erection '!B21:H81,7,0)</f>
        <v>M/s Jwala</v>
      </c>
      <c r="I19" s="6">
        <v>24</v>
      </c>
      <c r="J19" s="6"/>
      <c r="K19" s="6" t="s">
        <v>856</v>
      </c>
      <c r="L19" s="346"/>
    </row>
    <row r="20" spans="1:12" ht="15.5" customHeight="1" thickBot="1">
      <c r="A20" s="6">
        <v>19</v>
      </c>
      <c r="B20" s="344" t="str">
        <f>'Erection '!B22</f>
        <v>134/9</v>
      </c>
      <c r="C20" s="5" t="str">
        <f>VLOOKUP(B20,'Erection '!B22:C86,2,0)</f>
        <v>A+0</v>
      </c>
      <c r="D20" s="323">
        <f>VLOOKUP(B20,'Erection '!B22:D82,3,0)</f>
        <v>46119</v>
      </c>
      <c r="E20" s="199">
        <f>VLOOKUP(B21,'Erection '!B22:E82,4,0)</f>
        <v>24.042000000000002</v>
      </c>
      <c r="F20" s="345" t="str">
        <f>VLOOKUP(B20,'Erection '!B22:F82,5,0)</f>
        <v>C</v>
      </c>
      <c r="G20" s="323">
        <f>VLOOKUP(B20,'Erection '!B22:G82,6,0)</f>
        <v>46123</v>
      </c>
      <c r="H20" s="214" t="str">
        <f>VLOOKUP(B20,'Erection '!B22:H82,7,0)</f>
        <v>M/s Jwala</v>
      </c>
      <c r="I20" s="6"/>
      <c r="J20" s="6"/>
      <c r="K20" s="6" t="s">
        <v>856</v>
      </c>
      <c r="L20" s="346"/>
    </row>
    <row r="21" spans="1:12" ht="15.5" customHeight="1" thickBot="1">
      <c r="A21" s="6">
        <v>20</v>
      </c>
      <c r="B21" s="344" t="str">
        <f>'Erection '!B23</f>
        <v>134/7</v>
      </c>
      <c r="C21" s="5" t="str">
        <f>VLOOKUP(B21,'Erection '!B23:C87,2,0)</f>
        <v>A+3</v>
      </c>
      <c r="D21" s="323">
        <f>VLOOKUP(B21,'Erection '!B23:D83,3,0)</f>
        <v>46124</v>
      </c>
      <c r="E21" s="199">
        <f>VLOOKUP(B22,'Erection '!B23:E83,4,0)</f>
        <v>22.925000000000001</v>
      </c>
      <c r="F21" s="345" t="str">
        <f>VLOOKUP(B21,'Erection '!B23:F83,5,0)</f>
        <v>C</v>
      </c>
      <c r="G21" s="323">
        <f>VLOOKUP(B21,'Erection '!B23:G83,6,0)</f>
        <v>46127</v>
      </c>
      <c r="H21" s="214" t="str">
        <f>VLOOKUP(B21,'Erection '!B23:H83,7,0)</f>
        <v>M/s Jwala</v>
      </c>
      <c r="I21" s="6">
        <v>18</v>
      </c>
      <c r="J21" s="6"/>
      <c r="K21" s="6" t="s">
        <v>856</v>
      </c>
      <c r="L21" s="346"/>
    </row>
    <row r="22" spans="1:12" ht="15.5" customHeight="1" thickBot="1">
      <c r="A22" s="6">
        <v>21</v>
      </c>
      <c r="B22" s="344" t="str">
        <f>'Erection '!B24</f>
        <v>134/5</v>
      </c>
      <c r="C22" s="5" t="str">
        <f>VLOOKUP(B22,'Erection '!B24:C88,2,0)</f>
        <v>A+0</v>
      </c>
      <c r="D22" s="323">
        <f>VLOOKUP(B22,'Erection '!B24:D84,3,0)</f>
        <v>46127</v>
      </c>
      <c r="E22" s="199">
        <f>VLOOKUP(B23,'Erection '!B24:E84,4,0)</f>
        <v>22.925000000000001</v>
      </c>
      <c r="F22" s="345" t="str">
        <f>VLOOKUP(B22,'Erection '!B24:F84,5,0)</f>
        <v>C</v>
      </c>
      <c r="G22" s="323">
        <f>VLOOKUP(B22,'Erection '!B24:G84,6,0)</f>
        <v>46131</v>
      </c>
      <c r="H22" s="214" t="str">
        <f>VLOOKUP(B22,'Erection '!B24:H84,7,0)</f>
        <v>M/s Jwala</v>
      </c>
      <c r="I22" s="6">
        <v>18</v>
      </c>
      <c r="J22" s="6"/>
      <c r="K22" s="6" t="s">
        <v>856</v>
      </c>
      <c r="L22" s="346"/>
    </row>
    <row r="23" spans="1:12" ht="15.5" customHeight="1" thickBot="1">
      <c r="A23" s="6">
        <v>22</v>
      </c>
      <c r="B23" s="344" t="str">
        <f>'Erection '!B25</f>
        <v>136/2</v>
      </c>
      <c r="C23" s="5" t="str">
        <f>VLOOKUP(B23,'Erection '!B25:C89,2,0)</f>
        <v>A+3</v>
      </c>
      <c r="D23" s="323">
        <f>VLOOKUP(B23,'Erection '!B25:D85,3,0)</f>
        <v>46131</v>
      </c>
      <c r="E23" s="199">
        <f>VLOOKUP(B24,'Erection '!B25:E85,4,0)</f>
        <v>22.925000000000001</v>
      </c>
      <c r="F23" s="345" t="str">
        <f>VLOOKUP(B23,'Erection '!B25:F85,5,0)</f>
        <v>C</v>
      </c>
      <c r="G23" s="323">
        <f>VLOOKUP(B23,'Erection '!B25:G85,6,0)</f>
        <v>46135</v>
      </c>
      <c r="H23" s="214" t="str">
        <f>VLOOKUP(B23,'Erection '!B25:H85,7,0)</f>
        <v>M/s Jwala</v>
      </c>
      <c r="I23" s="6">
        <v>23</v>
      </c>
      <c r="J23" s="6"/>
      <c r="K23" s="6" t="s">
        <v>856</v>
      </c>
      <c r="L23" s="346"/>
    </row>
    <row r="24" spans="1:12" ht="15.5" customHeight="1" thickBot="1">
      <c r="A24" s="6">
        <v>23</v>
      </c>
      <c r="B24" s="344" t="str">
        <f>'Erection '!B26</f>
        <v>136/1</v>
      </c>
      <c r="C24" s="5" t="str">
        <f>VLOOKUP(B24,'Erection '!B26:C90,2,0)</f>
        <v>A+0</v>
      </c>
      <c r="D24" s="323">
        <f>VLOOKUP(B24,'Erection '!B26:D86,3,0)</f>
        <v>46136</v>
      </c>
      <c r="E24" s="199">
        <f>VLOOKUP(B25,'Erection '!B26:E86,4,0)</f>
        <v>24.042000000000002</v>
      </c>
      <c r="F24" s="345" t="str">
        <f>VLOOKUP(B24,'Erection '!B26:F86,5,0)</f>
        <v>C</v>
      </c>
      <c r="G24" s="323">
        <f>VLOOKUP(B24,'Erection '!B26:G86,6,0)</f>
        <v>46140</v>
      </c>
      <c r="H24" s="214" t="str">
        <f>VLOOKUP(B24,'Erection '!B26:H86,7,0)</f>
        <v>M/s Jwala Singh</v>
      </c>
      <c r="I24" s="6">
        <v>35</v>
      </c>
      <c r="J24" s="6"/>
      <c r="K24" s="6" t="s">
        <v>856</v>
      </c>
      <c r="L24" s="346"/>
    </row>
    <row r="25" spans="1:12" ht="15.5" customHeight="1" thickBot="1">
      <c r="A25" s="6">
        <v>24</v>
      </c>
      <c r="B25" s="344" t="str">
        <f>'Erection '!B27</f>
        <v>136/3</v>
      </c>
      <c r="C25" s="5" t="str">
        <f>VLOOKUP(B25,'Erection '!B27:C91,2,0)</f>
        <v>A+3</v>
      </c>
      <c r="D25" s="323">
        <f>VLOOKUP(B25,'Erection '!B27:D87,3,0)</f>
        <v>46140</v>
      </c>
      <c r="E25" s="199">
        <f>VLOOKUP(B26,'Erection '!B27:E87,4,0)</f>
        <v>22.925000000000001</v>
      </c>
      <c r="F25" s="345" t="str">
        <f>VLOOKUP(B25,'Erection '!B27:F87,5,0)</f>
        <v>C</v>
      </c>
      <c r="G25" s="323">
        <f>VLOOKUP(B25,'Erection '!B27:G87,6,0)</f>
        <v>46144</v>
      </c>
      <c r="H25" s="214" t="str">
        <f>VLOOKUP(B25,'Erection '!B27:H87,7,0)</f>
        <v>M/s Jwala Singh</v>
      </c>
      <c r="I25" s="6">
        <v>25</v>
      </c>
      <c r="J25" s="6"/>
      <c r="K25" s="6" t="s">
        <v>856</v>
      </c>
      <c r="L25" s="346"/>
    </row>
    <row r="26" spans="1:12" ht="15.5" customHeight="1" thickBot="1">
      <c r="A26" s="6">
        <v>25</v>
      </c>
      <c r="B26" s="344" t="str">
        <f>'Erection '!B28</f>
        <v>102/7</v>
      </c>
      <c r="C26" s="5" t="str">
        <f>VLOOKUP(B26,'Erection '!B28:C92,2,0)</f>
        <v>A+0</v>
      </c>
      <c r="D26" s="323">
        <f>VLOOKUP(B26,'Erection '!B28:D88,3,0)</f>
        <v>46140</v>
      </c>
      <c r="E26" s="199">
        <f>VLOOKUP(B27,'Erection '!B28:E88,4,0)</f>
        <v>24.042000000000002</v>
      </c>
      <c r="F26" s="345" t="str">
        <f>VLOOKUP(B26,'Erection '!B28:F88,5,0)</f>
        <v>C</v>
      </c>
      <c r="G26" s="323">
        <f>VLOOKUP(B26,'Erection '!B28:G88,6,0)</f>
        <v>46146</v>
      </c>
      <c r="H26" s="214" t="str">
        <f>VLOOKUP(B26,'Erection '!B28:H88,7,0)</f>
        <v>M/s Aravali Infrastructure</v>
      </c>
      <c r="I26" s="6">
        <v>21</v>
      </c>
      <c r="J26" s="6"/>
      <c r="K26" s="6" t="s">
        <v>856</v>
      </c>
      <c r="L26" s="346"/>
    </row>
    <row r="27" spans="1:12" ht="15.5" customHeight="1" thickBot="1">
      <c r="A27" s="6">
        <v>26</v>
      </c>
      <c r="B27" s="344" t="str">
        <f>'Erection '!B29</f>
        <v>116/2</v>
      </c>
      <c r="C27" s="5" t="str">
        <f>VLOOKUP(B27,'Erection '!B29:C93,2,0)</f>
        <v>A+3</v>
      </c>
      <c r="D27" s="323">
        <f>VLOOKUP(B27,'Erection '!B29:D89,3,0)</f>
        <v>46140</v>
      </c>
      <c r="E27" s="199">
        <f>VLOOKUP(B28,'Erection '!B29:E89,4,0)</f>
        <v>26.765000000000001</v>
      </c>
      <c r="F27" s="345" t="str">
        <f>VLOOKUP(B27,'Erection '!B29:F89,5,0)</f>
        <v>C</v>
      </c>
      <c r="G27" s="323">
        <f>VLOOKUP(B27,'Erection '!B29:G89,6,0)</f>
        <v>46146</v>
      </c>
      <c r="H27" s="214" t="str">
        <f>VLOOKUP(B27,'Erection '!B29:H89,7,0)</f>
        <v xml:space="preserve">M/s Amrendra Prasad </v>
      </c>
      <c r="I27" s="6">
        <v>35</v>
      </c>
      <c r="J27" s="6"/>
      <c r="K27" s="6" t="s">
        <v>856</v>
      </c>
      <c r="L27" s="346"/>
    </row>
    <row r="28" spans="1:12" ht="15.5" customHeight="1" thickBot="1">
      <c r="A28" s="6">
        <v>27</v>
      </c>
      <c r="B28" s="344" t="str">
        <f>'Erection '!B30</f>
        <v>121/2</v>
      </c>
      <c r="C28" s="5" t="str">
        <f>VLOOKUP(B28,'Erection '!B30:C94,2,0)</f>
        <v>A+6</v>
      </c>
      <c r="D28" s="323">
        <f>VLOOKUP(B28,'Erection '!B30:D90,3,0)</f>
        <v>46140</v>
      </c>
      <c r="E28" s="199">
        <f>VLOOKUP(B29,'Erection '!B30:E90,4,0)</f>
        <v>22.925000000000001</v>
      </c>
      <c r="F28" s="345" t="str">
        <f>VLOOKUP(B28,'Erection '!B30:F90,5,0)</f>
        <v>C</v>
      </c>
      <c r="G28" s="323">
        <f>VLOOKUP(B28,'Erection '!B30:G90,6,0)</f>
        <v>46146</v>
      </c>
      <c r="H28" s="214" t="str">
        <f>VLOOKUP(B28,'Erection '!B30:H90,7,0)</f>
        <v>M/S Gagan Entp.</v>
      </c>
      <c r="I28" s="6">
        <v>23</v>
      </c>
      <c r="J28" s="6"/>
      <c r="K28" s="6" t="s">
        <v>856</v>
      </c>
      <c r="L28" s="346"/>
    </row>
    <row r="29" spans="1:12" ht="15.5" customHeight="1" thickBot="1">
      <c r="A29" s="6">
        <v>28</v>
      </c>
      <c r="B29" s="344" t="str">
        <f>'Erection '!B31</f>
        <v>136/4</v>
      </c>
      <c r="C29" s="5" t="str">
        <f>VLOOKUP(B29,'Erection '!B31:C95,2,0)</f>
        <v>A+0</v>
      </c>
      <c r="D29" s="323">
        <f>VLOOKUP(B29,'Erection '!B31:D91,3,0)</f>
        <v>46144</v>
      </c>
      <c r="E29" s="199">
        <f>VLOOKUP(B30,'Erection '!B31:E91,4,0)</f>
        <v>22.925000000000001</v>
      </c>
      <c r="F29" s="345" t="str">
        <f>VLOOKUP(B29,'Erection '!B31:F91,5,0)</f>
        <v>C</v>
      </c>
      <c r="G29" s="323">
        <f>VLOOKUP(B29,'Erection '!B31:G91,6,0)</f>
        <v>46146</v>
      </c>
      <c r="H29" s="214" t="str">
        <f>VLOOKUP(B29,'Erection '!B31:H91,7,0)</f>
        <v>M/s Jwala Singh</v>
      </c>
      <c r="I29" s="6">
        <v>24</v>
      </c>
      <c r="J29" s="6"/>
      <c r="K29" s="6" t="s">
        <v>856</v>
      </c>
      <c r="L29" s="346"/>
    </row>
    <row r="30" spans="1:12" ht="15.5" customHeight="1" thickBot="1">
      <c r="A30" s="6">
        <v>29</v>
      </c>
      <c r="B30" s="344" t="str">
        <f>'Erection '!B32</f>
        <v>121/1</v>
      </c>
      <c r="C30" s="5" t="str">
        <f>VLOOKUP(B30,'Erection '!B32:C96,2,0)</f>
        <v>A+0</v>
      </c>
      <c r="D30" s="323">
        <f>VLOOKUP(B30,'Erection '!B32:D92,3,0)</f>
        <v>46146</v>
      </c>
      <c r="E30" s="199">
        <f>VLOOKUP(B31,'Erection '!B32:E92,4,0)</f>
        <v>22.925000000000001</v>
      </c>
      <c r="F30" s="345" t="str">
        <f>VLOOKUP(B30,'Erection '!B32:F92,5,0)</f>
        <v>C</v>
      </c>
      <c r="G30" s="323">
        <f>VLOOKUP(B30,'Erection '!B32:G92,6,0)</f>
        <v>46150</v>
      </c>
      <c r="H30" s="214" t="str">
        <f>VLOOKUP(B30,'Erection '!B32:H92,7,0)</f>
        <v>M/S Gagan Entp.</v>
      </c>
      <c r="I30" s="6">
        <v>18</v>
      </c>
      <c r="J30" s="6"/>
      <c r="K30" s="6" t="s">
        <v>856</v>
      </c>
      <c r="L30" s="346"/>
    </row>
    <row r="31" spans="1:12" ht="15.5" customHeight="1" thickBot="1">
      <c r="A31" s="6">
        <v>30</v>
      </c>
      <c r="B31" s="344" t="str">
        <f>'Erection '!B33</f>
        <v>136/5</v>
      </c>
      <c r="C31" s="5" t="str">
        <f>VLOOKUP(B31,'Erection '!B33:C97,2,0)</f>
        <v>A+0</v>
      </c>
      <c r="D31" s="323">
        <f>VLOOKUP(B31,'Erection '!B33:D93,3,0)</f>
        <v>46146</v>
      </c>
      <c r="E31" s="199">
        <f>VLOOKUP(B32,'Erection '!B33:E93,4,0)</f>
        <v>24.042000000000002</v>
      </c>
      <c r="F31" s="345" t="str">
        <f>VLOOKUP(B31,'Erection '!B33:F93,5,0)</f>
        <v>C</v>
      </c>
      <c r="G31" s="323">
        <f>VLOOKUP(B31,'Erection '!B33:G93,6,0)</f>
        <v>46150</v>
      </c>
      <c r="H31" s="214" t="str">
        <f>VLOOKUP(B31,'Erection '!B33:H93,7,0)</f>
        <v>M/s Jwala Singh</v>
      </c>
      <c r="I31" s="6">
        <v>24</v>
      </c>
      <c r="J31" s="6"/>
      <c r="K31" s="6" t="s">
        <v>856</v>
      </c>
      <c r="L31" s="346"/>
    </row>
    <row r="32" spans="1:12" ht="15.5" customHeight="1" thickBot="1">
      <c r="A32" s="6">
        <v>31</v>
      </c>
      <c r="B32" s="344" t="str">
        <f>'Erection '!B34</f>
        <v>116/1</v>
      </c>
      <c r="C32" s="5" t="str">
        <f>VLOOKUP(B32,'Erection '!B34:C98,2,0)</f>
        <v>A+3</v>
      </c>
      <c r="D32" s="323">
        <f>VLOOKUP(B32,'Erection '!B34:D94,3,0)</f>
        <v>46146</v>
      </c>
      <c r="E32" s="199">
        <f>VLOOKUP(B33,'Erection '!B34:E94,4,0)</f>
        <v>24.042000000000002</v>
      </c>
      <c r="F32" s="345" t="str">
        <f>VLOOKUP(B32,'Erection '!B34:F94,5,0)</f>
        <v>C</v>
      </c>
      <c r="G32" s="323">
        <f>VLOOKUP(B32,'Erection '!B34:G94,6,0)</f>
        <v>46151</v>
      </c>
      <c r="H32" s="214" t="str">
        <f>VLOOKUP(B32,'Erection '!B34:H94,7,0)</f>
        <v xml:space="preserve">M/s Amrendra Prasad </v>
      </c>
      <c r="I32" s="6">
        <v>19</v>
      </c>
      <c r="J32" s="6"/>
      <c r="K32" s="6" t="s">
        <v>856</v>
      </c>
      <c r="L32" s="346"/>
    </row>
    <row r="33" spans="1:12" ht="15.5" customHeight="1" thickBot="1">
      <c r="A33" s="6">
        <v>32</v>
      </c>
      <c r="B33" s="344" t="str">
        <f>'Erection '!B35</f>
        <v>109/1</v>
      </c>
      <c r="C33" s="5" t="str">
        <f>VLOOKUP(B33,'Erection '!B35:C99,2,0)</f>
        <v>A+3</v>
      </c>
      <c r="D33" s="323">
        <f>VLOOKUP(B33,'Erection '!B35:D95,3,0)</f>
        <v>46145</v>
      </c>
      <c r="E33" s="199">
        <f>VLOOKUP(B34,'Erection '!B35:E95,4,0)</f>
        <v>22.925000000000001</v>
      </c>
      <c r="F33" s="345" t="str">
        <f>VLOOKUP(B33,'Erection '!B35:F95,5,0)</f>
        <v>C</v>
      </c>
      <c r="G33" s="323">
        <f>VLOOKUP(B33,'Erection '!B35:G95,6,0)</f>
        <v>46152</v>
      </c>
      <c r="H33" s="214" t="str">
        <f>VLOOKUP(B33,'Erection '!B35:H95,7,0)</f>
        <v>M/s Mukesh Kumar Verma</v>
      </c>
      <c r="I33" s="6">
        <v>35</v>
      </c>
      <c r="J33" s="6"/>
      <c r="K33" s="6" t="s">
        <v>856</v>
      </c>
      <c r="L33" s="346"/>
    </row>
    <row r="34" spans="1:12" ht="15.5" customHeight="1" thickBot="1">
      <c r="A34" s="6">
        <v>33</v>
      </c>
      <c r="B34" s="344" t="str">
        <f>'Erection '!B36</f>
        <v>121/4</v>
      </c>
      <c r="C34" s="5" t="str">
        <f>VLOOKUP(B34,'Erection '!B36:C100,2,0)</f>
        <v>A+0</v>
      </c>
      <c r="D34" s="323">
        <f>VLOOKUP(B34,'Erection '!B36:D96,3,0)</f>
        <v>46150</v>
      </c>
      <c r="E34" s="199">
        <f>VLOOKUP(B35,'Erection '!B36:E96,4,0)</f>
        <v>22.925000000000001</v>
      </c>
      <c r="F34" s="345" t="str">
        <f>VLOOKUP(B34,'Erection '!B36:F96,5,0)</f>
        <v>C</v>
      </c>
      <c r="G34" s="323">
        <f>VLOOKUP(B34,'Erection '!B36:G96,6,0)</f>
        <v>46154</v>
      </c>
      <c r="H34" s="214" t="str">
        <f>VLOOKUP(B34,'Erection '!B36:H96,7,0)</f>
        <v>M/S Gagan Entp.</v>
      </c>
      <c r="I34" s="6">
        <v>35</v>
      </c>
      <c r="J34" s="6"/>
      <c r="K34" s="6" t="s">
        <v>856</v>
      </c>
      <c r="L34" s="346"/>
    </row>
    <row r="35" spans="1:12" ht="15.5" customHeight="1" thickBot="1">
      <c r="A35" s="6">
        <v>34</v>
      </c>
      <c r="B35" s="344" t="str">
        <f>'Erection '!B37</f>
        <v>139/2</v>
      </c>
      <c r="C35" s="5" t="str">
        <f>VLOOKUP(B35,'Erection '!B37:C101,2,0)</f>
        <v>A+0</v>
      </c>
      <c r="D35" s="323">
        <f>VLOOKUP(B35,'Erection '!B37:D97,3,0)</f>
        <v>46150</v>
      </c>
      <c r="E35" s="199">
        <f>VLOOKUP(B36,'Erection '!B37:E97,4,0)</f>
        <v>22.925000000000001</v>
      </c>
      <c r="F35" s="345" t="str">
        <f>VLOOKUP(B35,'Erection '!B37:F97,5,0)</f>
        <v>C</v>
      </c>
      <c r="G35" s="323">
        <f>VLOOKUP(B35,'Erection '!B37:G97,6,0)</f>
        <v>46154</v>
      </c>
      <c r="H35" s="214" t="str">
        <f>VLOOKUP(B35,'Erection '!B37:H97,7,0)</f>
        <v>M/s Jwala Singh</v>
      </c>
      <c r="I35" s="6">
        <v>38</v>
      </c>
      <c r="J35" s="6"/>
      <c r="K35" s="6" t="s">
        <v>856</v>
      </c>
      <c r="L35" s="346"/>
    </row>
    <row r="36" spans="1:12" ht="15.5" customHeight="1" thickBot="1">
      <c r="A36" s="6">
        <v>35</v>
      </c>
      <c r="B36" s="344" t="str">
        <f>'Erection '!B38</f>
        <v>111/1</v>
      </c>
      <c r="C36" s="5" t="str">
        <f>VLOOKUP(B36,'Erection '!B38:C102,2,0)</f>
        <v>A+0</v>
      </c>
      <c r="D36" s="323">
        <f>VLOOKUP(B36,'Erection '!B38:D98,3,0)</f>
        <v>46151</v>
      </c>
      <c r="E36" s="199">
        <f>VLOOKUP(B37,'Erection '!B38:E98,4,0)</f>
        <v>22.925000000000001</v>
      </c>
      <c r="F36" s="345" t="str">
        <f>VLOOKUP(B36,'Erection '!B38:F98,5,0)</f>
        <v>C</v>
      </c>
      <c r="G36" s="323">
        <f>VLOOKUP(B36,'Erection '!B38:G98,6,0)</f>
        <v>46156</v>
      </c>
      <c r="H36" s="214" t="str">
        <f>VLOOKUP(B36,'Erection '!B38:H98,7,0)</f>
        <v xml:space="preserve">M/s Amrendra Prasad </v>
      </c>
      <c r="I36" s="6">
        <v>23</v>
      </c>
      <c r="J36" s="6"/>
      <c r="K36" s="6" t="s">
        <v>856</v>
      </c>
      <c r="L36" s="346"/>
    </row>
    <row r="37" spans="1:12" ht="15.5" customHeight="1" thickBot="1">
      <c r="A37" s="6">
        <v>36</v>
      </c>
      <c r="B37" s="344" t="str">
        <f>'Erection '!B39</f>
        <v>139/5</v>
      </c>
      <c r="C37" s="5" t="str">
        <f>VLOOKUP(B37,'Erection '!B39:C103,2,0)</f>
        <v>A+0</v>
      </c>
      <c r="D37" s="323">
        <f>VLOOKUP(B37,'Erection '!B39:D99,3,0)</f>
        <v>46151</v>
      </c>
      <c r="E37" s="199">
        <f>VLOOKUP(B38,'Erection '!B39:E99,4,0)</f>
        <v>22.925000000000001</v>
      </c>
      <c r="F37" s="345" t="str">
        <f>VLOOKUP(B37,'Erection '!B39:F99,5,0)</f>
        <v>C</v>
      </c>
      <c r="G37" s="323">
        <f>VLOOKUP(B37,'Erection '!B39:G99,6,0)</f>
        <v>46157</v>
      </c>
      <c r="H37" s="214" t="str">
        <f>VLOOKUP(B37,'Erection '!B39:H99,7,0)</f>
        <v>M/s Jwala Singh</v>
      </c>
      <c r="I37" s="6">
        <v>22</v>
      </c>
      <c r="J37" s="6"/>
      <c r="K37" s="6" t="s">
        <v>856</v>
      </c>
      <c r="L37" s="346"/>
    </row>
    <row r="38" spans="1:12" ht="15.5" customHeight="1" thickBot="1">
      <c r="A38" s="6">
        <v>37</v>
      </c>
      <c r="B38" s="344" t="str">
        <f>'Erection '!B40</f>
        <v>109/2</v>
      </c>
      <c r="C38" s="5" t="str">
        <f>VLOOKUP(B38,'Erection '!B40:C104,2,0)</f>
        <v>A+0</v>
      </c>
      <c r="D38" s="323">
        <f>VLOOKUP(B38,'Erection '!B40:D100,3,0)</f>
        <v>46152</v>
      </c>
      <c r="E38" s="199">
        <f>VLOOKUP(B39,'Erection '!B40:E100,4,0)</f>
        <v>22.925000000000001</v>
      </c>
      <c r="F38" s="345" t="str">
        <f>VLOOKUP(B38,'Erection '!B40:F100,5,0)</f>
        <v>C</v>
      </c>
      <c r="G38" s="323">
        <f>VLOOKUP(B38,'Erection '!B40:G100,6,0)</f>
        <v>46158</v>
      </c>
      <c r="H38" s="214" t="str">
        <f>VLOOKUP(B38,'Erection '!B40:H100,7,0)</f>
        <v>M/s Mukesh Kumar Verma</v>
      </c>
      <c r="I38" s="6">
        <v>23</v>
      </c>
      <c r="J38" s="6"/>
      <c r="K38" s="6" t="s">
        <v>856</v>
      </c>
      <c r="L38" s="346"/>
    </row>
    <row r="39" spans="1:12" ht="15.5" customHeight="1" thickBot="1">
      <c r="A39" s="6">
        <v>38</v>
      </c>
      <c r="B39" s="344" t="str">
        <f>'Erection '!B41</f>
        <v>121/7</v>
      </c>
      <c r="C39" s="5" t="str">
        <f>VLOOKUP(B39,'Erection '!B41:C105,2,0)</f>
        <v>A+0</v>
      </c>
      <c r="D39" s="323">
        <f>VLOOKUP(B39,'Erection '!B41:D101,3,0)</f>
        <v>46154</v>
      </c>
      <c r="E39" s="199">
        <f>VLOOKUP(B40,'Erection '!B41:E101,4,0)</f>
        <v>24.042000000000002</v>
      </c>
      <c r="F39" s="345" t="str">
        <f>VLOOKUP(B39,'Erection '!B41:F101,5,0)</f>
        <v>C</v>
      </c>
      <c r="G39" s="323">
        <f>VLOOKUP(B39,'Erection '!B41:G101,6,0)</f>
        <v>46158</v>
      </c>
      <c r="H39" s="214" t="str">
        <f>VLOOKUP(B39,'Erection '!B41:H101,7,0)</f>
        <v>M/S Gagan Entp.</v>
      </c>
      <c r="I39" s="6">
        <v>35</v>
      </c>
      <c r="J39" s="6"/>
      <c r="K39" s="6" t="s">
        <v>856</v>
      </c>
      <c r="L39" s="346"/>
    </row>
    <row r="40" spans="1:12" ht="15.5" customHeight="1" thickBot="1">
      <c r="A40" s="6">
        <v>39</v>
      </c>
      <c r="B40" s="344" t="str">
        <f>'Erection '!B42</f>
        <v>111/2</v>
      </c>
      <c r="C40" s="5" t="str">
        <f>VLOOKUP(B40,'Erection '!B42:C106,2,0)</f>
        <v>A+3</v>
      </c>
      <c r="D40" s="323">
        <f>VLOOKUP(B40,'Erection '!B42:D102,3,0)</f>
        <v>46157</v>
      </c>
      <c r="E40" s="199">
        <f>VLOOKUP(B41,'Erection '!B42:E102,4,0)</f>
        <v>22.925000000000001</v>
      </c>
      <c r="F40" s="345" t="str">
        <f>VLOOKUP(B40,'Erection '!B42:F102,5,0)</f>
        <v>C</v>
      </c>
      <c r="G40" s="323">
        <f>VLOOKUP(B40,'Erection '!B42:G102,6,0)</f>
        <v>46160</v>
      </c>
      <c r="H40" s="214" t="str">
        <f>VLOOKUP(B40,'Erection '!B42:H102,7,0)</f>
        <v xml:space="preserve">M/s Amrendra Prasad </v>
      </c>
      <c r="I40" s="6">
        <v>35</v>
      </c>
      <c r="J40" s="6"/>
      <c r="K40" s="6" t="s">
        <v>856</v>
      </c>
      <c r="L40" s="346"/>
    </row>
    <row r="41" spans="1:12" ht="15.5" customHeight="1" thickBot="1">
      <c r="A41" s="6">
        <v>40</v>
      </c>
      <c r="B41" s="344" t="str">
        <f>'Erection '!B43</f>
        <v>121/6</v>
      </c>
      <c r="C41" s="5" t="str">
        <f>VLOOKUP(B41,'Erection '!B43:C107,2,0)</f>
        <v>A+0</v>
      </c>
      <c r="D41" s="323">
        <f>VLOOKUP(B41,'Erection '!B43:D103,3,0)</f>
        <v>46038</v>
      </c>
      <c r="E41" s="199">
        <f>VLOOKUP(B42,'Erection '!B43:E103,4,0)</f>
        <v>22.925000000000001</v>
      </c>
      <c r="F41" s="345" t="str">
        <f>VLOOKUP(B41,'Erection '!B43:F103,5,0)</f>
        <v>C</v>
      </c>
      <c r="G41" s="323">
        <f>VLOOKUP(B41,'Erection '!B43:G103,6,0)</f>
        <v>46160</v>
      </c>
      <c r="H41" s="214" t="str">
        <f>VLOOKUP(B41,'Erection '!B43:H103,7,0)</f>
        <v>M/S Gagan Entp.</v>
      </c>
      <c r="I41" s="6">
        <v>18</v>
      </c>
      <c r="J41" s="6"/>
      <c r="K41" s="6" t="s">
        <v>856</v>
      </c>
      <c r="L41" s="346"/>
    </row>
    <row r="42" spans="1:12" ht="15.5" customHeight="1" thickBot="1">
      <c r="A42" s="6">
        <v>41</v>
      </c>
      <c r="B42" s="344" t="str">
        <f>'Erection '!B44</f>
        <v>136/8</v>
      </c>
      <c r="C42" s="5" t="str">
        <f>VLOOKUP(B42,'Erection '!B44:C108,2,0)</f>
        <v>A+0</v>
      </c>
      <c r="D42" s="323">
        <f>VLOOKUP(B42,'Erection '!B44:D104,3,0)</f>
        <v>46158</v>
      </c>
      <c r="E42" s="199">
        <f>VLOOKUP(B43,'Erection '!B44:E104,4,0)</f>
        <v>22.925000000000001</v>
      </c>
      <c r="F42" s="345" t="str">
        <f>VLOOKUP(B42,'Erection '!B44:F104,5,0)</f>
        <v>C</v>
      </c>
      <c r="G42" s="323">
        <f>VLOOKUP(B42,'Erection '!B44:G104,6,0)</f>
        <v>46160</v>
      </c>
      <c r="H42" s="214" t="str">
        <f>VLOOKUP(B42,'Erection '!B44:H104,7,0)</f>
        <v>M/s Jwala Singh</v>
      </c>
      <c r="I42" s="6">
        <v>20</v>
      </c>
      <c r="J42" s="6"/>
      <c r="K42" s="6" t="s">
        <v>856</v>
      </c>
      <c r="L42" s="346"/>
    </row>
    <row r="43" spans="1:12" ht="15.5" customHeight="1" thickBot="1">
      <c r="A43" s="6">
        <v>42</v>
      </c>
      <c r="B43" s="344" t="str">
        <f>'Erection '!B45</f>
        <v>121/5</v>
      </c>
      <c r="C43" s="5" t="str">
        <f>VLOOKUP(B43,'Erection '!B45:C109,2,0)</f>
        <v>A+0</v>
      </c>
      <c r="D43" s="323">
        <f>VLOOKUP(B43,'Erection '!B45:D105,3,0)</f>
        <v>46160</v>
      </c>
      <c r="E43" s="199">
        <f>VLOOKUP(B44,'Erection '!B45:E105,4,0)</f>
        <v>24.042000000000002</v>
      </c>
      <c r="F43" s="345" t="str">
        <f>VLOOKUP(B43,'Erection '!B45:F105,5,0)</f>
        <v>C</v>
      </c>
      <c r="G43" s="323">
        <f>VLOOKUP(B43,'Erection '!B45:G105,6,0)</f>
        <v>46162</v>
      </c>
      <c r="H43" s="214" t="str">
        <f>VLOOKUP(B43,'Erection '!B45:H105,7,0)</f>
        <v>M/S Gagan Entp.</v>
      </c>
      <c r="I43" s="6">
        <v>35</v>
      </c>
      <c r="J43" s="6"/>
      <c r="K43" s="6" t="s">
        <v>856</v>
      </c>
      <c r="L43" s="346"/>
    </row>
    <row r="44" spans="1:12" ht="15.5" customHeight="1" thickBot="1">
      <c r="A44" s="6">
        <v>43</v>
      </c>
      <c r="B44" s="344" t="str">
        <f>'Erection '!B46</f>
        <v>109/5</v>
      </c>
      <c r="C44" s="5" t="str">
        <f>VLOOKUP(B44,'Erection '!B46:C110,2,0)</f>
        <v>A+3</v>
      </c>
      <c r="D44" s="323">
        <f>VLOOKUP(B44,'Erection '!B46:D106,3,0)</f>
        <v>46159</v>
      </c>
      <c r="E44" s="199">
        <f>VLOOKUP(B45,'Erection '!B46:E106,4,0)</f>
        <v>24.042000000000002</v>
      </c>
      <c r="F44" s="345" t="str">
        <f>VLOOKUP(B44,'Erection '!B46:F106,5,0)</f>
        <v>C</v>
      </c>
      <c r="G44" s="323">
        <f>VLOOKUP(B44,'Erection '!B46:G106,6,0)</f>
        <v>46163</v>
      </c>
      <c r="H44" s="214" t="str">
        <f>VLOOKUP(B44,'Erection '!B46:H106,7,0)</f>
        <v>M/s Mukesh Kumar Verma</v>
      </c>
      <c r="I44" s="6">
        <v>35</v>
      </c>
      <c r="J44" s="6"/>
      <c r="K44" s="6" t="s">
        <v>856</v>
      </c>
      <c r="L44" s="346"/>
    </row>
    <row r="45" spans="1:12" ht="15.5" customHeight="1" thickBot="1">
      <c r="A45" s="6">
        <v>44</v>
      </c>
      <c r="B45" s="344" t="str">
        <f>'Erection '!B47</f>
        <v>139/1</v>
      </c>
      <c r="C45" s="5" t="str">
        <f>VLOOKUP(B45,'Erection '!B47:C111,2,0)</f>
        <v>A+3</v>
      </c>
      <c r="D45" s="323">
        <f>VLOOKUP(B45,'Erection '!B47:D107,3,0)</f>
        <v>46160</v>
      </c>
      <c r="E45" s="199">
        <f>VLOOKUP(B46,'Erection '!B47:E107,4,0)</f>
        <v>22.925000000000001</v>
      </c>
      <c r="F45" s="345" t="str">
        <f>VLOOKUP(B45,'Erection '!B47:F107,5,0)</f>
        <v>C</v>
      </c>
      <c r="G45" s="323">
        <f>VLOOKUP(B45,'Erection '!B47:G107,6,0)</f>
        <v>46163</v>
      </c>
      <c r="H45" s="214" t="str">
        <f>VLOOKUP(B45,'Erection '!B47:H107,7,0)</f>
        <v>M/s Jwala Singh</v>
      </c>
      <c r="I45" s="6">
        <v>35</v>
      </c>
      <c r="J45" s="6"/>
      <c r="K45" s="6" t="s">
        <v>856</v>
      </c>
      <c r="L45" s="346"/>
    </row>
    <row r="46" spans="1:12" ht="15.5" customHeight="1" thickBot="1">
      <c r="A46" s="6">
        <v>45</v>
      </c>
      <c r="B46" s="344" t="str">
        <f>'Erection '!B48</f>
        <v>111/3</v>
      </c>
      <c r="C46" s="5" t="str">
        <f>VLOOKUP(B46,'Erection '!B48:C112,2,0)</f>
        <v>A+0</v>
      </c>
      <c r="D46" s="323">
        <f>VLOOKUP(B46,'Erection '!B48:D108,3,0)</f>
        <v>46160</v>
      </c>
      <c r="E46" s="199">
        <f>VLOOKUP(B47,'Erection '!B48:E108,4,0)</f>
        <v>26.765000000000001</v>
      </c>
      <c r="F46" s="345" t="str">
        <f>VLOOKUP(B46,'Erection '!B48:F108,5,0)</f>
        <v>C</v>
      </c>
      <c r="G46" s="323">
        <f>VLOOKUP(B46,'Erection '!B48:G108,6,0)</f>
        <v>46164</v>
      </c>
      <c r="H46" s="214" t="str">
        <f>VLOOKUP(B46,'Erection '!B48:H108,7,0)</f>
        <v xml:space="preserve">M/s Amrendra Prasad </v>
      </c>
      <c r="I46" s="6">
        <v>22</v>
      </c>
      <c r="J46" s="6"/>
      <c r="K46" s="6" t="s">
        <v>856</v>
      </c>
      <c r="L46" s="346"/>
    </row>
    <row r="47" spans="1:12" ht="15.5" customHeight="1" thickBot="1">
      <c r="A47" s="6">
        <v>46</v>
      </c>
      <c r="B47" s="344" t="str">
        <f>'Erection '!B49</f>
        <v>124/5</v>
      </c>
      <c r="C47" s="5" t="str">
        <f>VLOOKUP(B47,'Erection '!B49:C113,2,0)</f>
        <v>A+6</v>
      </c>
      <c r="D47" s="323">
        <f>VLOOKUP(B47,'Erection '!B49:D109,3,0)</f>
        <v>46163</v>
      </c>
      <c r="E47" s="199">
        <f>VLOOKUP(B48,'Erection '!B49:E109,4,0)</f>
        <v>24.042000000000002</v>
      </c>
      <c r="F47" s="345" t="str">
        <f>VLOOKUP(B47,'Erection '!B49:F109,5,0)</f>
        <v>C</v>
      </c>
      <c r="G47" s="323">
        <f>VLOOKUP(B47,'Erection '!B49:G109,6,0)</f>
        <v>46165</v>
      </c>
      <c r="H47" s="214" t="str">
        <f>VLOOKUP(B47,'Erection '!B49:H109,7,0)</f>
        <v>M/S Gagan Entp.</v>
      </c>
      <c r="I47" s="6">
        <v>20</v>
      </c>
      <c r="J47" s="6"/>
      <c r="K47" s="6" t="s">
        <v>856</v>
      </c>
      <c r="L47" s="346"/>
    </row>
    <row r="48" spans="1:12" ht="15.5" customHeight="1" thickBot="1">
      <c r="A48" s="6">
        <v>47</v>
      </c>
      <c r="B48" s="344" t="str">
        <f>'Erection '!B50</f>
        <v>125/1</v>
      </c>
      <c r="C48" s="5" t="str">
        <f>VLOOKUP(B48,'Erection '!B50:C114,2,0)</f>
        <v>A+3</v>
      </c>
      <c r="D48" s="323">
        <f>VLOOKUP(B48,'Erection '!B50:D110,3,0)</f>
        <v>46165</v>
      </c>
      <c r="E48" s="199">
        <f>VLOOKUP(B49,'Erection '!B50:E110,4,0)</f>
        <v>22.925000000000001</v>
      </c>
      <c r="F48" s="345" t="str">
        <f>VLOOKUP(B48,'Erection '!B50:F110,5,0)</f>
        <v>C</v>
      </c>
      <c r="G48" s="323">
        <f>VLOOKUP(B48,'Erection '!B50:G110,6,0)</f>
        <v>46167</v>
      </c>
      <c r="H48" s="214" t="str">
        <f>VLOOKUP(B48,'Erection '!B50:H110,7,0)</f>
        <v>M/S Gagan Entp.</v>
      </c>
      <c r="I48" s="6">
        <v>23</v>
      </c>
      <c r="J48" s="6"/>
      <c r="K48" s="6" t="s">
        <v>856</v>
      </c>
      <c r="L48" s="346"/>
    </row>
    <row r="49" spans="1:12" ht="15.5" customHeight="1" thickBot="1">
      <c r="A49" s="6">
        <v>48</v>
      </c>
      <c r="B49" s="344" t="str">
        <f>'Erection '!B51</f>
        <v>111/4</v>
      </c>
      <c r="C49" s="5" t="str">
        <f>VLOOKUP(B49,'Erection '!B51:C115,2,0)</f>
        <v>A+0</v>
      </c>
      <c r="D49" s="323">
        <f>VLOOKUP(B49,'Erection '!B51:D111,3,0)</f>
        <v>46165</v>
      </c>
      <c r="E49" s="199">
        <f>VLOOKUP(B50,'Erection '!B51:E111,4,0)</f>
        <v>24.042000000000002</v>
      </c>
      <c r="F49" s="345" t="str">
        <f>VLOOKUP(B49,'Erection '!B51:F111,5,0)</f>
        <v>C</v>
      </c>
      <c r="G49" s="323">
        <f>VLOOKUP(B49,'Erection '!B51:G111,6,0)</f>
        <v>46168</v>
      </c>
      <c r="H49" s="214" t="str">
        <f>VLOOKUP(B49,'Erection '!B51:H111,7,0)</f>
        <v xml:space="preserve">M/s Amrendra Prasad </v>
      </c>
      <c r="I49" s="6">
        <v>23</v>
      </c>
      <c r="J49" s="6"/>
      <c r="K49" s="6" t="s">
        <v>856</v>
      </c>
      <c r="L49" s="346"/>
    </row>
    <row r="50" spans="1:12" ht="15.5" customHeight="1" thickBot="1">
      <c r="A50" s="6">
        <v>49</v>
      </c>
      <c r="B50" s="344" t="str">
        <f>'Erection '!B52</f>
        <v>109/6</v>
      </c>
      <c r="C50" s="5" t="str">
        <f>VLOOKUP(B50,'Erection '!B52:C116,2,0)</f>
        <v>A+3</v>
      </c>
      <c r="D50" s="323">
        <f>VLOOKUP(B50,'Erection '!B52:D112,3,0)</f>
        <v>46163</v>
      </c>
      <c r="E50" s="199">
        <f>VLOOKUP(B51,'Erection '!B52:E112,4,0)</f>
        <v>31.667000000000002</v>
      </c>
      <c r="F50" s="345" t="str">
        <f>VLOOKUP(B50,'Erection '!B52:F112,5,0)</f>
        <v>C</v>
      </c>
      <c r="G50" s="323">
        <f>VLOOKUP(B50,'Erection '!B52:G112,6,0)</f>
        <v>46170</v>
      </c>
      <c r="H50" s="214" t="str">
        <f>VLOOKUP(B50,'Erection '!B52:H112,7,0)</f>
        <v>M/s Mukesh Kumar Verma</v>
      </c>
      <c r="I50" s="66">
        <v>20</v>
      </c>
      <c r="J50" s="6"/>
      <c r="K50" s="6" t="s">
        <v>856</v>
      </c>
      <c r="L50" s="346"/>
    </row>
    <row r="51" spans="1:12" ht="15.5" customHeight="1" thickBot="1">
      <c r="A51" s="6">
        <v>50</v>
      </c>
      <c r="B51" s="344" t="str">
        <f>'Erection '!B53</f>
        <v>125/0</v>
      </c>
      <c r="C51" s="5" t="str">
        <f>VLOOKUP(B51,'Erection '!B53:C117,2,0)</f>
        <v>B2+3</v>
      </c>
      <c r="D51" s="323">
        <f>VLOOKUP(B51,'Erection '!B53:D113,3,0)</f>
        <v>46168</v>
      </c>
      <c r="E51" s="199">
        <f>VLOOKUP(B52,'Erection '!B53:E113,4,0)</f>
        <v>42.087000000000003</v>
      </c>
      <c r="F51" s="345" t="str">
        <f>VLOOKUP(B51,'Erection '!B53:F113,5,0)</f>
        <v>C</v>
      </c>
      <c r="G51" s="323">
        <f>VLOOKUP(B51,'Erection '!B53:G113,6,0)</f>
        <v>46171</v>
      </c>
      <c r="H51" s="214" t="str">
        <f>VLOOKUP(B51,'Erection '!B53:H113,7,0)</f>
        <v>M/S Gagan Entp.</v>
      </c>
      <c r="I51" s="157">
        <v>35</v>
      </c>
      <c r="J51" s="6"/>
      <c r="K51" s="6" t="s">
        <v>856</v>
      </c>
      <c r="L51" s="346"/>
    </row>
    <row r="52" spans="1:12" ht="15.5" customHeight="1" thickBot="1">
      <c r="A52" s="6">
        <v>51</v>
      </c>
      <c r="B52" s="344" t="str">
        <f>'Erection '!B54</f>
        <v>136/0</v>
      </c>
      <c r="C52" s="5" t="str">
        <f>VLOOKUP(B52,'Erection '!B54:C118,2,0)</f>
        <v>C2+9</v>
      </c>
      <c r="D52" s="323">
        <f>VLOOKUP(B52,'Erection '!B54:D114,3,0)</f>
        <v>111907</v>
      </c>
      <c r="E52" s="199">
        <f>VLOOKUP(B53,'Erection '!B54:E114,4,0)</f>
        <v>24.042000000000002</v>
      </c>
      <c r="F52" s="345" t="str">
        <f>VLOOKUP(B52,'Erection '!B54:F114,5,0)</f>
        <v>C</v>
      </c>
      <c r="G52" s="323">
        <f>VLOOKUP(B52,'Erection '!B54:G114,6,0)</f>
        <v>46171</v>
      </c>
      <c r="H52" s="214" t="str">
        <f>VLOOKUP(B52,'Erection '!B54:H114,7,0)</f>
        <v>M/s Jwala Singh</v>
      </c>
      <c r="I52" s="148">
        <v>20</v>
      </c>
      <c r="J52" s="6"/>
      <c r="K52" s="6" t="s">
        <v>856</v>
      </c>
      <c r="L52" s="346"/>
    </row>
    <row r="53" spans="1:12" ht="15.5" customHeight="1" thickBot="1">
      <c r="A53" s="6">
        <v>52</v>
      </c>
      <c r="B53" s="344" t="str">
        <f>'Erection '!B55</f>
        <v>109/7</v>
      </c>
      <c r="C53" s="5" t="str">
        <f>VLOOKUP(B53,'Erection '!B55:C119,2,0)</f>
        <v>A+3</v>
      </c>
      <c r="D53" s="323">
        <f>VLOOKUP(B53,'Erection '!B55:D115,3,0)</f>
        <v>46163</v>
      </c>
      <c r="E53" s="199">
        <f>VLOOKUP(B54,'Erection '!B55:E115,4,0)</f>
        <v>26.765000000000001</v>
      </c>
      <c r="F53" s="345" t="str">
        <f>VLOOKUP(B53,'Erection '!B55:F115,5,0)</f>
        <v>C</v>
      </c>
      <c r="G53" s="323">
        <f>VLOOKUP(B53,'Erection '!B55:G115,6,0)</f>
        <v>46173</v>
      </c>
      <c r="H53" s="214" t="str">
        <f>VLOOKUP(B53,'Erection '!B55:H115,7,0)</f>
        <v>M/s Mukesh Kumar Verma</v>
      </c>
      <c r="I53" s="66">
        <v>35</v>
      </c>
      <c r="J53" s="6"/>
      <c r="K53" s="6" t="s">
        <v>856</v>
      </c>
      <c r="L53" s="346"/>
    </row>
    <row r="54" spans="1:12" ht="15.5" customHeight="1" thickBot="1">
      <c r="A54" s="6">
        <v>53</v>
      </c>
      <c r="B54" s="344" t="str">
        <f>'Erection '!B56</f>
        <v>111/5</v>
      </c>
      <c r="C54" s="5" t="str">
        <f>VLOOKUP(B54,'Erection '!B56:C120,2,0)</f>
        <v>A+6</v>
      </c>
      <c r="D54" s="323">
        <f>VLOOKUP(B54,'Erection '!B56:D116,3,0)</f>
        <v>46169</v>
      </c>
      <c r="E54" s="199">
        <f>VLOOKUP(B55,'Erection '!B56:E116,4,0)</f>
        <v>27.966000000000001</v>
      </c>
      <c r="F54" s="345" t="str">
        <f>VLOOKUP(B54,'Erection '!B56:F116,5,0)</f>
        <v>C</v>
      </c>
      <c r="G54" s="323">
        <f>VLOOKUP(B54,'Erection '!B56:G116,6,0)</f>
        <v>46174</v>
      </c>
      <c r="H54" s="214" t="str">
        <f>VLOOKUP(B54,'Erection '!B56:H116,7,0)</f>
        <v xml:space="preserve">M/s Amrendra Prasad </v>
      </c>
      <c r="I54" s="6">
        <v>22</v>
      </c>
      <c r="J54" s="6"/>
      <c r="K54" s="6" t="s">
        <v>856</v>
      </c>
      <c r="L54" s="346"/>
    </row>
    <row r="55" spans="1:12" ht="15.5" customHeight="1" thickBot="1">
      <c r="A55" s="6">
        <v>54</v>
      </c>
      <c r="B55" s="344" t="str">
        <f>'Erection '!B57</f>
        <v>124/3</v>
      </c>
      <c r="C55" s="5" t="str">
        <f>VLOOKUP(B55,'Erection '!B57:C121,2,0)</f>
        <v>A+9</v>
      </c>
      <c r="D55" s="323">
        <f>VLOOKUP(B55,'Erection '!B57:D117,3,0)</f>
        <v>46172</v>
      </c>
      <c r="E55" s="199">
        <f>VLOOKUP(B56,'Erection '!B57:E117,4,0)</f>
        <v>22.925000000000001</v>
      </c>
      <c r="F55" s="345" t="str">
        <f>VLOOKUP(B55,'Erection '!B57:F117,5,0)</f>
        <v>C</v>
      </c>
      <c r="G55" s="323">
        <f>VLOOKUP(B55,'Erection '!B57:G117,6,0)</f>
        <v>46175</v>
      </c>
      <c r="H55" s="214" t="str">
        <f>VLOOKUP(B55,'Erection '!B57:H117,7,0)</f>
        <v>M/S Gagan Entp.</v>
      </c>
      <c r="I55" s="66">
        <v>35</v>
      </c>
      <c r="J55" s="6"/>
      <c r="K55" s="6" t="s">
        <v>856</v>
      </c>
      <c r="L55" s="346"/>
    </row>
    <row r="56" spans="1:12" ht="15.5" customHeight="1" thickBot="1">
      <c r="A56" s="6">
        <v>55</v>
      </c>
      <c r="B56" s="344" t="str">
        <f>'Erection '!B58</f>
        <v>123/1</v>
      </c>
      <c r="C56" s="5" t="str">
        <f>VLOOKUP(B56,'Erection '!B58:C122,2,0)</f>
        <v>A+0</v>
      </c>
      <c r="D56" s="323">
        <f>VLOOKUP(B56,'Erection '!B58:D118,3,0)</f>
        <v>46175</v>
      </c>
      <c r="E56" s="199">
        <f>VLOOKUP(B57,'Erection '!B58:E118,4,0)</f>
        <v>22.925000000000001</v>
      </c>
      <c r="F56" s="345" t="str">
        <f>VLOOKUP(B56,'Erection '!B58:F118,5,0)</f>
        <v>C</v>
      </c>
      <c r="G56" s="323">
        <f>VLOOKUP(B56,'Erection '!B58:G118,6,0)</f>
        <v>46176</v>
      </c>
      <c r="H56" s="214" t="str">
        <f>VLOOKUP(B56,'Erection '!B58:H118,7,0)</f>
        <v>M/S Gagan Entp.</v>
      </c>
      <c r="I56" s="6">
        <v>26</v>
      </c>
      <c r="J56" s="6"/>
      <c r="K56" s="6" t="s">
        <v>856</v>
      </c>
      <c r="L56" s="346"/>
    </row>
    <row r="57" spans="1:12" ht="15.5" customHeight="1" thickBot="1">
      <c r="A57" s="6">
        <v>56</v>
      </c>
      <c r="B57" s="344" t="str">
        <f>'Erection '!B59</f>
        <v>127/3</v>
      </c>
      <c r="C57" s="5" t="str">
        <f>VLOOKUP(B57,'Erection '!B59:C123,2,0)</f>
        <v>A+0</v>
      </c>
      <c r="D57" s="323">
        <f>VLOOKUP(B57,'Erection '!B59:D119,3,0)</f>
        <v>46172</v>
      </c>
      <c r="E57" s="199">
        <f>VLOOKUP(B58,'Erection '!B59:E119,4,0)</f>
        <v>27.966000000000001</v>
      </c>
      <c r="F57" s="345" t="str">
        <f>VLOOKUP(B57,'Erection '!B59:F119,5,0)</f>
        <v>C</v>
      </c>
      <c r="G57" s="323">
        <f>VLOOKUP(B57,'Erection '!B59:G119,6,0)</f>
        <v>46176</v>
      </c>
      <c r="H57" s="214" t="str">
        <f>VLOOKUP(B57,'Erection '!B59:H119,7,0)</f>
        <v>M/s Jwala</v>
      </c>
      <c r="I57" s="6">
        <v>21</v>
      </c>
      <c r="J57" s="6"/>
      <c r="K57" s="6" t="s">
        <v>856</v>
      </c>
      <c r="L57" s="346"/>
    </row>
    <row r="58" spans="1:12" ht="15.5" customHeight="1" thickBot="1">
      <c r="A58" s="6">
        <v>57</v>
      </c>
      <c r="B58" s="344" t="str">
        <f>'Erection '!B60</f>
        <v>108/1</v>
      </c>
      <c r="C58" s="5" t="str">
        <f>VLOOKUP(B58,'Erection '!B60:C124,2,0)</f>
        <v>A+9</v>
      </c>
      <c r="D58" s="323">
        <f>VLOOKUP(B58,'Erection '!B60:D120,3,0)</f>
        <v>46173</v>
      </c>
      <c r="E58" s="199">
        <f>VLOOKUP(B59,'Erection '!B60:E120,4,0)</f>
        <v>22.925000000000001</v>
      </c>
      <c r="F58" s="345" t="str">
        <f>VLOOKUP(B58,'Erection '!B60:F120,5,0)</f>
        <v>C</v>
      </c>
      <c r="G58" s="323">
        <f>VLOOKUP(B58,'Erection '!B60:G120,6,0)</f>
        <v>46181</v>
      </c>
      <c r="H58" s="214" t="str">
        <f>VLOOKUP(B58,'Erection '!B60:H120,7,0)</f>
        <v>M/s Mukesh Kumar Verma</v>
      </c>
      <c r="I58" s="6">
        <v>24</v>
      </c>
      <c r="J58" s="6"/>
      <c r="K58" s="6" t="s">
        <v>856</v>
      </c>
      <c r="L58" s="346"/>
    </row>
    <row r="59" spans="1:12" ht="15.5" customHeight="1" thickBot="1">
      <c r="A59" s="6">
        <v>58</v>
      </c>
      <c r="B59" s="344" t="str">
        <f>'Erection '!B61</f>
        <v>110/3</v>
      </c>
      <c r="C59" s="5" t="str">
        <f>VLOOKUP(B59,'Erection '!B61:C125,2,0)</f>
        <v>A+0</v>
      </c>
      <c r="D59" s="323">
        <f>VLOOKUP(B59,'Erection '!B61:D121,3,0)</f>
        <v>46174</v>
      </c>
      <c r="E59" s="199">
        <f>VLOOKUP(B60,'Erection '!B61:E121,4,0)</f>
        <v>30.257000000000001</v>
      </c>
      <c r="F59" s="345" t="str">
        <f>VLOOKUP(B59,'Erection '!B61:F121,5,0)</f>
        <v>C</v>
      </c>
      <c r="G59" s="323">
        <f>VLOOKUP(B59,'Erection '!B61:G121,6,0)</f>
        <v>46180</v>
      </c>
      <c r="H59" s="214" t="str">
        <f>VLOOKUP(B59,'Erection '!B61:H121,7,0)</f>
        <v xml:space="preserve">M/s Amrendra Prasad </v>
      </c>
      <c r="I59" s="6">
        <v>22</v>
      </c>
      <c r="J59" s="6"/>
      <c r="K59" s="6" t="s">
        <v>856</v>
      </c>
      <c r="L59" s="346"/>
    </row>
    <row r="60" spans="1:12" ht="15.5" customHeight="1" thickBot="1">
      <c r="A60" s="6">
        <v>59</v>
      </c>
      <c r="B60" s="344" t="str">
        <f>'Erection '!B66</f>
        <v>123/3</v>
      </c>
      <c r="C60" s="5" t="str">
        <f>VLOOKUP(B60,'Erection '!B62:C126,2,0)</f>
        <v>A+9</v>
      </c>
      <c r="D60" s="323">
        <f>VLOOKUP(B60,'Erection '!B62:D122,3,0)</f>
        <v>46180</v>
      </c>
      <c r="E60" s="199">
        <f>VLOOKUP(B61,'Erection '!B62:E122,4,0)</f>
        <v>26.765000000000001</v>
      </c>
      <c r="F60" s="345" t="str">
        <f>VLOOKUP(B60,'Erection '!B62:F122,5,0)</f>
        <v>WIP</v>
      </c>
      <c r="G60" s="323">
        <f>VLOOKUP(B60,'Erection '!B62:G122,6,0)</f>
        <v>0</v>
      </c>
      <c r="H60" s="214" t="str">
        <f>VLOOKUP(B60,'Erection '!B62:H122,7,0)</f>
        <v>M/S Gagan Entp.-2</v>
      </c>
      <c r="I60" s="6">
        <v>20</v>
      </c>
      <c r="J60" s="6"/>
      <c r="K60" s="6" t="s">
        <v>856</v>
      </c>
      <c r="L60" s="346"/>
    </row>
    <row r="61" spans="1:12" ht="15.5" customHeight="1" thickBot="1">
      <c r="A61" s="6">
        <v>60</v>
      </c>
      <c r="B61" s="344" t="str">
        <f>'Erection '!B62</f>
        <v>124/2</v>
      </c>
      <c r="C61" s="5" t="e">
        <f>VLOOKUP(B61,'Erection '!B63:C150,2,0)</f>
        <v>#N/A</v>
      </c>
      <c r="D61" s="323">
        <f>VLOOKUP(B61,'Erection '!B62:D123,3,0)</f>
        <v>46176</v>
      </c>
      <c r="E61" s="199">
        <f>VLOOKUP(B62,'Erection '!B62:E123,4,0)</f>
        <v>24.042000000000002</v>
      </c>
      <c r="F61" s="345" t="str">
        <f>VLOOKUP(B61,'Erection '!B62:F123,5,0)</f>
        <v>C</v>
      </c>
      <c r="G61" s="323"/>
      <c r="H61" s="214" t="str">
        <f>VLOOKUP(B61,'Erection '!B62:H123,7,0)</f>
        <v>M/S Gagan Entp.</v>
      </c>
      <c r="I61" s="6">
        <v>19</v>
      </c>
      <c r="J61" s="6"/>
      <c r="K61" s="6" t="s">
        <v>856</v>
      </c>
      <c r="L61" s="346"/>
    </row>
    <row r="62" spans="1:12" ht="15.5" customHeight="1">
      <c r="A62" s="6">
        <v>61</v>
      </c>
      <c r="B62" s="344" t="str">
        <f>'Erection '!B63</f>
        <v>127/1</v>
      </c>
      <c r="C62" s="5" t="e">
        <f>VLOOKUP(B62,'Erection '!B64:C128,2,0)</f>
        <v>#N/A</v>
      </c>
      <c r="D62" s="323">
        <f>VLOOKUP(B62,'Erection '!B63:D124,3,0)</f>
        <v>46176</v>
      </c>
      <c r="E62" s="199">
        <v>22.925000000000001</v>
      </c>
      <c r="F62" s="345" t="str">
        <f>VLOOKUP(B62,'Erection '!B63:F124,5,0)</f>
        <v>C</v>
      </c>
      <c r="G62" s="323"/>
      <c r="H62" s="214" t="str">
        <f>VLOOKUP(B62,'Erection '!B63:H124,7,0)</f>
        <v>M/s Jwala</v>
      </c>
      <c r="I62" s="66">
        <v>35</v>
      </c>
      <c r="J62" s="6"/>
      <c r="K62" s="6" t="s">
        <v>856</v>
      </c>
      <c r="L62" s="346"/>
    </row>
    <row r="63" spans="1:12">
      <c r="G63" s="323"/>
    </row>
  </sheetData>
  <autoFilter ref="A1:L62" xr:uid="{F2E4FBE2-A4F9-4829-AE05-848F06FDBC65}"/>
  <phoneticPr fontId="101" type="noConversion"/>
  <conditionalFormatting sqref="B1:B62">
    <cfRule type="duplicateValues" dxfId="129" priority="1446"/>
    <cfRule type="duplicateValues" dxfId="128" priority="1447"/>
  </conditionalFormatting>
  <conditionalFormatting sqref="B1:B1048576">
    <cfRule type="duplicateValues" dxfId="127" priority="1448"/>
  </conditionalFormatting>
  <conditionalFormatting sqref="B2:B62">
    <cfRule type="duplicateValues" dxfId="126" priority="1453"/>
  </conditionalFormatting>
  <conditionalFormatting sqref="B50">
    <cfRule type="duplicateValues" dxfId="125" priority="229"/>
    <cfRule type="duplicateValues" dxfId="124" priority="230"/>
  </conditionalFormatting>
  <conditionalFormatting sqref="B61">
    <cfRule type="duplicateValues" dxfId="123" priority="214"/>
    <cfRule type="duplicateValues" dxfId="122" priority="215"/>
  </conditionalFormatting>
  <conditionalFormatting sqref="B62">
    <cfRule type="duplicateValues" dxfId="121" priority="1451"/>
    <cfRule type="duplicateValues" dxfId="120" priority="145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201" t="s">
        <v>740</v>
      </c>
      <c r="B1" s="201" t="s">
        <v>122</v>
      </c>
      <c r="C1" s="202" t="s">
        <v>112</v>
      </c>
      <c r="D1" s="201" t="s">
        <v>643</v>
      </c>
      <c r="E1" s="201" t="s">
        <v>741</v>
      </c>
      <c r="F1" s="226" t="s">
        <v>109</v>
      </c>
      <c r="G1" s="201" t="s">
        <v>644</v>
      </c>
      <c r="H1" s="201" t="s">
        <v>646</v>
      </c>
      <c r="I1" s="201" t="s">
        <v>737</v>
      </c>
      <c r="J1" s="203" t="s">
        <v>738</v>
      </c>
      <c r="K1" s="203" t="s">
        <v>849</v>
      </c>
      <c r="L1" s="203" t="s">
        <v>72</v>
      </c>
    </row>
    <row r="2" spans="1:12" ht="15.5" customHeight="1" thickBot="1">
      <c r="A2" s="6">
        <v>1</v>
      </c>
      <c r="B2" s="271" t="s">
        <v>215</v>
      </c>
      <c r="C2" s="271" t="s">
        <v>661</v>
      </c>
      <c r="D2" s="205" t="e">
        <f>VLOOKUP(B2,'Erection Completed '!$B$2:$J$62,3,FALSE)</f>
        <v>#N/A</v>
      </c>
      <c r="E2" s="199">
        <v>36.044833999999994</v>
      </c>
      <c r="F2" s="227" t="e">
        <f>IF(G2&gt;=1-1-2024,"Completed","Not Completed")</f>
        <v>#N/A</v>
      </c>
      <c r="G2" s="205" t="e">
        <f>VLOOKUP(B2,'Erection Completed '!$B$2:$J$62,6,FALSE)</f>
        <v>#N/A</v>
      </c>
      <c r="H2" s="205" t="e">
        <f>VLOOKUP(B2,'Erection Completed '!$B$2:$J$62,7,FALSE)</f>
        <v>#N/A</v>
      </c>
      <c r="I2" s="293" t="e">
        <f>VLOOKUP(B2,'Erection Completed '!$B$2:$J$62,8,FALSE)</f>
        <v>#N/A</v>
      </c>
      <c r="J2" s="6"/>
      <c r="K2" s="294" t="e">
        <f>VLOOKUP(B2,'Erection Completed '!$B$2:$K$62,10,FALSE)</f>
        <v>#N/A</v>
      </c>
      <c r="L2" s="208"/>
    </row>
    <row r="3" spans="1:12" ht="15.5" customHeight="1" thickBot="1">
      <c r="A3" s="6">
        <v>2</v>
      </c>
      <c r="B3" s="271" t="s">
        <v>214</v>
      </c>
      <c r="C3" s="271" t="s">
        <v>658</v>
      </c>
      <c r="D3" s="205" t="e">
        <f>VLOOKUP(B3,'Erection Completed '!$B$2:$J$62,3,FALSE)</f>
        <v>#N/A</v>
      </c>
      <c r="E3" s="199">
        <v>44.794097999999998</v>
      </c>
      <c r="F3" s="227" t="e">
        <f t="shared" ref="F3:F66" si="0">IF(G3&gt;=1-1-2024,"Completed","Not Completed")</f>
        <v>#N/A</v>
      </c>
      <c r="G3" s="205" t="e">
        <f>VLOOKUP(B3,'Erection Completed '!$B$2:$J$62,6,FALSE)</f>
        <v>#N/A</v>
      </c>
      <c r="H3" s="205" t="e">
        <f>VLOOKUP(B3,'Erection Completed '!$B$2:$J$62,7,FALSE)</f>
        <v>#N/A</v>
      </c>
      <c r="I3" s="293" t="e">
        <f>VLOOKUP(B3,'Erection Completed '!$B$2:$J$62,8,FALSE)</f>
        <v>#N/A</v>
      </c>
      <c r="J3" s="6"/>
      <c r="K3" s="294" t="e">
        <f>VLOOKUP(B3,'Erection Completed '!$B$2:$K$62,10,FALSE)</f>
        <v>#N/A</v>
      </c>
      <c r="L3" s="208"/>
    </row>
    <row r="4" spans="1:12" ht="15.5" customHeight="1" thickBot="1">
      <c r="A4" s="6">
        <v>3</v>
      </c>
      <c r="B4" s="271" t="s">
        <v>3</v>
      </c>
      <c r="C4" s="271" t="s">
        <v>668</v>
      </c>
      <c r="D4" s="205" t="e">
        <f>VLOOKUP(B4,'Erection Completed '!$B$2:$J$62,3,FALSE)</f>
        <v>#N/A</v>
      </c>
      <c r="E4" s="199">
        <v>54.417843999999995</v>
      </c>
      <c r="F4" s="227" t="e">
        <f t="shared" si="0"/>
        <v>#N/A</v>
      </c>
      <c r="G4" s="205" t="e">
        <f>VLOOKUP(B4,'Erection Completed '!$B$2:$J$62,6,FALSE)</f>
        <v>#N/A</v>
      </c>
      <c r="H4" s="205" t="e">
        <f>VLOOKUP(B4,'Erection Completed '!$B$2:$J$62,7,FALSE)</f>
        <v>#N/A</v>
      </c>
      <c r="I4" s="293" t="e">
        <f>VLOOKUP(B4,'Erection Completed '!$B$2:$J$62,8,FALSE)</f>
        <v>#N/A</v>
      </c>
      <c r="J4" s="6"/>
      <c r="K4" s="294" t="e">
        <f>VLOOKUP(B4,'Erection Completed '!$B$2:$K$62,10,FALSE)</f>
        <v>#N/A</v>
      </c>
      <c r="L4" s="208"/>
    </row>
    <row r="5" spans="1:12" ht="15.5" customHeight="1" thickBot="1">
      <c r="A5" s="6">
        <v>4</v>
      </c>
      <c r="B5" s="271" t="s">
        <v>4</v>
      </c>
      <c r="C5" s="271" t="s">
        <v>5</v>
      </c>
      <c r="D5" s="205" t="e">
        <f>VLOOKUP(B5,'Erection Completed '!$B$2:$J$62,3,FALSE)</f>
        <v>#N/A</v>
      </c>
      <c r="E5" s="199">
        <v>80.408017000000001</v>
      </c>
      <c r="F5" s="227" t="e">
        <f t="shared" si="0"/>
        <v>#N/A</v>
      </c>
      <c r="G5" s="205" t="e">
        <f>VLOOKUP(B5,'Erection Completed '!$B$2:$J$62,6,FALSE)</f>
        <v>#N/A</v>
      </c>
      <c r="H5" s="205" t="e">
        <f>VLOOKUP(B5,'Erection Completed '!$B$2:$J$62,7,FALSE)</f>
        <v>#N/A</v>
      </c>
      <c r="I5" s="293" t="e">
        <f>VLOOKUP(B5,'Erection Completed '!$B$2:$J$62,8,FALSE)</f>
        <v>#N/A</v>
      </c>
      <c r="J5" s="6"/>
      <c r="K5" s="294" t="e">
        <f>VLOOKUP(B5,'Erection Completed '!$B$2:$K$62,10,FALSE)</f>
        <v>#N/A</v>
      </c>
      <c r="L5" s="208"/>
    </row>
    <row r="6" spans="1:12" ht="15.5" customHeight="1" thickBot="1">
      <c r="A6" s="6">
        <v>5</v>
      </c>
      <c r="B6" s="271" t="s">
        <v>297</v>
      </c>
      <c r="C6" s="271" t="s">
        <v>661</v>
      </c>
      <c r="D6" s="205" t="e">
        <f>VLOOKUP(B6,'Erection Completed '!$B$2:$J$62,3,FALSE)</f>
        <v>#N/A</v>
      </c>
      <c r="E6" s="199">
        <v>36.044833999999994</v>
      </c>
      <c r="F6" s="227" t="e">
        <f t="shared" si="0"/>
        <v>#N/A</v>
      </c>
      <c r="G6" s="205" t="e">
        <f>VLOOKUP(B6,'Erection Completed '!$B$2:$J$62,6,FALSE)</f>
        <v>#N/A</v>
      </c>
      <c r="H6" s="205" t="e">
        <f>VLOOKUP(B6,'Erection Completed '!$B$2:$J$62,7,FALSE)</f>
        <v>#N/A</v>
      </c>
      <c r="I6" s="293" t="e">
        <f>VLOOKUP(B6,'Erection Completed '!$B$2:$J$62,8,FALSE)</f>
        <v>#N/A</v>
      </c>
      <c r="J6" s="6"/>
      <c r="K6" s="294" t="e">
        <f>VLOOKUP(B6,'Erection Completed '!$B$2:$K$62,10,FALSE)</f>
        <v>#N/A</v>
      </c>
      <c r="L6" s="208"/>
    </row>
    <row r="7" spans="1:12" ht="15.5" customHeight="1" thickBot="1">
      <c r="A7" s="6">
        <v>6</v>
      </c>
      <c r="B7" s="271" t="s">
        <v>6</v>
      </c>
      <c r="C7" s="271" t="s">
        <v>661</v>
      </c>
      <c r="D7" s="205" t="e">
        <f>VLOOKUP(B7,'Erection Completed '!$B$2:$J$62,3,FALSE)</f>
        <v>#N/A</v>
      </c>
      <c r="E7" s="199">
        <v>36.044833999999994</v>
      </c>
      <c r="F7" s="227" t="e">
        <f t="shared" si="0"/>
        <v>#N/A</v>
      </c>
      <c r="G7" s="205" t="e">
        <f>VLOOKUP(B7,'Erection Completed '!$B$2:$J$62,6,FALSE)</f>
        <v>#N/A</v>
      </c>
      <c r="H7" s="205" t="e">
        <f>VLOOKUP(B7,'Erection Completed '!$B$2:$J$62,7,FALSE)</f>
        <v>#N/A</v>
      </c>
      <c r="I7" s="293" t="e">
        <f>VLOOKUP(B7,'Erection Completed '!$B$2:$J$62,8,FALSE)</f>
        <v>#N/A</v>
      </c>
      <c r="J7" s="6"/>
      <c r="K7" s="294" t="e">
        <f>VLOOKUP(B7,'Erection Completed '!$B$2:$K$62,10,FALSE)</f>
        <v>#N/A</v>
      </c>
      <c r="L7" s="208"/>
    </row>
    <row r="8" spans="1:12" ht="15.5" customHeight="1" thickBot="1">
      <c r="A8" s="6">
        <v>7</v>
      </c>
      <c r="B8" s="271" t="s">
        <v>7</v>
      </c>
      <c r="C8" s="271" t="s">
        <v>642</v>
      </c>
      <c r="D8" s="205" t="e">
        <f>VLOOKUP(B8,'Erection Completed '!$B$2:$J$62,3,FALSE)</f>
        <v>#N/A</v>
      </c>
      <c r="E8" s="199">
        <v>46.689357999999991</v>
      </c>
      <c r="F8" s="227" t="e">
        <f t="shared" si="0"/>
        <v>#N/A</v>
      </c>
      <c r="G8" s="205" t="e">
        <f>VLOOKUP(B8,'Erection Completed '!$B$2:$J$62,6,FALSE)</f>
        <v>#N/A</v>
      </c>
      <c r="H8" s="205" t="e">
        <f>VLOOKUP(B8,'Erection Completed '!$B$2:$J$62,7,FALSE)</f>
        <v>#N/A</v>
      </c>
      <c r="I8" s="293" t="e">
        <f>VLOOKUP(B8,'Erection Completed '!$B$2:$J$62,8,FALSE)</f>
        <v>#N/A</v>
      </c>
      <c r="J8" s="6"/>
      <c r="K8" s="294" t="e">
        <f>VLOOKUP(B8,'Erection Completed '!$B$2:$K$62,10,FALSE)</f>
        <v>#N/A</v>
      </c>
      <c r="L8" s="208"/>
    </row>
    <row r="9" spans="1:12" ht="15.5" customHeight="1" thickBot="1">
      <c r="A9" s="6">
        <v>8</v>
      </c>
      <c r="B9" s="271" t="s">
        <v>8</v>
      </c>
      <c r="C9" s="271" t="s">
        <v>29</v>
      </c>
      <c r="D9" s="205" t="e">
        <f>VLOOKUP(B9,'Erection Completed '!$B$2:$J$62,3,FALSE)</f>
        <v>#N/A</v>
      </c>
      <c r="E9" s="199">
        <v>84.299299000000005</v>
      </c>
      <c r="F9" s="227" t="e">
        <f t="shared" si="0"/>
        <v>#N/A</v>
      </c>
      <c r="G9" s="205" t="e">
        <f>VLOOKUP(B9,'Erection Completed '!$B$2:$J$62,6,FALSE)</f>
        <v>#N/A</v>
      </c>
      <c r="H9" s="205" t="e">
        <f>VLOOKUP(B9,'Erection Completed '!$B$2:$J$62,7,FALSE)</f>
        <v>#N/A</v>
      </c>
      <c r="I9" s="293" t="e">
        <f>VLOOKUP(B9,'Erection Completed '!$B$2:$J$62,8,FALSE)</f>
        <v>#N/A</v>
      </c>
      <c r="J9" s="6"/>
      <c r="K9" s="294" t="e">
        <f>VLOOKUP(B9,'Erection Completed '!$B$2:$K$62,10,FALSE)</f>
        <v>#N/A</v>
      </c>
      <c r="L9" s="208"/>
    </row>
    <row r="10" spans="1:12" ht="15.5" customHeight="1" thickBot="1">
      <c r="A10" s="6">
        <v>9</v>
      </c>
      <c r="B10" s="271" t="s">
        <v>333</v>
      </c>
      <c r="C10" s="271" t="s">
        <v>661</v>
      </c>
      <c r="D10" s="205" t="e">
        <f>VLOOKUP(B10,'Erection Completed '!$B$2:$J$62,3,FALSE)</f>
        <v>#N/A</v>
      </c>
      <c r="E10" s="199">
        <v>36.044833999999994</v>
      </c>
      <c r="F10" s="227" t="e">
        <f t="shared" si="0"/>
        <v>#N/A</v>
      </c>
      <c r="G10" s="205" t="e">
        <f>VLOOKUP(B10,'Erection Completed '!$B$2:$J$62,6,FALSE)</f>
        <v>#N/A</v>
      </c>
      <c r="H10" s="205" t="e">
        <f>VLOOKUP(B10,'Erection Completed '!$B$2:$J$62,7,FALSE)</f>
        <v>#N/A</v>
      </c>
      <c r="I10" s="293" t="e">
        <f>VLOOKUP(B10,'Erection Completed '!$B$2:$J$62,8,FALSE)</f>
        <v>#N/A</v>
      </c>
      <c r="J10" s="6"/>
      <c r="K10" s="294" t="e">
        <f>VLOOKUP(B10,'Erection Completed '!$B$2:$K$62,10,FALSE)</f>
        <v>#N/A</v>
      </c>
      <c r="L10" s="208"/>
    </row>
    <row r="11" spans="1:12" ht="15.5" customHeight="1" thickBot="1">
      <c r="A11" s="6">
        <v>10</v>
      </c>
      <c r="B11" s="271" t="s">
        <v>184</v>
      </c>
      <c r="C11" s="271" t="s">
        <v>638</v>
      </c>
      <c r="D11" s="205" t="e">
        <f>VLOOKUP(B11,'Erection Completed '!$B$2:$J$62,3,FALSE)</f>
        <v>#N/A</v>
      </c>
      <c r="E11" s="199">
        <v>37.796346</v>
      </c>
      <c r="F11" s="227" t="e">
        <f t="shared" si="0"/>
        <v>#N/A</v>
      </c>
      <c r="G11" s="205" t="e">
        <f>VLOOKUP(B11,'Erection Completed '!$B$2:$J$62,6,FALSE)</f>
        <v>#N/A</v>
      </c>
      <c r="H11" s="205" t="e">
        <f>VLOOKUP(B11,'Erection Completed '!$B$2:$J$62,7,FALSE)</f>
        <v>#N/A</v>
      </c>
      <c r="I11" s="293" t="e">
        <f>VLOOKUP(B11,'Erection Completed '!$B$2:$J$62,8,FALSE)</f>
        <v>#N/A</v>
      </c>
      <c r="J11" s="6"/>
      <c r="K11" s="294" t="e">
        <f>VLOOKUP(B11,'Erection Completed '!$B$2:$K$62,10,FALSE)</f>
        <v>#N/A</v>
      </c>
      <c r="L11" s="208"/>
    </row>
    <row r="12" spans="1:12" ht="15.5" customHeight="1" thickBot="1">
      <c r="A12" s="6">
        <v>11</v>
      </c>
      <c r="B12" s="271" t="s">
        <v>182</v>
      </c>
      <c r="C12" s="271" t="s">
        <v>658</v>
      </c>
      <c r="D12" s="205" t="e">
        <f>VLOOKUP(B12,'Erection Completed '!$B$2:$J$62,3,FALSE)</f>
        <v>#N/A</v>
      </c>
      <c r="E12" s="199">
        <v>44.794097999999998</v>
      </c>
      <c r="F12" s="227" t="e">
        <f t="shared" si="0"/>
        <v>#N/A</v>
      </c>
      <c r="G12" s="205" t="e">
        <f>VLOOKUP(B12,'Erection Completed '!$B$2:$J$62,6,FALSE)</f>
        <v>#N/A</v>
      </c>
      <c r="H12" s="205" t="e">
        <f>VLOOKUP(B12,'Erection Completed '!$B$2:$J$62,7,FALSE)</f>
        <v>#N/A</v>
      </c>
      <c r="I12" s="293" t="e">
        <f>VLOOKUP(B12,'Erection Completed '!$B$2:$J$62,8,FALSE)</f>
        <v>#N/A</v>
      </c>
      <c r="J12" s="6"/>
      <c r="K12" s="294" t="e">
        <f>VLOOKUP(B12,'Erection Completed '!$B$2:$K$62,10,FALSE)</f>
        <v>#N/A</v>
      </c>
      <c r="L12" s="208"/>
    </row>
    <row r="13" spans="1:12" ht="15.5" customHeight="1" thickBot="1">
      <c r="A13" s="6">
        <v>12</v>
      </c>
      <c r="B13" s="271" t="s">
        <v>334</v>
      </c>
      <c r="C13" s="271" t="s">
        <v>638</v>
      </c>
      <c r="D13" s="205" t="e">
        <f>VLOOKUP(B13,'Erection Completed '!$B$2:$J$62,3,FALSE)</f>
        <v>#N/A</v>
      </c>
      <c r="E13" s="199">
        <v>37.796346</v>
      </c>
      <c r="F13" s="227" t="e">
        <f t="shared" si="0"/>
        <v>#N/A</v>
      </c>
      <c r="G13" s="205" t="e">
        <f>VLOOKUP(B13,'Erection Completed '!$B$2:$J$62,6,FALSE)</f>
        <v>#N/A</v>
      </c>
      <c r="H13" s="205" t="e">
        <f>VLOOKUP(B13,'Erection Completed '!$B$2:$J$62,7,FALSE)</f>
        <v>#N/A</v>
      </c>
      <c r="I13" s="293" t="e">
        <f>VLOOKUP(B13,'Erection Completed '!$B$2:$J$62,8,FALSE)</f>
        <v>#N/A</v>
      </c>
      <c r="J13" s="6"/>
      <c r="K13" s="294" t="e">
        <f>VLOOKUP(B13,'Erection Completed '!$B$2:$K$62,10,FALSE)</f>
        <v>#N/A</v>
      </c>
      <c r="L13" s="208"/>
    </row>
    <row r="14" spans="1:12" ht="15.5" customHeight="1" thickBot="1">
      <c r="A14" s="6">
        <v>13</v>
      </c>
      <c r="B14" s="271" t="s">
        <v>188</v>
      </c>
      <c r="C14" s="271" t="s">
        <v>661</v>
      </c>
      <c r="D14" s="205" t="e">
        <f>VLOOKUP(B14,'Erection Completed '!$B$2:$J$62,3,FALSE)</f>
        <v>#N/A</v>
      </c>
      <c r="E14" s="199">
        <v>36.044833999999994</v>
      </c>
      <c r="F14" s="227" t="e">
        <f t="shared" si="0"/>
        <v>#N/A</v>
      </c>
      <c r="G14" s="205" t="e">
        <f>VLOOKUP(B14,'Erection Completed '!$B$2:$J$62,6,FALSE)</f>
        <v>#N/A</v>
      </c>
      <c r="H14" s="205" t="e">
        <f>VLOOKUP(B14,'Erection Completed '!$B$2:$J$62,7,FALSE)</f>
        <v>#N/A</v>
      </c>
      <c r="I14" s="293" t="e">
        <f>VLOOKUP(B14,'Erection Completed '!$B$2:$J$62,8,FALSE)</f>
        <v>#N/A</v>
      </c>
      <c r="J14" s="6"/>
      <c r="K14" s="294" t="e">
        <f>VLOOKUP(B14,'Erection Completed '!$B$2:$K$62,10,FALSE)</f>
        <v>#N/A</v>
      </c>
      <c r="L14" s="208"/>
    </row>
    <row r="15" spans="1:12" ht="15.5" customHeight="1" thickBot="1">
      <c r="A15" s="6">
        <v>14</v>
      </c>
      <c r="B15" s="271" t="s">
        <v>190</v>
      </c>
      <c r="C15" s="271" t="s">
        <v>638</v>
      </c>
      <c r="D15" s="205" t="e">
        <f>VLOOKUP(B15,'Erection Completed '!$B$2:$J$62,3,FALSE)</f>
        <v>#N/A</v>
      </c>
      <c r="E15" s="199">
        <v>37.796346</v>
      </c>
      <c r="F15" s="227" t="e">
        <f t="shared" si="0"/>
        <v>#N/A</v>
      </c>
      <c r="G15" s="205" t="e">
        <f>VLOOKUP(B15,'Erection Completed '!$B$2:$J$62,6,FALSE)</f>
        <v>#N/A</v>
      </c>
      <c r="H15" s="205" t="e">
        <f>VLOOKUP(B15,'Erection Completed '!$B$2:$J$62,7,FALSE)</f>
        <v>#N/A</v>
      </c>
      <c r="I15" s="293" t="e">
        <f>VLOOKUP(B15,'Erection Completed '!$B$2:$J$62,8,FALSE)</f>
        <v>#N/A</v>
      </c>
      <c r="J15" s="6"/>
      <c r="K15" s="294" t="e">
        <f>VLOOKUP(B15,'Erection Completed '!$B$2:$K$62,10,FALSE)</f>
        <v>#N/A</v>
      </c>
      <c r="L15" s="208"/>
    </row>
    <row r="16" spans="1:12" ht="15.5" customHeight="1" thickBot="1">
      <c r="A16" s="6">
        <v>15</v>
      </c>
      <c r="B16" s="271" t="s">
        <v>197</v>
      </c>
      <c r="C16" s="271" t="s">
        <v>657</v>
      </c>
      <c r="D16" s="205" t="e">
        <f>VLOOKUP(B16,'Erection Completed '!$B$2:$J$62,3,FALSE)</f>
        <v>#N/A</v>
      </c>
      <c r="E16" s="199">
        <v>39.458914000000007</v>
      </c>
      <c r="F16" s="227" t="e">
        <f t="shared" si="0"/>
        <v>#N/A</v>
      </c>
      <c r="G16" s="205" t="e">
        <f>VLOOKUP(B16,'Erection Completed '!$B$2:$J$62,6,FALSE)</f>
        <v>#N/A</v>
      </c>
      <c r="H16" s="205" t="e">
        <f>VLOOKUP(B16,'Erection Completed '!$B$2:$J$62,7,FALSE)</f>
        <v>#N/A</v>
      </c>
      <c r="I16" s="293" t="e">
        <f>VLOOKUP(B16,'Erection Completed '!$B$2:$J$62,8,FALSE)</f>
        <v>#N/A</v>
      </c>
      <c r="J16" s="6"/>
      <c r="K16" s="294" t="e">
        <f>VLOOKUP(B16,'Erection Completed '!$B$2:$K$62,10,FALSE)</f>
        <v>#N/A</v>
      </c>
      <c r="L16" s="208"/>
    </row>
    <row r="17" spans="1:12" ht="15.5" customHeight="1" thickBot="1">
      <c r="A17" s="6">
        <v>16</v>
      </c>
      <c r="B17" s="271" t="s">
        <v>9</v>
      </c>
      <c r="C17" s="271" t="s">
        <v>31</v>
      </c>
      <c r="D17" s="205" t="e">
        <f>VLOOKUP(B17,'Erection Completed '!$B$2:$J$62,3,FALSE)</f>
        <v>#N/A</v>
      </c>
      <c r="E17" s="199">
        <v>65.756547999999995</v>
      </c>
      <c r="F17" s="227" t="e">
        <f t="shared" si="0"/>
        <v>#N/A</v>
      </c>
      <c r="G17" s="205" t="e">
        <f>VLOOKUP(B17,'Erection Completed '!$B$2:$J$62,6,FALSE)</f>
        <v>#N/A</v>
      </c>
      <c r="H17" s="205" t="e">
        <f>VLOOKUP(B17,'Erection Completed '!$B$2:$J$62,7,FALSE)</f>
        <v>#N/A</v>
      </c>
      <c r="I17" s="293" t="e">
        <f>VLOOKUP(B17,'Erection Completed '!$B$2:$J$62,8,FALSE)</f>
        <v>#N/A</v>
      </c>
      <c r="J17" s="6"/>
      <c r="K17" s="294" t="e">
        <f>VLOOKUP(B17,'Erection Completed '!$B$2:$K$62,10,FALSE)</f>
        <v>#N/A</v>
      </c>
      <c r="L17" s="208"/>
    </row>
    <row r="18" spans="1:12" ht="15.5" customHeight="1" thickBot="1">
      <c r="A18" s="6">
        <v>17</v>
      </c>
      <c r="B18" s="271" t="s">
        <v>195</v>
      </c>
      <c r="C18" s="271" t="s">
        <v>669</v>
      </c>
      <c r="D18" s="205">
        <f>VLOOKUP(B18,'Erection Completed '!$B$2:$J$62,3,FALSE)</f>
        <v>46146</v>
      </c>
      <c r="E18" s="199">
        <v>91.055462000000006</v>
      </c>
      <c r="F18" s="227" t="str">
        <f t="shared" si="0"/>
        <v>Completed</v>
      </c>
      <c r="G18" s="205">
        <f>VLOOKUP(B18,'Erection Completed '!$B$2:$J$62,6,FALSE)</f>
        <v>46150</v>
      </c>
      <c r="H18" s="205" t="str">
        <f>VLOOKUP(B18,'Erection Completed '!$B$2:$J$62,7,FALSE)</f>
        <v>M/S Gagan Entp.</v>
      </c>
      <c r="I18" s="293">
        <f>VLOOKUP(B18,'Erection Completed '!$B$2:$J$62,8,FALSE)</f>
        <v>18</v>
      </c>
      <c r="J18" s="6"/>
      <c r="K18" s="294" t="str">
        <f>VLOOKUP(B18,'Erection Completed '!$B$2:$K$62,10,FALSE)</f>
        <v>Yes</v>
      </c>
      <c r="L18" s="208"/>
    </row>
    <row r="19" spans="1:12" ht="15.5" customHeight="1" thickBot="1">
      <c r="A19" s="6">
        <v>18</v>
      </c>
      <c r="B19" s="271" t="s">
        <v>186</v>
      </c>
      <c r="C19" s="271" t="s">
        <v>642</v>
      </c>
      <c r="D19" s="205">
        <f>VLOOKUP(B19,'Erection Completed '!$B$2:$J$62,3,FALSE)</f>
        <v>46140</v>
      </c>
      <c r="E19" s="199">
        <v>46.689357999999991</v>
      </c>
      <c r="F19" s="227" t="str">
        <f t="shared" si="0"/>
        <v>Completed</v>
      </c>
      <c r="G19" s="205">
        <f>VLOOKUP(B19,'Erection Completed '!$B$2:$J$62,6,FALSE)</f>
        <v>46146</v>
      </c>
      <c r="H19" s="205" t="str">
        <f>VLOOKUP(B19,'Erection Completed '!$B$2:$J$62,7,FALSE)</f>
        <v>M/S Gagan Entp.</v>
      </c>
      <c r="I19" s="293">
        <f>VLOOKUP(B19,'Erection Completed '!$B$2:$J$62,8,FALSE)</f>
        <v>23</v>
      </c>
      <c r="J19" s="6"/>
      <c r="K19" s="294" t="str">
        <f>VLOOKUP(B19,'Erection Completed '!$B$2:$K$62,10,FALSE)</f>
        <v>Yes</v>
      </c>
      <c r="L19" s="208"/>
    </row>
    <row r="20" spans="1:12" ht="15.5" customHeight="1" thickBot="1">
      <c r="A20" s="6">
        <v>19</v>
      </c>
      <c r="B20" s="271" t="s">
        <v>187</v>
      </c>
      <c r="C20" s="271" t="s">
        <v>638</v>
      </c>
      <c r="D20" s="205" t="e">
        <f>VLOOKUP(B20,'Erection Completed '!$B$2:$J$62,3,FALSE)</f>
        <v>#N/A</v>
      </c>
      <c r="E20" s="199">
        <v>37.796346</v>
      </c>
      <c r="F20" s="227" t="e">
        <f t="shared" si="0"/>
        <v>#N/A</v>
      </c>
      <c r="G20" s="205" t="e">
        <f>VLOOKUP(B20,'Erection Completed '!$B$2:$J$62,6,FALSE)</f>
        <v>#N/A</v>
      </c>
      <c r="H20" s="205" t="e">
        <f>VLOOKUP(B20,'Erection Completed '!$B$2:$J$62,7,FALSE)</f>
        <v>#N/A</v>
      </c>
      <c r="I20" s="293" t="e">
        <f>VLOOKUP(B20,'Erection Completed '!$B$2:$J$62,8,FALSE)</f>
        <v>#N/A</v>
      </c>
      <c r="J20" s="6"/>
      <c r="K20" s="294" t="e">
        <f>VLOOKUP(B20,'Erection Completed '!$B$2:$K$62,10,FALSE)</f>
        <v>#N/A</v>
      </c>
      <c r="L20" s="208"/>
    </row>
    <row r="21" spans="1:12" ht="15.5" customHeight="1" thickBot="1">
      <c r="A21" s="6">
        <v>20</v>
      </c>
      <c r="B21" s="271" t="s">
        <v>185</v>
      </c>
      <c r="C21" s="271" t="s">
        <v>638</v>
      </c>
      <c r="D21" s="205">
        <f>VLOOKUP(B21,'Erection Completed '!$B$2:$J$62,3,FALSE)</f>
        <v>46150</v>
      </c>
      <c r="E21" s="199">
        <v>37.796346</v>
      </c>
      <c r="F21" s="227" t="str">
        <f t="shared" si="0"/>
        <v>Completed</v>
      </c>
      <c r="G21" s="205">
        <f>VLOOKUP(B21,'Erection Completed '!$B$2:$J$62,6,FALSE)</f>
        <v>46154</v>
      </c>
      <c r="H21" s="205" t="str">
        <f>VLOOKUP(B21,'Erection Completed '!$B$2:$J$62,7,FALSE)</f>
        <v>M/S Gagan Entp.</v>
      </c>
      <c r="I21" s="293">
        <f>VLOOKUP(B21,'Erection Completed '!$B$2:$J$62,8,FALSE)</f>
        <v>35</v>
      </c>
      <c r="J21" s="6"/>
      <c r="K21" s="294" t="str">
        <f>VLOOKUP(B21,'Erection Completed '!$B$2:$K$62,10,FALSE)</f>
        <v>Yes</v>
      </c>
      <c r="L21" s="208"/>
    </row>
    <row r="22" spans="1:12" ht="15.5" customHeight="1" thickBot="1">
      <c r="A22" s="6">
        <v>21</v>
      </c>
      <c r="B22" s="271" t="s">
        <v>183</v>
      </c>
      <c r="C22" s="271" t="s">
        <v>661</v>
      </c>
      <c r="D22" s="205">
        <f>VLOOKUP(B22,'Erection Completed '!$B$2:$J$62,3,FALSE)</f>
        <v>46160</v>
      </c>
      <c r="E22" s="199">
        <v>36.044833999999994</v>
      </c>
      <c r="F22" s="227" t="str">
        <f t="shared" si="0"/>
        <v>Completed</v>
      </c>
      <c r="G22" s="205">
        <f>VLOOKUP(B22,'Erection Completed '!$B$2:$J$62,6,FALSE)</f>
        <v>46162</v>
      </c>
      <c r="H22" s="205" t="str">
        <f>VLOOKUP(B22,'Erection Completed '!$B$2:$J$62,7,FALSE)</f>
        <v>M/S Gagan Entp.</v>
      </c>
      <c r="I22" s="293">
        <f>VLOOKUP(B22,'Erection Completed '!$B$2:$J$62,8,FALSE)</f>
        <v>35</v>
      </c>
      <c r="J22" s="6"/>
      <c r="K22" s="294" t="str">
        <f>VLOOKUP(B22,'Erection Completed '!$B$2:$K$62,10,FALSE)</f>
        <v>Yes</v>
      </c>
      <c r="L22" s="208"/>
    </row>
    <row r="23" spans="1:12" ht="15.5" customHeight="1" thickBot="1">
      <c r="A23" s="6">
        <v>22</v>
      </c>
      <c r="B23" s="271" t="s">
        <v>191</v>
      </c>
      <c r="C23" s="271" t="s">
        <v>638</v>
      </c>
      <c r="D23" s="205">
        <f>VLOOKUP(B23,'Erection Completed '!$B$2:$J$62,3,FALSE)</f>
        <v>46038</v>
      </c>
      <c r="E23" s="199">
        <v>37.796346</v>
      </c>
      <c r="F23" s="227" t="str">
        <f t="shared" si="0"/>
        <v>Completed</v>
      </c>
      <c r="G23" s="205">
        <f>VLOOKUP(B23,'Erection Completed '!$B$2:$J$62,6,FALSE)</f>
        <v>46160</v>
      </c>
      <c r="H23" s="205" t="str">
        <f>VLOOKUP(B23,'Erection Completed '!$B$2:$J$62,7,FALSE)</f>
        <v>M/S Gagan Entp.</v>
      </c>
      <c r="I23" s="293">
        <f>VLOOKUP(B23,'Erection Completed '!$B$2:$J$62,8,FALSE)</f>
        <v>18</v>
      </c>
      <c r="J23" s="6"/>
      <c r="K23" s="294" t="str">
        <f>VLOOKUP(B23,'Erection Completed '!$B$2:$K$62,10,FALSE)</f>
        <v>Yes</v>
      </c>
      <c r="L23" s="208"/>
    </row>
    <row r="24" spans="1:12" ht="15.5" customHeight="1" thickBot="1">
      <c r="A24" s="6">
        <v>23</v>
      </c>
      <c r="B24" s="271" t="s">
        <v>192</v>
      </c>
      <c r="C24" s="271" t="s">
        <v>20</v>
      </c>
      <c r="D24" s="205">
        <f>VLOOKUP(B24,'Erection Completed '!$B$2:$J$62,3,FALSE)</f>
        <v>46154</v>
      </c>
      <c r="E24" s="199">
        <v>54.417843999999995</v>
      </c>
      <c r="F24" s="227" t="str">
        <f t="shared" si="0"/>
        <v>Completed</v>
      </c>
      <c r="G24" s="205">
        <f>VLOOKUP(B24,'Erection Completed '!$B$2:$J$62,6,FALSE)</f>
        <v>46158</v>
      </c>
      <c r="H24" s="205" t="str">
        <f>VLOOKUP(B24,'Erection Completed '!$B$2:$J$62,7,FALSE)</f>
        <v>M/S Gagan Entp.</v>
      </c>
      <c r="I24" s="293">
        <f>VLOOKUP(B24,'Erection Completed '!$B$2:$J$62,8,FALSE)</f>
        <v>35</v>
      </c>
      <c r="J24" s="6"/>
      <c r="K24" s="294" t="str">
        <f>VLOOKUP(B24,'Erection Completed '!$B$2:$K$62,10,FALSE)</f>
        <v>Yes</v>
      </c>
      <c r="L24" s="208"/>
    </row>
    <row r="25" spans="1:12" ht="15.5" customHeight="1" thickBot="1">
      <c r="A25" s="6">
        <v>24</v>
      </c>
      <c r="B25" s="271" t="s">
        <v>198</v>
      </c>
      <c r="C25" s="271" t="s">
        <v>638</v>
      </c>
      <c r="D25" s="205" t="e">
        <f>VLOOKUP(B25,'Erection Completed '!$B$2:$J$62,3,FALSE)</f>
        <v>#N/A</v>
      </c>
      <c r="E25" s="199">
        <v>37.796346</v>
      </c>
      <c r="F25" s="227" t="e">
        <f t="shared" si="0"/>
        <v>#N/A</v>
      </c>
      <c r="G25" s="205" t="e">
        <f>VLOOKUP(B25,'Erection Completed '!$B$2:$J$62,6,FALSE)</f>
        <v>#N/A</v>
      </c>
      <c r="H25" s="205" t="e">
        <f>VLOOKUP(B25,'Erection Completed '!$B$2:$J$62,7,FALSE)</f>
        <v>#N/A</v>
      </c>
      <c r="I25" s="293" t="e">
        <f>VLOOKUP(B25,'Erection Completed '!$B$2:$J$62,8,FALSE)</f>
        <v>#N/A</v>
      </c>
      <c r="J25" s="6"/>
      <c r="K25" s="294" t="e">
        <f>VLOOKUP(B25,'Erection Completed '!$B$2:$K$62,10,FALSE)</f>
        <v>#N/A</v>
      </c>
      <c r="L25" s="208"/>
    </row>
    <row r="26" spans="1:12" ht="15.5" customHeight="1" thickBot="1">
      <c r="A26" s="6">
        <v>25</v>
      </c>
      <c r="B26" s="271" t="s">
        <v>203</v>
      </c>
      <c r="C26" s="271" t="s">
        <v>638</v>
      </c>
      <c r="D26" s="205" t="e">
        <f>VLOOKUP(B26,'Erection Completed '!$B$2:$J$62,3,FALSE)</f>
        <v>#N/A</v>
      </c>
      <c r="E26" s="199">
        <v>37.796346</v>
      </c>
      <c r="F26" s="227" t="e">
        <f t="shared" si="0"/>
        <v>#N/A</v>
      </c>
      <c r="G26" s="205" t="e">
        <f>VLOOKUP(B26,'Erection Completed '!$B$2:$J$62,6,FALSE)</f>
        <v>#N/A</v>
      </c>
      <c r="H26" s="205" t="e">
        <f>VLOOKUP(B26,'Erection Completed '!$B$2:$J$62,7,FALSE)</f>
        <v>#N/A</v>
      </c>
      <c r="I26" s="293" t="e">
        <f>VLOOKUP(B26,'Erection Completed '!$B$2:$J$62,8,FALSE)</f>
        <v>#N/A</v>
      </c>
      <c r="J26" s="6"/>
      <c r="K26" s="294" t="e">
        <f>VLOOKUP(B26,'Erection Completed '!$B$2:$K$62,10,FALSE)</f>
        <v>#N/A</v>
      </c>
      <c r="L26" s="208"/>
    </row>
    <row r="27" spans="1:12" ht="15.5" customHeight="1" thickBot="1">
      <c r="A27" s="6">
        <v>26</v>
      </c>
      <c r="B27" s="271" t="s">
        <v>207</v>
      </c>
      <c r="C27" s="271" t="s">
        <v>638</v>
      </c>
      <c r="D27" s="205" t="e">
        <f>VLOOKUP(B27,'Erection Completed '!$B$2:$J$62,3,FALSE)</f>
        <v>#N/A</v>
      </c>
      <c r="E27" s="199">
        <v>37.796346</v>
      </c>
      <c r="F27" s="227" t="e">
        <f t="shared" si="0"/>
        <v>#N/A</v>
      </c>
      <c r="G27" s="205" t="e">
        <f>VLOOKUP(B27,'Erection Completed '!$B$2:$J$62,6,FALSE)</f>
        <v>#N/A</v>
      </c>
      <c r="H27" s="205" t="e">
        <f>VLOOKUP(B27,'Erection Completed '!$B$2:$J$62,7,FALSE)</f>
        <v>#N/A</v>
      </c>
      <c r="I27" s="293" t="e">
        <f>VLOOKUP(B27,'Erection Completed '!$B$2:$J$62,8,FALSE)</f>
        <v>#N/A</v>
      </c>
      <c r="J27" s="6"/>
      <c r="K27" s="294" t="e">
        <f>VLOOKUP(B27,'Erection Completed '!$B$2:$K$62,10,FALSE)</f>
        <v>#N/A</v>
      </c>
      <c r="L27" s="208"/>
    </row>
    <row r="28" spans="1:12" ht="15.5" customHeight="1" thickBot="1">
      <c r="A28" s="6">
        <v>27</v>
      </c>
      <c r="B28" s="271" t="s">
        <v>335</v>
      </c>
      <c r="C28" s="271" t="s">
        <v>642</v>
      </c>
      <c r="D28" s="205" t="e">
        <f>VLOOKUP(B28,'Erection Completed '!$B$2:$J$62,3,FALSE)</f>
        <v>#N/A</v>
      </c>
      <c r="E28" s="199">
        <v>46.689357999999991</v>
      </c>
      <c r="F28" s="227" t="e">
        <f t="shared" si="0"/>
        <v>#N/A</v>
      </c>
      <c r="G28" s="205" t="e">
        <f>VLOOKUP(B28,'Erection Completed '!$B$2:$J$62,6,FALSE)</f>
        <v>#N/A</v>
      </c>
      <c r="H28" s="205" t="e">
        <f>VLOOKUP(B28,'Erection Completed '!$B$2:$J$62,7,FALSE)</f>
        <v>#N/A</v>
      </c>
      <c r="I28" s="293" t="e">
        <f>VLOOKUP(B28,'Erection Completed '!$B$2:$J$62,8,FALSE)</f>
        <v>#N/A</v>
      </c>
      <c r="J28" s="6"/>
      <c r="K28" s="294" t="e">
        <f>VLOOKUP(B28,'Erection Completed '!$B$2:$K$62,10,FALSE)</f>
        <v>#N/A</v>
      </c>
      <c r="L28" s="208"/>
    </row>
    <row r="29" spans="1:12" ht="15.5" customHeight="1" thickBot="1">
      <c r="A29" s="6">
        <v>28</v>
      </c>
      <c r="B29" s="271" t="s">
        <v>10</v>
      </c>
      <c r="C29" s="271" t="s">
        <v>21</v>
      </c>
      <c r="D29" s="205" t="e">
        <f>VLOOKUP(B29,'Erection Completed '!$B$2:$J$62,3,FALSE)</f>
        <v>#N/A</v>
      </c>
      <c r="E29" s="199">
        <v>75.452399</v>
      </c>
      <c r="F29" s="227" t="e">
        <f t="shared" si="0"/>
        <v>#N/A</v>
      </c>
      <c r="G29" s="205" t="e">
        <f>VLOOKUP(B29,'Erection Completed '!$B$2:$J$62,6,FALSE)</f>
        <v>#N/A</v>
      </c>
      <c r="H29" s="205" t="e">
        <f>VLOOKUP(B29,'Erection Completed '!$B$2:$J$62,7,FALSE)</f>
        <v>#N/A</v>
      </c>
      <c r="I29" s="293" t="e">
        <f>VLOOKUP(B29,'Erection Completed '!$B$2:$J$62,8,FALSE)</f>
        <v>#N/A</v>
      </c>
      <c r="J29" s="6"/>
      <c r="K29" s="294" t="e">
        <f>VLOOKUP(B29,'Erection Completed '!$B$2:$K$62,10,FALSE)</f>
        <v>#N/A</v>
      </c>
      <c r="L29" s="208"/>
    </row>
    <row r="30" spans="1:12" ht="15.5" customHeight="1" thickBot="1">
      <c r="A30" s="6">
        <v>29</v>
      </c>
      <c r="B30" s="271" t="s">
        <v>206</v>
      </c>
      <c r="C30" s="271" t="s">
        <v>661</v>
      </c>
      <c r="D30" s="205" t="e">
        <f>VLOOKUP(B30,'Erection Completed '!$B$2:$J$62,3,FALSE)</f>
        <v>#N/A</v>
      </c>
      <c r="E30" s="199">
        <v>36.044833999999994</v>
      </c>
      <c r="F30" s="227" t="e">
        <f t="shared" si="0"/>
        <v>#N/A</v>
      </c>
      <c r="G30" s="205" t="e">
        <f>VLOOKUP(B30,'Erection Completed '!$B$2:$J$62,6,FALSE)</f>
        <v>#N/A</v>
      </c>
      <c r="H30" s="205" t="e">
        <f>VLOOKUP(B30,'Erection Completed '!$B$2:$J$62,7,FALSE)</f>
        <v>#N/A</v>
      </c>
      <c r="I30" s="293" t="e">
        <f>VLOOKUP(B30,'Erection Completed '!$B$2:$J$62,8,FALSE)</f>
        <v>#N/A</v>
      </c>
      <c r="J30" s="6"/>
      <c r="K30" s="294" t="e">
        <f>VLOOKUP(B30,'Erection Completed '!$B$2:$K$62,10,FALSE)</f>
        <v>#N/A</v>
      </c>
      <c r="L30" s="208"/>
    </row>
    <row r="31" spans="1:12" ht="15.5" customHeight="1" thickBot="1">
      <c r="A31" s="6">
        <v>30</v>
      </c>
      <c r="B31" s="271" t="s">
        <v>336</v>
      </c>
      <c r="C31" s="271" t="s">
        <v>638</v>
      </c>
      <c r="D31" s="205">
        <f>VLOOKUP(B31,'Erection Completed '!$B$2:$J$62,3,FALSE)</f>
        <v>46176</v>
      </c>
      <c r="E31" s="199">
        <v>37.796346</v>
      </c>
      <c r="F31" s="227" t="str">
        <f t="shared" si="0"/>
        <v>Completed</v>
      </c>
      <c r="G31" s="205">
        <f>VLOOKUP(B31,'Erection Completed '!$B$2:$J$62,6,FALSE)</f>
        <v>0</v>
      </c>
      <c r="H31" s="205" t="str">
        <f>VLOOKUP(B31,'Erection Completed '!$B$2:$J$62,7,FALSE)</f>
        <v>M/S Gagan Entp.</v>
      </c>
      <c r="I31" s="293">
        <f>VLOOKUP(B31,'Erection Completed '!$B$2:$J$62,8,FALSE)</f>
        <v>19</v>
      </c>
      <c r="J31" s="6"/>
      <c r="K31" s="294" t="str">
        <f>VLOOKUP(B31,'Erection Completed '!$B$2:$K$62,10,FALSE)</f>
        <v>Yes</v>
      </c>
      <c r="L31" s="208"/>
    </row>
    <row r="32" spans="1:12" ht="15.5" customHeight="1" thickBot="1">
      <c r="A32" s="6">
        <v>31</v>
      </c>
      <c r="B32" s="271" t="s">
        <v>337</v>
      </c>
      <c r="C32" s="271" t="s">
        <v>638</v>
      </c>
      <c r="D32" s="205">
        <f>VLOOKUP(B32,'Erection Completed '!$B$2:$J$62,3,FALSE)</f>
        <v>46172</v>
      </c>
      <c r="E32" s="199">
        <v>37.796346</v>
      </c>
      <c r="F32" s="227" t="str">
        <f t="shared" si="0"/>
        <v>Completed</v>
      </c>
      <c r="G32" s="205">
        <f>VLOOKUP(B32,'Erection Completed '!$B$2:$J$62,6,FALSE)</f>
        <v>46175</v>
      </c>
      <c r="H32" s="205" t="str">
        <f>VLOOKUP(B32,'Erection Completed '!$B$2:$J$62,7,FALSE)</f>
        <v>M/S Gagan Entp.</v>
      </c>
      <c r="I32" s="293">
        <f>VLOOKUP(B32,'Erection Completed '!$B$2:$J$62,8,FALSE)</f>
        <v>35</v>
      </c>
      <c r="J32" s="6"/>
      <c r="K32" s="294" t="str">
        <f>VLOOKUP(B32,'Erection Completed '!$B$2:$K$62,10,FALSE)</f>
        <v>Yes</v>
      </c>
      <c r="L32" s="208"/>
    </row>
    <row r="33" spans="1:12" ht="15.5" customHeight="1" thickBot="1">
      <c r="A33" s="6">
        <v>32</v>
      </c>
      <c r="B33" s="271" t="s">
        <v>298</v>
      </c>
      <c r="C33" s="271" t="s">
        <v>670</v>
      </c>
      <c r="D33" s="205">
        <f>VLOOKUP(B33,'Erection Completed '!$B$2:$J$62,3,FALSE)</f>
        <v>46168</v>
      </c>
      <c r="E33" s="199">
        <v>66.267880999999988</v>
      </c>
      <c r="F33" s="227" t="str">
        <f t="shared" si="0"/>
        <v>Completed</v>
      </c>
      <c r="G33" s="205">
        <f>VLOOKUP(B33,'Erection Completed '!$B$2:$J$62,6,FALSE)</f>
        <v>46171</v>
      </c>
      <c r="H33" s="205" t="str">
        <f>VLOOKUP(B33,'Erection Completed '!$B$2:$J$62,7,FALSE)</f>
        <v>M/S Gagan Entp.</v>
      </c>
      <c r="I33" s="293">
        <f>VLOOKUP(B33,'Erection Completed '!$B$2:$J$62,8,FALSE)</f>
        <v>35</v>
      </c>
      <c r="J33" s="6"/>
      <c r="K33" s="294" t="str">
        <f>VLOOKUP(B33,'Erection Completed '!$B$2:$K$62,10,FALSE)</f>
        <v>Yes</v>
      </c>
      <c r="L33" s="208"/>
    </row>
    <row r="34" spans="1:12" ht="15.5" customHeight="1" thickBot="1">
      <c r="A34" s="6">
        <v>33</v>
      </c>
      <c r="B34" s="271" t="s">
        <v>338</v>
      </c>
      <c r="C34" s="271" t="s">
        <v>642</v>
      </c>
      <c r="D34" s="205">
        <f>VLOOKUP(B34,'Erection Completed '!$B$2:$J$62,3,FALSE)</f>
        <v>46165</v>
      </c>
      <c r="E34" s="199">
        <v>46.689357999999991</v>
      </c>
      <c r="F34" s="227" t="str">
        <f t="shared" si="0"/>
        <v>Completed</v>
      </c>
      <c r="G34" s="205">
        <f>VLOOKUP(B34,'Erection Completed '!$B$2:$J$62,6,FALSE)</f>
        <v>46167</v>
      </c>
      <c r="H34" s="205" t="str">
        <f>VLOOKUP(B34,'Erection Completed '!$B$2:$J$62,7,FALSE)</f>
        <v>M/S Gagan Entp.</v>
      </c>
      <c r="I34" s="293">
        <f>VLOOKUP(B34,'Erection Completed '!$B$2:$J$62,8,FALSE)</f>
        <v>23</v>
      </c>
      <c r="J34" s="6"/>
      <c r="K34" s="294" t="str">
        <f>VLOOKUP(B34,'Erection Completed '!$B$2:$K$62,10,FALSE)</f>
        <v>Yes</v>
      </c>
      <c r="L34" s="208"/>
    </row>
    <row r="35" spans="1:12" ht="15.5" customHeight="1" thickBot="1">
      <c r="A35" s="6">
        <v>34</v>
      </c>
      <c r="B35" s="271" t="s">
        <v>339</v>
      </c>
      <c r="C35" s="271" t="s">
        <v>642</v>
      </c>
      <c r="D35" s="205">
        <f>VLOOKUP(B35,'Erection Completed '!$B$2:$J$62,3,FALSE)</f>
        <v>46071</v>
      </c>
      <c r="E35" s="199">
        <v>46.689357999999991</v>
      </c>
      <c r="F35" s="227" t="str">
        <f t="shared" si="0"/>
        <v>Completed</v>
      </c>
      <c r="G35" s="205">
        <f>VLOOKUP(B35,'Erection Completed '!$B$2:$J$62,6,FALSE)</f>
        <v>46075</v>
      </c>
      <c r="H35" s="205" t="str">
        <f>VLOOKUP(B35,'Erection Completed '!$B$2:$J$62,7,FALSE)</f>
        <v>M/S Ratani Devi</v>
      </c>
      <c r="I35" s="293">
        <f>VLOOKUP(B35,'Erection Completed '!$B$2:$J$62,8,FALSE)</f>
        <v>32</v>
      </c>
      <c r="J35" s="6"/>
      <c r="K35" s="294" t="str">
        <f>VLOOKUP(B35,'Erection Completed '!$B$2:$K$62,10,FALSE)</f>
        <v>Yes</v>
      </c>
      <c r="L35" s="208"/>
    </row>
    <row r="36" spans="1:12" ht="15.5" customHeight="1" thickBot="1">
      <c r="A36" s="6">
        <v>35</v>
      </c>
      <c r="B36" s="271" t="s">
        <v>13</v>
      </c>
      <c r="C36" s="271" t="s">
        <v>21</v>
      </c>
      <c r="D36" s="205" t="e">
        <f>VLOOKUP(B36,'Erection Completed '!$B$2:$J$62,3,FALSE)</f>
        <v>#N/A</v>
      </c>
      <c r="E36" s="199">
        <v>75.452399</v>
      </c>
      <c r="F36" s="227" t="e">
        <f t="shared" si="0"/>
        <v>#N/A</v>
      </c>
      <c r="G36" s="205" t="e">
        <f>VLOOKUP(B36,'Erection Completed '!$B$2:$J$62,6,FALSE)</f>
        <v>#N/A</v>
      </c>
      <c r="H36" s="205" t="e">
        <f>VLOOKUP(B36,'Erection Completed '!$B$2:$J$62,7,FALSE)</f>
        <v>#N/A</v>
      </c>
      <c r="I36" s="293" t="e">
        <f>VLOOKUP(B36,'Erection Completed '!$B$2:$J$62,8,FALSE)</f>
        <v>#N/A</v>
      </c>
      <c r="J36" s="6"/>
      <c r="K36" s="294" t="e">
        <f>VLOOKUP(B36,'Erection Completed '!$B$2:$K$62,10,FALSE)</f>
        <v>#N/A</v>
      </c>
      <c r="L36" s="208"/>
    </row>
    <row r="37" spans="1:12" ht="15.5" customHeight="1" thickBot="1">
      <c r="A37" s="6">
        <v>36</v>
      </c>
      <c r="B37" s="271" t="s">
        <v>14</v>
      </c>
      <c r="C37" s="271" t="s">
        <v>657</v>
      </c>
      <c r="D37" s="205" t="e">
        <f>VLOOKUP(B37,'Erection Completed '!$B$2:$J$62,3,FALSE)</f>
        <v>#N/A</v>
      </c>
      <c r="E37" s="199">
        <v>39.458914000000007</v>
      </c>
      <c r="F37" s="227" t="e">
        <f t="shared" si="0"/>
        <v>#N/A</v>
      </c>
      <c r="G37" s="205" t="e">
        <f>VLOOKUP(B37,'Erection Completed '!$B$2:$J$62,6,FALSE)</f>
        <v>#N/A</v>
      </c>
      <c r="H37" s="205" t="e">
        <f>VLOOKUP(B37,'Erection Completed '!$B$2:$J$62,7,FALSE)</f>
        <v>#N/A</v>
      </c>
      <c r="I37" s="293" t="e">
        <f>VLOOKUP(B37,'Erection Completed '!$B$2:$J$62,8,FALSE)</f>
        <v>#N/A</v>
      </c>
      <c r="J37" s="6"/>
      <c r="K37" s="294" t="e">
        <f>VLOOKUP(B37,'Erection Completed '!$B$2:$K$62,10,FALSE)</f>
        <v>#N/A</v>
      </c>
      <c r="L37" s="208"/>
    </row>
    <row r="38" spans="1:12" ht="15.5" customHeight="1" thickBot="1">
      <c r="A38" s="6">
        <v>37</v>
      </c>
      <c r="B38" s="271" t="s">
        <v>213</v>
      </c>
      <c r="C38" s="271" t="s">
        <v>638</v>
      </c>
      <c r="D38" s="205" t="e">
        <f>VLOOKUP(B38,'Erection Completed '!$B$2:$J$62,3,FALSE)</f>
        <v>#N/A</v>
      </c>
      <c r="E38" s="199">
        <v>37.796346</v>
      </c>
      <c r="F38" s="227" t="e">
        <f t="shared" si="0"/>
        <v>#N/A</v>
      </c>
      <c r="G38" s="205" t="e">
        <f>VLOOKUP(B38,'Erection Completed '!$B$2:$J$62,6,FALSE)</f>
        <v>#N/A</v>
      </c>
      <c r="H38" s="205" t="e">
        <f>VLOOKUP(B38,'Erection Completed '!$B$2:$J$62,7,FALSE)</f>
        <v>#N/A</v>
      </c>
      <c r="I38" s="293" t="e">
        <f>VLOOKUP(B38,'Erection Completed '!$B$2:$J$62,8,FALSE)</f>
        <v>#N/A</v>
      </c>
      <c r="J38" s="6"/>
      <c r="K38" s="294" t="e">
        <f>VLOOKUP(B38,'Erection Completed '!$B$2:$K$62,10,FALSE)</f>
        <v>#N/A</v>
      </c>
      <c r="L38" s="208"/>
    </row>
    <row r="39" spans="1:12" ht="15.5" customHeight="1" thickBot="1">
      <c r="A39" s="6">
        <v>38</v>
      </c>
      <c r="B39" s="271" t="s">
        <v>340</v>
      </c>
      <c r="C39" s="271" t="s">
        <v>638</v>
      </c>
      <c r="D39" s="205">
        <f>VLOOKUP(B39,'Erection Completed '!$B$2:$J$62,3,FALSE)</f>
        <v>46100</v>
      </c>
      <c r="E39" s="199">
        <v>37.796346</v>
      </c>
      <c r="F39" s="227" t="str">
        <f t="shared" si="0"/>
        <v>Completed</v>
      </c>
      <c r="G39" s="205">
        <f>VLOOKUP(B39,'Erection Completed '!$B$2:$J$62,6,FALSE)</f>
        <v>46104</v>
      </c>
      <c r="H39" s="205" t="str">
        <f>VLOOKUP(B39,'Erection Completed '!$B$2:$J$62,7,FALSE)</f>
        <v>M/s Ratani Devi</v>
      </c>
      <c r="I39" s="293">
        <f>VLOOKUP(B39,'Erection Completed '!$B$2:$J$62,8,FALSE)</f>
        <v>32</v>
      </c>
      <c r="J39" s="6"/>
      <c r="K39" s="294" t="str">
        <f>VLOOKUP(B39,'Erection Completed '!$B$2:$K$62,10,FALSE)</f>
        <v>Yes</v>
      </c>
      <c r="L39" s="208"/>
    </row>
    <row r="40" spans="1:12" ht="15.5" customHeight="1" thickBot="1">
      <c r="A40" s="6">
        <v>39</v>
      </c>
      <c r="B40" s="271" t="s">
        <v>299</v>
      </c>
      <c r="C40" s="271" t="s">
        <v>668</v>
      </c>
      <c r="D40" s="205" t="e">
        <f>VLOOKUP(B40,'Erection Completed '!$B$2:$J$62,3,FALSE)</f>
        <v>#N/A</v>
      </c>
      <c r="E40" s="199">
        <v>54.417843999999995</v>
      </c>
      <c r="F40" s="227" t="e">
        <f t="shared" si="0"/>
        <v>#N/A</v>
      </c>
      <c r="G40" s="205" t="e">
        <f>VLOOKUP(B40,'Erection Completed '!$B$2:$J$62,6,FALSE)</f>
        <v>#N/A</v>
      </c>
      <c r="H40" s="205" t="e">
        <f>VLOOKUP(B40,'Erection Completed '!$B$2:$J$62,7,FALSE)</f>
        <v>#N/A</v>
      </c>
      <c r="I40" s="293" t="e">
        <f>VLOOKUP(B40,'Erection Completed '!$B$2:$J$62,8,FALSE)</f>
        <v>#N/A</v>
      </c>
      <c r="J40" s="6"/>
      <c r="K40" s="294" t="e">
        <f>VLOOKUP(B40,'Erection Completed '!$B$2:$K$62,10,FALSE)</f>
        <v>#N/A</v>
      </c>
      <c r="L40" s="208"/>
    </row>
    <row r="41" spans="1:12" ht="15.5" customHeight="1" thickBot="1">
      <c r="A41" s="6">
        <v>40</v>
      </c>
      <c r="B41" s="271" t="s">
        <v>300</v>
      </c>
      <c r="C41" s="271" t="s">
        <v>661</v>
      </c>
      <c r="D41" s="205">
        <f>VLOOKUP(B41,'Erection Completed '!$B$2:$J$62,3,FALSE)</f>
        <v>46176</v>
      </c>
      <c r="E41" s="199">
        <v>36.044833999999994</v>
      </c>
      <c r="F41" s="227" t="str">
        <f t="shared" si="0"/>
        <v>Completed</v>
      </c>
      <c r="G41" s="205">
        <f>VLOOKUP(B41,'Erection Completed '!$B$2:$J$62,6,FALSE)</f>
        <v>0</v>
      </c>
      <c r="H41" s="205" t="str">
        <f>VLOOKUP(B41,'Erection Completed '!$B$2:$J$62,7,FALSE)</f>
        <v>M/s Jwala</v>
      </c>
      <c r="I41" s="293">
        <f>VLOOKUP(B41,'Erection Completed '!$B$2:$J$62,8,FALSE)</f>
        <v>35</v>
      </c>
      <c r="J41" s="6"/>
      <c r="K41" s="294" t="str">
        <f>VLOOKUP(B41,'Erection Completed '!$B$2:$K$62,10,FALSE)</f>
        <v>Yes</v>
      </c>
      <c r="L41" s="208"/>
    </row>
    <row r="42" spans="1:12" ht="15.5" customHeight="1" thickBot="1">
      <c r="A42" s="6">
        <v>41</v>
      </c>
      <c r="B42" s="271" t="s">
        <v>301</v>
      </c>
      <c r="C42" s="271" t="s">
        <v>640</v>
      </c>
      <c r="D42" s="205" t="e">
        <f>VLOOKUP(B42,'Erection Completed '!$B$2:$J$62,3,FALSE)</f>
        <v>#N/A</v>
      </c>
      <c r="E42" s="199">
        <v>65.756547999999995</v>
      </c>
      <c r="F42" s="227" t="e">
        <f t="shared" si="0"/>
        <v>#N/A</v>
      </c>
      <c r="G42" s="205" t="e">
        <f>VLOOKUP(B42,'Erection Completed '!$B$2:$J$62,6,FALSE)</f>
        <v>#N/A</v>
      </c>
      <c r="H42" s="205" t="e">
        <f>VLOOKUP(B42,'Erection Completed '!$B$2:$J$62,7,FALSE)</f>
        <v>#N/A</v>
      </c>
      <c r="I42" s="293" t="e">
        <f>VLOOKUP(B42,'Erection Completed '!$B$2:$J$62,8,FALSE)</f>
        <v>#N/A</v>
      </c>
      <c r="J42" s="6"/>
      <c r="K42" s="294" t="e">
        <f>VLOOKUP(B42,'Erection Completed '!$B$2:$K$62,10,FALSE)</f>
        <v>#N/A</v>
      </c>
      <c r="L42" s="208"/>
    </row>
    <row r="43" spans="1:12" ht="15.5" customHeight="1" thickBot="1">
      <c r="A43" s="6">
        <v>42</v>
      </c>
      <c r="B43" s="271" t="s">
        <v>302</v>
      </c>
      <c r="C43" s="271" t="s">
        <v>857</v>
      </c>
      <c r="D43" s="205" t="e">
        <f>VLOOKUP(B43,'Erection Completed '!$B$2:$J$62,3,FALSE)</f>
        <v>#N/A</v>
      </c>
      <c r="E43" s="199" t="e">
        <v>#N/A</v>
      </c>
      <c r="F43" s="227" t="e">
        <f t="shared" si="0"/>
        <v>#N/A</v>
      </c>
      <c r="G43" s="205" t="e">
        <f>VLOOKUP(B43,'Erection Completed '!$B$2:$J$62,6,FALSE)</f>
        <v>#N/A</v>
      </c>
      <c r="H43" s="205" t="e">
        <f>VLOOKUP(B43,'Erection Completed '!$B$2:$J$62,7,FALSE)</f>
        <v>#N/A</v>
      </c>
      <c r="I43" s="293" t="e">
        <f>VLOOKUP(B43,'Erection Completed '!$B$2:$J$62,8,FALSE)</f>
        <v>#N/A</v>
      </c>
      <c r="J43" s="6"/>
      <c r="K43" s="294" t="e">
        <f>VLOOKUP(B43,'Erection Completed '!$B$2:$K$62,10,FALSE)</f>
        <v>#N/A</v>
      </c>
      <c r="L43" s="208"/>
    </row>
    <row r="44" spans="1:12" ht="15.5" customHeight="1" thickBot="1">
      <c r="A44" s="6">
        <v>43</v>
      </c>
      <c r="B44" s="271" t="s">
        <v>15</v>
      </c>
      <c r="C44" s="271" t="s">
        <v>37</v>
      </c>
      <c r="D44" s="205" t="e">
        <f>VLOOKUP(B44,'Erection Completed '!$B$2:$J$62,3,FALSE)</f>
        <v>#N/A</v>
      </c>
      <c r="E44" s="199">
        <v>122.804821</v>
      </c>
      <c r="F44" s="227" t="e">
        <f t="shared" si="0"/>
        <v>#N/A</v>
      </c>
      <c r="G44" s="205" t="e">
        <f>VLOOKUP(B44,'Erection Completed '!$B$2:$J$62,6,FALSE)</f>
        <v>#N/A</v>
      </c>
      <c r="H44" s="205" t="e">
        <f>VLOOKUP(B44,'Erection Completed '!$B$2:$J$62,7,FALSE)</f>
        <v>#N/A</v>
      </c>
      <c r="I44" s="293" t="e">
        <f>VLOOKUP(B44,'Erection Completed '!$B$2:$J$62,8,FALSE)</f>
        <v>#N/A</v>
      </c>
      <c r="J44" s="6"/>
      <c r="K44" s="294" t="e">
        <f>VLOOKUP(B44,'Erection Completed '!$B$2:$K$62,10,FALSE)</f>
        <v>#N/A</v>
      </c>
      <c r="L44" s="208"/>
    </row>
    <row r="45" spans="1:12" ht="15.5" customHeight="1" thickBot="1">
      <c r="A45" s="6">
        <v>44</v>
      </c>
      <c r="B45" s="271" t="s">
        <v>16</v>
      </c>
      <c r="C45" s="271" t="s">
        <v>37</v>
      </c>
      <c r="D45" s="205" t="e">
        <f>VLOOKUP(B45,'Erection Completed '!$B$2:$J$62,3,FALSE)</f>
        <v>#N/A</v>
      </c>
      <c r="E45" s="199">
        <v>122.804821</v>
      </c>
      <c r="F45" s="227" t="e">
        <f t="shared" si="0"/>
        <v>#N/A</v>
      </c>
      <c r="G45" s="205" t="e">
        <f>VLOOKUP(B45,'Erection Completed '!$B$2:$J$62,6,FALSE)</f>
        <v>#N/A</v>
      </c>
      <c r="H45" s="205" t="e">
        <f>VLOOKUP(B45,'Erection Completed '!$B$2:$J$62,7,FALSE)</f>
        <v>#N/A</v>
      </c>
      <c r="I45" s="293" t="e">
        <f>VLOOKUP(B45,'Erection Completed '!$B$2:$J$62,8,FALSE)</f>
        <v>#N/A</v>
      </c>
      <c r="J45" s="6"/>
      <c r="K45" s="294" t="e">
        <f>VLOOKUP(B45,'Erection Completed '!$B$2:$K$62,10,FALSE)</f>
        <v>#N/A</v>
      </c>
      <c r="L45" s="208"/>
    </row>
    <row r="46" spans="1:12" ht="15.5" customHeight="1" thickBot="1">
      <c r="A46" s="6">
        <v>45</v>
      </c>
      <c r="B46" s="271" t="s">
        <v>17</v>
      </c>
      <c r="C46" s="271" t="s">
        <v>858</v>
      </c>
      <c r="D46" s="205" t="e">
        <f>VLOOKUP(B46,'Erection Completed '!$B$2:$J$62,3,FALSE)</f>
        <v>#N/A</v>
      </c>
      <c r="E46" s="199" t="e">
        <v>#N/A</v>
      </c>
      <c r="F46" s="227" t="e">
        <f t="shared" si="0"/>
        <v>#N/A</v>
      </c>
      <c r="G46" s="205" t="e">
        <f>VLOOKUP(B46,'Erection Completed '!$B$2:$J$62,6,FALSE)</f>
        <v>#N/A</v>
      </c>
      <c r="H46" s="205" t="e">
        <f>VLOOKUP(B46,'Erection Completed '!$B$2:$J$62,7,FALSE)</f>
        <v>#N/A</v>
      </c>
      <c r="I46" s="293" t="e">
        <f>VLOOKUP(B46,'Erection Completed '!$B$2:$J$62,8,FALSE)</f>
        <v>#N/A</v>
      </c>
      <c r="J46" s="6"/>
      <c r="K46" s="294" t="e">
        <f>VLOOKUP(B46,'Erection Completed '!$B$2:$K$62,10,FALSE)</f>
        <v>#N/A</v>
      </c>
      <c r="L46" s="208"/>
    </row>
    <row r="47" spans="1:12" ht="15.5" customHeight="1" thickBot="1">
      <c r="A47" s="6">
        <v>46</v>
      </c>
      <c r="B47" s="271" t="s">
        <v>341</v>
      </c>
      <c r="C47" s="271" t="s">
        <v>657</v>
      </c>
      <c r="D47" s="205" t="e">
        <f>VLOOKUP(B47,'Erection Completed '!$B$2:$J$62,3,FALSE)</f>
        <v>#N/A</v>
      </c>
      <c r="E47" s="199">
        <v>39.458914000000007</v>
      </c>
      <c r="F47" s="227" t="e">
        <f t="shared" si="0"/>
        <v>#N/A</v>
      </c>
      <c r="G47" s="205" t="e">
        <f>VLOOKUP(B47,'Erection Completed '!$B$2:$J$62,6,FALSE)</f>
        <v>#N/A</v>
      </c>
      <c r="H47" s="205" t="e">
        <f>VLOOKUP(B47,'Erection Completed '!$B$2:$J$62,7,FALSE)</f>
        <v>#N/A</v>
      </c>
      <c r="I47" s="293" t="e">
        <f>VLOOKUP(B47,'Erection Completed '!$B$2:$J$62,8,FALSE)</f>
        <v>#N/A</v>
      </c>
      <c r="J47" s="6"/>
      <c r="K47" s="294" t="e">
        <f>VLOOKUP(B47,'Erection Completed '!$B$2:$K$62,10,FALSE)</f>
        <v>#N/A</v>
      </c>
      <c r="L47" s="208"/>
    </row>
    <row r="48" spans="1:12" ht="15.5" customHeight="1" thickBot="1">
      <c r="A48" s="6">
        <v>47</v>
      </c>
      <c r="B48" s="271" t="s">
        <v>342</v>
      </c>
      <c r="C48" s="271" t="s">
        <v>638</v>
      </c>
      <c r="D48" s="205" t="e">
        <f>VLOOKUP(B48,'Erection Completed '!$B$2:$J$62,3,FALSE)</f>
        <v>#N/A</v>
      </c>
      <c r="E48" s="199">
        <v>37.796346</v>
      </c>
      <c r="F48" s="227" t="e">
        <f t="shared" si="0"/>
        <v>#N/A</v>
      </c>
      <c r="G48" s="205" t="e">
        <f>VLOOKUP(B48,'Erection Completed '!$B$2:$J$62,6,FALSE)</f>
        <v>#N/A</v>
      </c>
      <c r="H48" s="205" t="e">
        <f>VLOOKUP(B48,'Erection Completed '!$B$2:$J$62,7,FALSE)</f>
        <v>#N/A</v>
      </c>
      <c r="I48" s="293" t="e">
        <f>VLOOKUP(B48,'Erection Completed '!$B$2:$J$62,8,FALSE)</f>
        <v>#N/A</v>
      </c>
      <c r="J48" s="6"/>
      <c r="K48" s="294" t="e">
        <f>VLOOKUP(B48,'Erection Completed '!$B$2:$K$62,10,FALSE)</f>
        <v>#N/A</v>
      </c>
      <c r="L48" s="208"/>
    </row>
    <row r="49" spans="1:12" ht="15.5" customHeight="1" thickBot="1">
      <c r="A49" s="6">
        <v>48</v>
      </c>
      <c r="B49" s="271" t="s">
        <v>343</v>
      </c>
      <c r="C49" s="271" t="s">
        <v>657</v>
      </c>
      <c r="D49" s="205" t="e">
        <f>VLOOKUP(B49,'Erection Completed '!$B$2:$J$62,3,FALSE)</f>
        <v>#N/A</v>
      </c>
      <c r="E49" s="199">
        <v>39.458914000000007</v>
      </c>
      <c r="F49" s="227" t="e">
        <f t="shared" si="0"/>
        <v>#N/A</v>
      </c>
      <c r="G49" s="205" t="e">
        <f>VLOOKUP(B49,'Erection Completed '!$B$2:$J$62,6,FALSE)</f>
        <v>#N/A</v>
      </c>
      <c r="H49" s="205" t="e">
        <f>VLOOKUP(B49,'Erection Completed '!$B$2:$J$62,7,FALSE)</f>
        <v>#N/A</v>
      </c>
      <c r="I49" s="293" t="e">
        <f>VLOOKUP(B49,'Erection Completed '!$B$2:$J$62,8,FALSE)</f>
        <v>#N/A</v>
      </c>
      <c r="J49" s="6"/>
      <c r="K49" s="294" t="e">
        <f>VLOOKUP(B49,'Erection Completed '!$B$2:$K$62,10,FALSE)</f>
        <v>#N/A</v>
      </c>
      <c r="L49" s="208"/>
    </row>
    <row r="50" spans="1:12" ht="15.5" customHeight="1" thickBot="1">
      <c r="A50" s="6">
        <v>49</v>
      </c>
      <c r="B50" s="271" t="s">
        <v>344</v>
      </c>
      <c r="C50" s="271" t="s">
        <v>661</v>
      </c>
      <c r="D50" s="205" t="e">
        <f>VLOOKUP(B50,'Erection Completed '!$B$2:$J$62,3,FALSE)</f>
        <v>#N/A</v>
      </c>
      <c r="E50" s="199">
        <v>36.044833999999994</v>
      </c>
      <c r="F50" s="227" t="e">
        <f t="shared" si="0"/>
        <v>#N/A</v>
      </c>
      <c r="G50" s="205" t="e">
        <f>VLOOKUP(B50,'Erection Completed '!$B$2:$J$62,6,FALSE)</f>
        <v>#N/A</v>
      </c>
      <c r="H50" s="205" t="e">
        <f>VLOOKUP(B50,'Erection Completed '!$B$2:$J$62,7,FALSE)</f>
        <v>#N/A</v>
      </c>
      <c r="I50" s="293" t="e">
        <f>VLOOKUP(B50,'Erection Completed '!$B$2:$J$62,8,FALSE)</f>
        <v>#N/A</v>
      </c>
      <c r="J50" s="6"/>
      <c r="K50" s="294" t="e">
        <f>VLOOKUP(B50,'Erection Completed '!$B$2:$K$62,10,FALSE)</f>
        <v>#N/A</v>
      </c>
      <c r="L50" s="208"/>
    </row>
    <row r="51" spans="1:12" ht="15.5" customHeight="1" thickBot="1">
      <c r="A51" s="6">
        <v>50</v>
      </c>
      <c r="B51" s="271" t="s">
        <v>345</v>
      </c>
      <c r="C51" s="271" t="s">
        <v>661</v>
      </c>
      <c r="D51" s="205" t="e">
        <f>VLOOKUP(B51,'Erection Completed '!$B$2:$J$62,3,FALSE)</f>
        <v>#N/A</v>
      </c>
      <c r="E51" s="199">
        <v>36.044833999999994</v>
      </c>
      <c r="F51" s="227" t="e">
        <f t="shared" si="0"/>
        <v>#N/A</v>
      </c>
      <c r="G51" s="205" t="e">
        <f>VLOOKUP(B51,'Erection Completed '!$B$2:$J$62,6,FALSE)</f>
        <v>#N/A</v>
      </c>
      <c r="H51" s="205" t="e">
        <f>VLOOKUP(B51,'Erection Completed '!$B$2:$J$62,7,FALSE)</f>
        <v>#N/A</v>
      </c>
      <c r="I51" s="293" t="e">
        <f>VLOOKUP(B51,'Erection Completed '!$B$2:$J$62,8,FALSE)</f>
        <v>#N/A</v>
      </c>
      <c r="J51" s="6"/>
      <c r="K51" s="294" t="e">
        <f>VLOOKUP(B51,'Erection Completed '!$B$2:$K$62,10,FALSE)</f>
        <v>#N/A</v>
      </c>
      <c r="L51" s="208"/>
    </row>
    <row r="52" spans="1:12" ht="15.5" customHeight="1" thickBot="1">
      <c r="A52" s="6">
        <v>51</v>
      </c>
      <c r="B52" s="271" t="s">
        <v>18</v>
      </c>
      <c r="C52" s="271" t="s">
        <v>668</v>
      </c>
      <c r="D52" s="205" t="e">
        <f>VLOOKUP(B52,'Erection Completed '!$B$2:$J$62,3,FALSE)</f>
        <v>#N/A</v>
      </c>
      <c r="E52" s="199">
        <v>54.417843999999995</v>
      </c>
      <c r="F52" s="227" t="e">
        <f t="shared" si="0"/>
        <v>#N/A</v>
      </c>
      <c r="G52" s="205" t="e">
        <f>VLOOKUP(B52,'Erection Completed '!$B$2:$J$62,6,FALSE)</f>
        <v>#N/A</v>
      </c>
      <c r="H52" s="205" t="e">
        <f>VLOOKUP(B52,'Erection Completed '!$B$2:$J$62,7,FALSE)</f>
        <v>#N/A</v>
      </c>
      <c r="I52" s="293" t="e">
        <f>VLOOKUP(B52,'Erection Completed '!$B$2:$J$62,8,FALSE)</f>
        <v>#N/A</v>
      </c>
      <c r="J52" s="6"/>
      <c r="K52" s="294" t="e">
        <f>VLOOKUP(B52,'Erection Completed '!$B$2:$K$62,10,FALSE)</f>
        <v>#N/A</v>
      </c>
      <c r="L52" s="208"/>
    </row>
    <row r="53" spans="1:12" ht="15.5" customHeight="1" thickBot="1">
      <c r="A53" s="6">
        <v>52</v>
      </c>
      <c r="B53" s="271" t="s">
        <v>19</v>
      </c>
      <c r="C53" s="271" t="s">
        <v>661</v>
      </c>
      <c r="D53" s="205" t="e">
        <f>VLOOKUP(B53,'Erection Completed '!$B$2:$J$62,3,FALSE)</f>
        <v>#N/A</v>
      </c>
      <c r="E53" s="199">
        <v>36.044833999999994</v>
      </c>
      <c r="F53" s="227" t="e">
        <f t="shared" si="0"/>
        <v>#N/A</v>
      </c>
      <c r="G53" s="205" t="e">
        <f>VLOOKUP(B53,'Erection Completed '!$B$2:$J$62,6,FALSE)</f>
        <v>#N/A</v>
      </c>
      <c r="H53" s="205" t="e">
        <f>VLOOKUP(B53,'Erection Completed '!$B$2:$J$62,7,FALSE)</f>
        <v>#N/A</v>
      </c>
      <c r="I53" s="293" t="e">
        <f>VLOOKUP(B53,'Erection Completed '!$B$2:$J$62,8,FALSE)</f>
        <v>#N/A</v>
      </c>
      <c r="J53" s="6"/>
      <c r="K53" s="294" t="e">
        <f>VLOOKUP(B53,'Erection Completed '!$B$2:$K$62,10,FALSE)</f>
        <v>#N/A</v>
      </c>
      <c r="L53" s="208"/>
    </row>
    <row r="54" spans="1:12" ht="15.5" customHeight="1" thickBot="1">
      <c r="A54" s="6">
        <v>53</v>
      </c>
      <c r="B54" s="271" t="s">
        <v>303</v>
      </c>
      <c r="C54" s="271" t="s">
        <v>661</v>
      </c>
      <c r="D54" s="205" t="e">
        <f>VLOOKUP(B54,'Erection Completed '!$B$2:$J$62,3,FALSE)</f>
        <v>#N/A</v>
      </c>
      <c r="E54" s="199">
        <v>36.044833999999994</v>
      </c>
      <c r="F54" s="227" t="e">
        <f t="shared" si="0"/>
        <v>#N/A</v>
      </c>
      <c r="G54" s="205" t="e">
        <f>VLOOKUP(B54,'Erection Completed '!$B$2:$J$62,6,FALSE)</f>
        <v>#N/A</v>
      </c>
      <c r="H54" s="205" t="e">
        <f>VLOOKUP(B54,'Erection Completed '!$B$2:$J$62,7,FALSE)</f>
        <v>#N/A</v>
      </c>
      <c r="I54" s="293" t="e">
        <f>VLOOKUP(B54,'Erection Completed '!$B$2:$J$62,8,FALSE)</f>
        <v>#N/A</v>
      </c>
      <c r="J54" s="6"/>
      <c r="K54" s="294" t="e">
        <f>VLOOKUP(B54,'Erection Completed '!$B$2:$K$62,10,FALSE)</f>
        <v>#N/A</v>
      </c>
      <c r="L54" s="208"/>
    </row>
    <row r="55" spans="1:12" ht="15.5" customHeight="1" thickBot="1">
      <c r="A55" s="6">
        <v>54</v>
      </c>
      <c r="B55" s="271" t="s">
        <v>304</v>
      </c>
      <c r="C55" s="271" t="s">
        <v>661</v>
      </c>
      <c r="D55" s="205" t="e">
        <f>VLOOKUP(B55,'Erection Completed '!$B$2:$J$62,3,FALSE)</f>
        <v>#N/A</v>
      </c>
      <c r="E55" s="199">
        <v>36.044833999999994</v>
      </c>
      <c r="F55" s="227" t="e">
        <f t="shared" si="0"/>
        <v>#N/A</v>
      </c>
      <c r="G55" s="205" t="e">
        <f>VLOOKUP(B55,'Erection Completed '!$B$2:$J$62,6,FALSE)</f>
        <v>#N/A</v>
      </c>
      <c r="H55" s="205" t="e">
        <f>VLOOKUP(B55,'Erection Completed '!$B$2:$J$62,7,FALSE)</f>
        <v>#N/A</v>
      </c>
      <c r="I55" s="293" t="e">
        <f>VLOOKUP(B55,'Erection Completed '!$B$2:$J$62,8,FALSE)</f>
        <v>#N/A</v>
      </c>
      <c r="J55" s="6"/>
      <c r="K55" s="294" t="e">
        <f>VLOOKUP(B55,'Erection Completed '!$B$2:$K$62,10,FALSE)</f>
        <v>#N/A</v>
      </c>
      <c r="L55" s="208"/>
    </row>
    <row r="56" spans="1:12" ht="15.5" customHeight="1" thickBot="1">
      <c r="A56" s="6">
        <v>55</v>
      </c>
      <c r="B56" s="271" t="s">
        <v>305</v>
      </c>
      <c r="C56" s="271" t="s">
        <v>660</v>
      </c>
      <c r="D56" s="205" t="e">
        <f>VLOOKUP(B56,'Erection Completed '!$B$2:$J$62,3,FALSE)</f>
        <v>#N/A</v>
      </c>
      <c r="E56" s="199">
        <v>64.25380899999999</v>
      </c>
      <c r="F56" s="227" t="e">
        <f t="shared" si="0"/>
        <v>#N/A</v>
      </c>
      <c r="G56" s="205" t="e">
        <f>VLOOKUP(B56,'Erection Completed '!$B$2:$J$62,6,FALSE)</f>
        <v>#N/A</v>
      </c>
      <c r="H56" s="205" t="e">
        <f>VLOOKUP(B56,'Erection Completed '!$B$2:$J$62,7,FALSE)</f>
        <v>#N/A</v>
      </c>
      <c r="I56" s="293" t="e">
        <f>VLOOKUP(B56,'Erection Completed '!$B$2:$J$62,8,FALSE)</f>
        <v>#N/A</v>
      </c>
      <c r="J56" s="6"/>
      <c r="K56" s="294" t="e">
        <f>VLOOKUP(B56,'Erection Completed '!$B$2:$K$62,10,FALSE)</f>
        <v>#N/A</v>
      </c>
      <c r="L56" s="208"/>
    </row>
    <row r="57" spans="1:12" ht="15.5" customHeight="1" thickBot="1">
      <c r="A57" s="6">
        <v>56</v>
      </c>
      <c r="B57" s="271" t="s">
        <v>306</v>
      </c>
      <c r="C57" s="271" t="s">
        <v>638</v>
      </c>
      <c r="D57" s="205" t="e">
        <f>VLOOKUP(B57,'Erection Completed '!$B$2:$J$62,3,FALSE)</f>
        <v>#N/A</v>
      </c>
      <c r="E57" s="199">
        <v>37.796346</v>
      </c>
      <c r="F57" s="227" t="e">
        <f t="shared" si="0"/>
        <v>#N/A</v>
      </c>
      <c r="G57" s="205" t="e">
        <f>VLOOKUP(B57,'Erection Completed '!$B$2:$J$62,6,FALSE)</f>
        <v>#N/A</v>
      </c>
      <c r="H57" s="205" t="e">
        <f>VLOOKUP(B57,'Erection Completed '!$B$2:$J$62,7,FALSE)</f>
        <v>#N/A</v>
      </c>
      <c r="I57" s="293" t="e">
        <f>VLOOKUP(B57,'Erection Completed '!$B$2:$J$62,8,FALSE)</f>
        <v>#N/A</v>
      </c>
      <c r="J57" s="6"/>
      <c r="K57" s="294" t="e">
        <f>VLOOKUP(B57,'Erection Completed '!$B$2:$K$62,10,FALSE)</f>
        <v>#N/A</v>
      </c>
      <c r="L57" s="208"/>
    </row>
    <row r="58" spans="1:12" ht="15.5" customHeight="1" thickBot="1">
      <c r="A58" s="6">
        <v>57</v>
      </c>
      <c r="B58" s="271" t="s">
        <v>307</v>
      </c>
      <c r="C58" s="271" t="s">
        <v>20</v>
      </c>
      <c r="D58" s="205" t="e">
        <f>VLOOKUP(B58,'Erection Completed '!$B$2:$J$62,3,FALSE)</f>
        <v>#N/A</v>
      </c>
      <c r="E58" s="199">
        <v>54.417843999999995</v>
      </c>
      <c r="F58" s="227" t="e">
        <f t="shared" si="0"/>
        <v>#N/A</v>
      </c>
      <c r="G58" s="205" t="e">
        <f>VLOOKUP(B58,'Erection Completed '!$B$2:$J$62,6,FALSE)</f>
        <v>#N/A</v>
      </c>
      <c r="H58" s="205" t="e">
        <f>VLOOKUP(B58,'Erection Completed '!$B$2:$J$62,7,FALSE)</f>
        <v>#N/A</v>
      </c>
      <c r="I58" s="293" t="e">
        <f>VLOOKUP(B58,'Erection Completed '!$B$2:$J$62,8,FALSE)</f>
        <v>#N/A</v>
      </c>
      <c r="J58" s="6"/>
      <c r="K58" s="294" t="e">
        <f>VLOOKUP(B58,'Erection Completed '!$B$2:$K$62,10,FALSE)</f>
        <v>#N/A</v>
      </c>
      <c r="L58" s="208"/>
    </row>
    <row r="59" spans="1:12" ht="15.5" customHeight="1" thickBot="1">
      <c r="A59" s="6">
        <v>58</v>
      </c>
      <c r="B59" s="271" t="s">
        <v>308</v>
      </c>
      <c r="C59" s="271" t="s">
        <v>20</v>
      </c>
      <c r="D59" s="205" t="e">
        <f>VLOOKUP(B59,'Erection Completed '!$B$2:$J$62,3,FALSE)</f>
        <v>#N/A</v>
      </c>
      <c r="E59" s="199">
        <v>54.417843999999995</v>
      </c>
      <c r="F59" s="227" t="e">
        <f t="shared" si="0"/>
        <v>#N/A</v>
      </c>
      <c r="G59" s="205" t="e">
        <f>VLOOKUP(B59,'Erection Completed '!$B$2:$J$62,6,FALSE)</f>
        <v>#N/A</v>
      </c>
      <c r="H59" s="205" t="e">
        <f>VLOOKUP(B59,'Erection Completed '!$B$2:$J$62,7,FALSE)</f>
        <v>#N/A</v>
      </c>
      <c r="I59" s="293" t="e">
        <f>VLOOKUP(B59,'Erection Completed '!$B$2:$J$62,8,FALSE)</f>
        <v>#N/A</v>
      </c>
      <c r="J59" s="6"/>
      <c r="K59" s="294" t="e">
        <f>VLOOKUP(B59,'Erection Completed '!$B$2:$K$62,10,FALSE)</f>
        <v>#N/A</v>
      </c>
      <c r="L59" s="208"/>
    </row>
    <row r="60" spans="1:12" ht="15.5" customHeight="1" thickBot="1">
      <c r="A60" s="6">
        <v>59</v>
      </c>
      <c r="B60" s="271" t="s">
        <v>309</v>
      </c>
      <c r="C60" s="271" t="s">
        <v>657</v>
      </c>
      <c r="D60" s="205" t="e">
        <f>VLOOKUP(B60,'Erection Completed '!$B$2:$J$62,3,FALSE)</f>
        <v>#N/A</v>
      </c>
      <c r="E60" s="199">
        <v>39.458914000000007</v>
      </c>
      <c r="F60" s="227" t="e">
        <f t="shared" si="0"/>
        <v>#N/A</v>
      </c>
      <c r="G60" s="205" t="e">
        <f>VLOOKUP(B60,'Erection Completed '!$B$2:$J$62,6,FALSE)</f>
        <v>#N/A</v>
      </c>
      <c r="H60" s="205" t="e">
        <f>VLOOKUP(B60,'Erection Completed '!$B$2:$J$62,7,FALSE)</f>
        <v>#N/A</v>
      </c>
      <c r="I60" s="293" t="e">
        <f>VLOOKUP(B60,'Erection Completed '!$B$2:$J$62,8,FALSE)</f>
        <v>#N/A</v>
      </c>
      <c r="J60" s="6"/>
      <c r="K60" s="294" t="e">
        <f>VLOOKUP(B60,'Erection Completed '!$B$2:$K$62,10,FALSE)</f>
        <v>#N/A</v>
      </c>
      <c r="L60" s="208"/>
    </row>
    <row r="61" spans="1:12" ht="15.5" customHeight="1" thickBot="1">
      <c r="A61" s="6">
        <v>60</v>
      </c>
      <c r="B61" s="271" t="s">
        <v>310</v>
      </c>
      <c r="C61" s="271" t="s">
        <v>2</v>
      </c>
      <c r="D61" s="205" t="e">
        <f>VLOOKUP(B61,'Erection Completed '!$B$2:$J$62,3,FALSE)</f>
        <v>#N/A</v>
      </c>
      <c r="E61" s="199">
        <v>72.237603000000007</v>
      </c>
      <c r="F61" s="227" t="e">
        <f t="shared" si="0"/>
        <v>#N/A</v>
      </c>
      <c r="G61" s="205" t="e">
        <f>VLOOKUP(B61,'Erection Completed '!$B$2:$J$62,6,FALSE)</f>
        <v>#N/A</v>
      </c>
      <c r="H61" s="205" t="e">
        <f>VLOOKUP(B61,'Erection Completed '!$B$2:$J$62,7,FALSE)</f>
        <v>#N/A</v>
      </c>
      <c r="I61" s="293" t="e">
        <f>VLOOKUP(B61,'Erection Completed '!$B$2:$J$62,8,FALSE)</f>
        <v>#N/A</v>
      </c>
      <c r="J61" s="6"/>
      <c r="K61" s="294" t="e">
        <f>VLOOKUP(B61,'Erection Completed '!$B$2:$K$62,10,FALSE)</f>
        <v>#N/A</v>
      </c>
      <c r="L61" s="208"/>
    </row>
    <row r="62" spans="1:12" ht="15.5" customHeight="1" thickBot="1">
      <c r="A62" s="6">
        <v>61</v>
      </c>
      <c r="B62" s="271" t="s">
        <v>22</v>
      </c>
      <c r="C62" s="271" t="s">
        <v>29</v>
      </c>
      <c r="D62" s="205" t="e">
        <f>VLOOKUP(B62,'Erection Completed '!$B$2:$J$62,3,FALSE)</f>
        <v>#N/A</v>
      </c>
      <c r="E62" s="199">
        <v>84.299299000000005</v>
      </c>
      <c r="F62" s="227" t="e">
        <f t="shared" si="0"/>
        <v>#N/A</v>
      </c>
      <c r="G62" s="205" t="e">
        <f>VLOOKUP(B62,'Erection Completed '!$B$2:$J$62,6,FALSE)</f>
        <v>#N/A</v>
      </c>
      <c r="H62" s="205" t="e">
        <f>VLOOKUP(B62,'Erection Completed '!$B$2:$J$62,7,FALSE)</f>
        <v>#N/A</v>
      </c>
      <c r="I62" s="293" t="e">
        <f>VLOOKUP(B62,'Erection Completed '!$B$2:$J$62,8,FALSE)</f>
        <v>#N/A</v>
      </c>
      <c r="J62" s="6"/>
      <c r="K62" s="294" t="e">
        <f>VLOOKUP(B62,'Erection Completed '!$B$2:$K$62,10,FALSE)</f>
        <v>#N/A</v>
      </c>
      <c r="L62" s="208"/>
    </row>
    <row r="63" spans="1:12" ht="15.5" customHeight="1" thickBot="1">
      <c r="A63" s="6">
        <v>62</v>
      </c>
      <c r="B63" s="271" t="s">
        <v>311</v>
      </c>
      <c r="C63" s="271" t="s">
        <v>12</v>
      </c>
      <c r="D63" s="205">
        <f>VLOOKUP(B63,'Erection Completed '!$B$2:$J$62,3,FALSE)</f>
        <v>111907</v>
      </c>
      <c r="E63" s="199">
        <v>94.407668999999999</v>
      </c>
      <c r="F63" s="227" t="str">
        <f t="shared" si="0"/>
        <v>Completed</v>
      </c>
      <c r="G63" s="205">
        <f>VLOOKUP(B63,'Erection Completed '!$B$2:$J$62,6,FALSE)</f>
        <v>46171</v>
      </c>
      <c r="H63" s="205" t="str">
        <f>VLOOKUP(B63,'Erection Completed '!$B$2:$J$62,7,FALSE)</f>
        <v>M/s Jwala Singh</v>
      </c>
      <c r="I63" s="293">
        <f>VLOOKUP(B63,'Erection Completed '!$B$2:$J$62,8,FALSE)</f>
        <v>20</v>
      </c>
      <c r="J63" s="6"/>
      <c r="K63" s="294" t="str">
        <f>VLOOKUP(B63,'Erection Completed '!$B$2:$K$62,10,FALSE)</f>
        <v>Yes</v>
      </c>
      <c r="L63" s="208"/>
    </row>
    <row r="64" spans="1:12" ht="15.5" customHeight="1" thickBot="1">
      <c r="A64" s="6">
        <v>63</v>
      </c>
      <c r="B64" s="271" t="s">
        <v>202</v>
      </c>
      <c r="C64" s="271" t="s">
        <v>640</v>
      </c>
      <c r="D64" s="205">
        <f>VLOOKUP(B64,'Erection Completed '!$B$2:$J$62,3,FALSE)</f>
        <v>46136</v>
      </c>
      <c r="E64" s="199">
        <v>65.756547999999995</v>
      </c>
      <c r="F64" s="227" t="str">
        <f t="shared" si="0"/>
        <v>Completed</v>
      </c>
      <c r="G64" s="205">
        <f>VLOOKUP(B64,'Erection Completed '!$B$2:$J$62,6,FALSE)</f>
        <v>46140</v>
      </c>
      <c r="H64" s="205" t="str">
        <f>VLOOKUP(B64,'Erection Completed '!$B$2:$J$62,7,FALSE)</f>
        <v>M/s Jwala Singh</v>
      </c>
      <c r="I64" s="293">
        <f>VLOOKUP(B64,'Erection Completed '!$B$2:$J$62,8,FALSE)</f>
        <v>35</v>
      </c>
      <c r="J64" s="6"/>
      <c r="K64" s="294" t="str">
        <f>VLOOKUP(B64,'Erection Completed '!$B$2:$K$62,10,FALSE)</f>
        <v>Yes</v>
      </c>
      <c r="L64" s="208"/>
    </row>
    <row r="65" spans="1:12" ht="15.5" customHeight="1" thickBot="1">
      <c r="A65" s="6">
        <v>64</v>
      </c>
      <c r="B65" s="271" t="s">
        <v>23</v>
      </c>
      <c r="C65" s="271" t="s">
        <v>671</v>
      </c>
      <c r="D65" s="205" t="e">
        <f>VLOOKUP(B65,'Erection Completed '!$B$2:$J$62,3,FALSE)</f>
        <v>#N/A</v>
      </c>
      <c r="E65" s="199">
        <v>56.863203999999989</v>
      </c>
      <c r="F65" s="227" t="e">
        <f t="shared" si="0"/>
        <v>#N/A</v>
      </c>
      <c r="G65" s="205" t="e">
        <f>VLOOKUP(B65,'Erection Completed '!$B$2:$J$62,6,FALSE)</f>
        <v>#N/A</v>
      </c>
      <c r="H65" s="205" t="e">
        <f>VLOOKUP(B65,'Erection Completed '!$B$2:$J$62,7,FALSE)</f>
        <v>#N/A</v>
      </c>
      <c r="I65" s="293" t="e">
        <f>VLOOKUP(B65,'Erection Completed '!$B$2:$J$62,8,FALSE)</f>
        <v>#N/A</v>
      </c>
      <c r="J65" s="6"/>
      <c r="K65" s="294" t="e">
        <f>VLOOKUP(B65,'Erection Completed '!$B$2:$K$62,10,FALSE)</f>
        <v>#N/A</v>
      </c>
      <c r="L65" s="208"/>
    </row>
    <row r="66" spans="1:12" ht="15.5" customHeight="1" thickBot="1">
      <c r="A66" s="6">
        <v>65</v>
      </c>
      <c r="B66" s="271" t="s">
        <v>24</v>
      </c>
      <c r="C66" s="271" t="s">
        <v>658</v>
      </c>
      <c r="D66" s="205" t="e">
        <f>VLOOKUP(B66,'Erection Completed '!$B$2:$J$62,3,FALSE)</f>
        <v>#N/A</v>
      </c>
      <c r="E66" s="199">
        <v>44.794097999999998</v>
      </c>
      <c r="F66" s="227" t="e">
        <f t="shared" si="0"/>
        <v>#N/A</v>
      </c>
      <c r="G66" s="205" t="e">
        <f>VLOOKUP(B66,'Erection Completed '!$B$2:$J$62,6,FALSE)</f>
        <v>#N/A</v>
      </c>
      <c r="H66" s="205" t="e">
        <f>VLOOKUP(B66,'Erection Completed '!$B$2:$J$62,7,FALSE)</f>
        <v>#N/A</v>
      </c>
      <c r="I66" s="293" t="e">
        <f>VLOOKUP(B66,'Erection Completed '!$B$2:$J$62,8,FALSE)</f>
        <v>#N/A</v>
      </c>
      <c r="J66" s="6"/>
      <c r="K66" s="294" t="e">
        <f>VLOOKUP(B66,'Erection Completed '!$B$2:$K$62,10,FALSE)</f>
        <v>#N/A</v>
      </c>
      <c r="L66" s="208"/>
    </row>
    <row r="67" spans="1:12" ht="15.5" customHeight="1" thickBot="1">
      <c r="A67" s="6">
        <v>66</v>
      </c>
      <c r="B67" s="271" t="s">
        <v>25</v>
      </c>
      <c r="C67" s="271" t="s">
        <v>661</v>
      </c>
      <c r="D67" s="205" t="e">
        <f>VLOOKUP(B67,'Erection Completed '!$B$2:$J$62,3,FALSE)</f>
        <v>#N/A</v>
      </c>
      <c r="E67" s="199">
        <v>36.044833999999994</v>
      </c>
      <c r="F67" s="227" t="e">
        <f t="shared" ref="F67:F130" si="1">IF(G67&gt;=1-1-2024,"Completed","Not Completed")</f>
        <v>#N/A</v>
      </c>
      <c r="G67" s="205" t="e">
        <f>VLOOKUP(B67,'Erection Completed '!$B$2:$J$62,6,FALSE)</f>
        <v>#N/A</v>
      </c>
      <c r="H67" s="205" t="e">
        <f>VLOOKUP(B67,'Erection Completed '!$B$2:$J$62,7,FALSE)</f>
        <v>#N/A</v>
      </c>
      <c r="I67" s="293" t="e">
        <f>VLOOKUP(B67,'Erection Completed '!$B$2:$J$62,8,FALSE)</f>
        <v>#N/A</v>
      </c>
      <c r="J67" s="6"/>
      <c r="K67" s="294" t="e">
        <f>VLOOKUP(B67,'Erection Completed '!$B$2:$K$62,10,FALSE)</f>
        <v>#N/A</v>
      </c>
      <c r="L67" s="208"/>
    </row>
    <row r="68" spans="1:12" ht="15.5" customHeight="1" thickBot="1">
      <c r="A68" s="6">
        <v>67</v>
      </c>
      <c r="B68" s="271" t="s">
        <v>312</v>
      </c>
      <c r="C68" s="271" t="s">
        <v>36</v>
      </c>
      <c r="D68" s="205" t="e">
        <f>VLOOKUP(B68,'Erection Completed '!$B$2:$J$62,3,FALSE)</f>
        <v>#N/A</v>
      </c>
      <c r="E68" s="199">
        <v>74.632070999999996</v>
      </c>
      <c r="F68" s="227" t="e">
        <f t="shared" si="1"/>
        <v>#N/A</v>
      </c>
      <c r="G68" s="205" t="e">
        <f>VLOOKUP(B68,'Erection Completed '!$B$2:$J$62,6,FALSE)</f>
        <v>#N/A</v>
      </c>
      <c r="H68" s="205" t="e">
        <f>VLOOKUP(B68,'Erection Completed '!$B$2:$J$62,7,FALSE)</f>
        <v>#N/A</v>
      </c>
      <c r="I68" s="293" t="e">
        <f>VLOOKUP(B68,'Erection Completed '!$B$2:$J$62,8,FALSE)</f>
        <v>#N/A</v>
      </c>
      <c r="J68" s="6"/>
      <c r="K68" s="294" t="e">
        <f>VLOOKUP(B68,'Erection Completed '!$B$2:$K$62,10,FALSE)</f>
        <v>#N/A</v>
      </c>
      <c r="L68" s="208"/>
    </row>
    <row r="69" spans="1:12" ht="15.5" customHeight="1" thickBot="1">
      <c r="A69" s="6">
        <v>68</v>
      </c>
      <c r="B69" s="271" t="s">
        <v>313</v>
      </c>
      <c r="C69" s="271" t="s">
        <v>672</v>
      </c>
      <c r="D69" s="205" t="e">
        <f>VLOOKUP(B69,'Erection Completed '!$B$2:$J$62,3,FALSE)</f>
        <v>#N/A</v>
      </c>
      <c r="E69" s="199">
        <v>85.230485000000002</v>
      </c>
      <c r="F69" s="227" t="e">
        <f t="shared" si="1"/>
        <v>#N/A</v>
      </c>
      <c r="G69" s="205" t="e">
        <f>VLOOKUP(B69,'Erection Completed '!$B$2:$J$62,6,FALSE)</f>
        <v>#N/A</v>
      </c>
      <c r="H69" s="205" t="e">
        <f>VLOOKUP(B69,'Erection Completed '!$B$2:$J$62,7,FALSE)</f>
        <v>#N/A</v>
      </c>
      <c r="I69" s="293" t="e">
        <f>VLOOKUP(B69,'Erection Completed '!$B$2:$J$62,8,FALSE)</f>
        <v>#N/A</v>
      </c>
      <c r="J69" s="6"/>
      <c r="K69" s="294" t="e">
        <f>VLOOKUP(B69,'Erection Completed '!$B$2:$K$62,10,FALSE)</f>
        <v>#N/A</v>
      </c>
      <c r="L69" s="208"/>
    </row>
    <row r="70" spans="1:12" ht="15.5" customHeight="1" thickBot="1">
      <c r="A70" s="6">
        <v>69</v>
      </c>
      <c r="B70" s="271" t="s">
        <v>314</v>
      </c>
      <c r="C70" s="271" t="s">
        <v>658</v>
      </c>
      <c r="D70" s="205">
        <f>VLOOKUP(B70,'Erection Completed '!$B$2:$J$62,3,FALSE)</f>
        <v>46160</v>
      </c>
      <c r="E70" s="199">
        <v>44.794097999999998</v>
      </c>
      <c r="F70" s="227" t="str">
        <f t="shared" si="1"/>
        <v>Completed</v>
      </c>
      <c r="G70" s="205">
        <f>VLOOKUP(B70,'Erection Completed '!$B$2:$J$62,6,FALSE)</f>
        <v>46163</v>
      </c>
      <c r="H70" s="205" t="str">
        <f>VLOOKUP(B70,'Erection Completed '!$B$2:$J$62,7,FALSE)</f>
        <v>M/s Jwala Singh</v>
      </c>
      <c r="I70" s="293">
        <f>VLOOKUP(B70,'Erection Completed '!$B$2:$J$62,8,FALSE)</f>
        <v>35</v>
      </c>
      <c r="J70" s="6"/>
      <c r="K70" s="294" t="str">
        <f>VLOOKUP(B70,'Erection Completed '!$B$2:$K$62,10,FALSE)</f>
        <v>Yes</v>
      </c>
      <c r="L70" s="208"/>
    </row>
    <row r="71" spans="1:12" ht="15.5" customHeight="1" thickBot="1">
      <c r="A71" s="6">
        <v>70</v>
      </c>
      <c r="B71" s="271" t="s">
        <v>315</v>
      </c>
      <c r="C71" s="271" t="s">
        <v>668</v>
      </c>
      <c r="D71" s="205">
        <f>VLOOKUP(B71,'Erection Completed '!$B$2:$J$62,3,FALSE)</f>
        <v>46150</v>
      </c>
      <c r="E71" s="199">
        <v>54.417843999999995</v>
      </c>
      <c r="F71" s="227" t="str">
        <f t="shared" si="1"/>
        <v>Completed</v>
      </c>
      <c r="G71" s="205">
        <f>VLOOKUP(B71,'Erection Completed '!$B$2:$J$62,6,FALSE)</f>
        <v>46154</v>
      </c>
      <c r="H71" s="205" t="str">
        <f>VLOOKUP(B71,'Erection Completed '!$B$2:$J$62,7,FALSE)</f>
        <v>M/s Jwala Singh</v>
      </c>
      <c r="I71" s="293">
        <f>VLOOKUP(B71,'Erection Completed '!$B$2:$J$62,8,FALSE)</f>
        <v>38</v>
      </c>
      <c r="J71" s="6"/>
      <c r="K71" s="294" t="str">
        <f>VLOOKUP(B71,'Erection Completed '!$B$2:$K$62,10,FALSE)</f>
        <v>Yes</v>
      </c>
      <c r="L71" s="208"/>
    </row>
    <row r="72" spans="1:12" ht="15.5" customHeight="1" thickBot="1">
      <c r="A72" s="6">
        <v>71</v>
      </c>
      <c r="B72" s="271" t="s">
        <v>346</v>
      </c>
      <c r="C72" s="271" t="s">
        <v>20</v>
      </c>
      <c r="D72" s="205" t="e">
        <f>VLOOKUP(B72,'Erection Completed '!$B$2:$J$62,3,FALSE)</f>
        <v>#N/A</v>
      </c>
      <c r="E72" s="199">
        <v>54.417843999999995</v>
      </c>
      <c r="F72" s="227" t="e">
        <f t="shared" si="1"/>
        <v>#N/A</v>
      </c>
      <c r="G72" s="205" t="e">
        <f>VLOOKUP(B72,'Erection Completed '!$B$2:$J$62,6,FALSE)</f>
        <v>#N/A</v>
      </c>
      <c r="H72" s="205" t="e">
        <f>VLOOKUP(B72,'Erection Completed '!$B$2:$J$62,7,FALSE)</f>
        <v>#N/A</v>
      </c>
      <c r="I72" s="293" t="e">
        <f>VLOOKUP(B72,'Erection Completed '!$B$2:$J$62,8,FALSE)</f>
        <v>#N/A</v>
      </c>
      <c r="J72" s="6"/>
      <c r="K72" s="294" t="e">
        <f>VLOOKUP(B72,'Erection Completed '!$B$2:$K$62,10,FALSE)</f>
        <v>#N/A</v>
      </c>
      <c r="L72" s="208"/>
    </row>
    <row r="73" spans="1:12" ht="15.5" customHeight="1" thickBot="1">
      <c r="A73" s="6">
        <v>72</v>
      </c>
      <c r="B73" s="271" t="s">
        <v>26</v>
      </c>
      <c r="C73" s="271" t="s">
        <v>1</v>
      </c>
      <c r="D73" s="205" t="e">
        <f>VLOOKUP(B73,'Erection Completed '!$B$2:$J$62,3,FALSE)</f>
        <v>#N/A</v>
      </c>
      <c r="E73" s="199">
        <v>141.87401500000001</v>
      </c>
      <c r="F73" s="227" t="e">
        <f t="shared" si="1"/>
        <v>#N/A</v>
      </c>
      <c r="G73" s="205" t="e">
        <f>VLOOKUP(B73,'Erection Completed '!$B$2:$J$62,6,FALSE)</f>
        <v>#N/A</v>
      </c>
      <c r="H73" s="205" t="e">
        <f>VLOOKUP(B73,'Erection Completed '!$B$2:$J$62,7,FALSE)</f>
        <v>#N/A</v>
      </c>
      <c r="I73" s="293" t="e">
        <f>VLOOKUP(B73,'Erection Completed '!$B$2:$J$62,8,FALSE)</f>
        <v>#N/A</v>
      </c>
      <c r="J73" s="6"/>
      <c r="K73" s="294" t="e">
        <f>VLOOKUP(B73,'Erection Completed '!$B$2:$K$62,10,FALSE)</f>
        <v>#N/A</v>
      </c>
      <c r="L73" s="208"/>
    </row>
    <row r="74" spans="1:12" ht="15.5" customHeight="1" thickBot="1">
      <c r="A74" s="6">
        <v>73</v>
      </c>
      <c r="B74" s="271" t="s">
        <v>316</v>
      </c>
      <c r="C74" s="271" t="s">
        <v>1</v>
      </c>
      <c r="D74" s="205" t="e">
        <f>VLOOKUP(B74,'Erection Completed '!$B$2:$J$62,3,FALSE)</f>
        <v>#N/A</v>
      </c>
      <c r="E74" s="199">
        <v>141.87401500000001</v>
      </c>
      <c r="F74" s="227" t="e">
        <f t="shared" si="1"/>
        <v>#N/A</v>
      </c>
      <c r="G74" s="205" t="e">
        <f>VLOOKUP(B74,'Erection Completed '!$B$2:$J$62,6,FALSE)</f>
        <v>#N/A</v>
      </c>
      <c r="H74" s="205" t="e">
        <f>VLOOKUP(B74,'Erection Completed '!$B$2:$J$62,7,FALSE)</f>
        <v>#N/A</v>
      </c>
      <c r="I74" s="293" t="e">
        <f>VLOOKUP(B74,'Erection Completed '!$B$2:$J$62,8,FALSE)</f>
        <v>#N/A</v>
      </c>
      <c r="J74" s="6"/>
      <c r="K74" s="294" t="e">
        <f>VLOOKUP(B74,'Erection Completed '!$B$2:$K$62,10,FALSE)</f>
        <v>#N/A</v>
      </c>
      <c r="L74" s="208"/>
    </row>
    <row r="75" spans="1:12" ht="15.5" customHeight="1" thickBot="1">
      <c r="A75" s="6">
        <v>74</v>
      </c>
      <c r="B75" s="271" t="s">
        <v>317</v>
      </c>
      <c r="C75" s="271" t="s">
        <v>638</v>
      </c>
      <c r="D75" s="205" t="e">
        <f>VLOOKUP(B75,'Erection Completed '!$B$2:$J$62,3,FALSE)</f>
        <v>#N/A</v>
      </c>
      <c r="E75" s="199">
        <v>37.796346</v>
      </c>
      <c r="F75" s="227" t="e">
        <f t="shared" si="1"/>
        <v>#N/A</v>
      </c>
      <c r="G75" s="205" t="e">
        <f>VLOOKUP(B75,'Erection Completed '!$B$2:$J$62,6,FALSE)</f>
        <v>#N/A</v>
      </c>
      <c r="H75" s="205" t="e">
        <f>VLOOKUP(B75,'Erection Completed '!$B$2:$J$62,7,FALSE)</f>
        <v>#N/A</v>
      </c>
      <c r="I75" s="293" t="e">
        <f>VLOOKUP(B75,'Erection Completed '!$B$2:$J$62,8,FALSE)</f>
        <v>#N/A</v>
      </c>
      <c r="J75" s="6"/>
      <c r="K75" s="294" t="e">
        <f>VLOOKUP(B75,'Erection Completed '!$B$2:$K$62,10,FALSE)</f>
        <v>#N/A</v>
      </c>
      <c r="L75" s="208"/>
    </row>
    <row r="76" spans="1:12" ht="15.5" customHeight="1" thickBot="1">
      <c r="A76" s="6">
        <v>75</v>
      </c>
      <c r="B76" s="271" t="s">
        <v>318</v>
      </c>
      <c r="C76" s="271" t="s">
        <v>638</v>
      </c>
      <c r="D76" s="205" t="e">
        <f>VLOOKUP(B76,'Erection Completed '!$B$2:$J$62,3,FALSE)</f>
        <v>#N/A</v>
      </c>
      <c r="E76" s="199">
        <v>37.796346</v>
      </c>
      <c r="F76" s="227" t="e">
        <f t="shared" si="1"/>
        <v>#N/A</v>
      </c>
      <c r="G76" s="205" t="e">
        <f>VLOOKUP(B76,'Erection Completed '!$B$2:$J$62,6,FALSE)</f>
        <v>#N/A</v>
      </c>
      <c r="H76" s="205" t="e">
        <f>VLOOKUP(B76,'Erection Completed '!$B$2:$J$62,7,FALSE)</f>
        <v>#N/A</v>
      </c>
      <c r="I76" s="293" t="e">
        <f>VLOOKUP(B76,'Erection Completed '!$B$2:$J$62,8,FALSE)</f>
        <v>#N/A</v>
      </c>
      <c r="J76" s="6"/>
      <c r="K76" s="294" t="e">
        <f>VLOOKUP(B76,'Erection Completed '!$B$2:$K$62,10,FALSE)</f>
        <v>#N/A</v>
      </c>
      <c r="L76" s="208"/>
    </row>
    <row r="77" spans="1:12" ht="15.5" customHeight="1" thickBot="1">
      <c r="A77" s="6">
        <v>76</v>
      </c>
      <c r="B77" s="271" t="s">
        <v>27</v>
      </c>
      <c r="C77" s="271" t="s">
        <v>638</v>
      </c>
      <c r="D77" s="205" t="e">
        <f>VLOOKUP(B77,'Erection Completed '!$B$2:$J$62,3,FALSE)</f>
        <v>#N/A</v>
      </c>
      <c r="E77" s="199">
        <v>37.796346</v>
      </c>
      <c r="F77" s="227" t="e">
        <f t="shared" si="1"/>
        <v>#N/A</v>
      </c>
      <c r="G77" s="205" t="e">
        <f>VLOOKUP(B77,'Erection Completed '!$B$2:$J$62,6,FALSE)</f>
        <v>#N/A</v>
      </c>
      <c r="H77" s="205" t="e">
        <f>VLOOKUP(B77,'Erection Completed '!$B$2:$J$62,7,FALSE)</f>
        <v>#N/A</v>
      </c>
      <c r="I77" s="293" t="e">
        <f>VLOOKUP(B77,'Erection Completed '!$B$2:$J$62,8,FALSE)</f>
        <v>#N/A</v>
      </c>
      <c r="J77" s="6"/>
      <c r="K77" s="294" t="e">
        <f>VLOOKUP(B77,'Erection Completed '!$B$2:$K$62,10,FALSE)</f>
        <v>#N/A</v>
      </c>
      <c r="L77" s="208"/>
    </row>
    <row r="78" spans="1:12" ht="15.5" customHeight="1" thickBot="1">
      <c r="A78" s="6">
        <v>77</v>
      </c>
      <c r="B78" s="271" t="s">
        <v>204</v>
      </c>
      <c r="C78" s="271" t="s">
        <v>661</v>
      </c>
      <c r="D78" s="205" t="e">
        <f>VLOOKUP(B78,'Erection Completed '!$B$2:$J$62,3,FALSE)</f>
        <v>#N/A</v>
      </c>
      <c r="E78" s="199">
        <v>36.044833999999994</v>
      </c>
      <c r="F78" s="227" t="e">
        <f t="shared" si="1"/>
        <v>#N/A</v>
      </c>
      <c r="G78" s="205" t="e">
        <f>VLOOKUP(B78,'Erection Completed '!$B$2:$J$62,6,FALSE)</f>
        <v>#N/A</v>
      </c>
      <c r="H78" s="205" t="e">
        <f>VLOOKUP(B78,'Erection Completed '!$B$2:$J$62,7,FALSE)</f>
        <v>#N/A</v>
      </c>
      <c r="I78" s="293" t="e">
        <f>VLOOKUP(B78,'Erection Completed '!$B$2:$J$62,8,FALSE)</f>
        <v>#N/A</v>
      </c>
      <c r="J78" s="6"/>
      <c r="K78" s="294" t="e">
        <f>VLOOKUP(B78,'Erection Completed '!$B$2:$K$62,10,FALSE)</f>
        <v>#N/A</v>
      </c>
      <c r="L78" s="208"/>
    </row>
    <row r="79" spans="1:12" ht="15.5" customHeight="1" thickBot="1">
      <c r="A79" s="6">
        <v>78</v>
      </c>
      <c r="B79" s="271" t="s">
        <v>210</v>
      </c>
      <c r="C79" s="271" t="s">
        <v>661</v>
      </c>
      <c r="D79" s="205" t="e">
        <f>VLOOKUP(B79,'Erection Completed '!$B$2:$J$62,3,FALSE)</f>
        <v>#N/A</v>
      </c>
      <c r="E79" s="199">
        <v>36.044833999999994</v>
      </c>
      <c r="F79" s="227" t="e">
        <f t="shared" si="1"/>
        <v>#N/A</v>
      </c>
      <c r="G79" s="205" t="e">
        <f>VLOOKUP(B79,'Erection Completed '!$B$2:$J$62,6,FALSE)</f>
        <v>#N/A</v>
      </c>
      <c r="H79" s="205" t="e">
        <f>VLOOKUP(B79,'Erection Completed '!$B$2:$J$62,7,FALSE)</f>
        <v>#N/A</v>
      </c>
      <c r="I79" s="293" t="e">
        <f>VLOOKUP(B79,'Erection Completed '!$B$2:$J$62,8,FALSE)</f>
        <v>#N/A</v>
      </c>
      <c r="J79" s="6"/>
      <c r="K79" s="294" t="e">
        <f>VLOOKUP(B79,'Erection Completed '!$B$2:$K$62,10,FALSE)</f>
        <v>#N/A</v>
      </c>
      <c r="L79" s="209"/>
    </row>
    <row r="80" spans="1:12" ht="15.5" customHeight="1" thickBot="1">
      <c r="A80" s="6">
        <v>79</v>
      </c>
      <c r="B80" s="271" t="s">
        <v>347</v>
      </c>
      <c r="C80" s="271" t="s">
        <v>657</v>
      </c>
      <c r="D80" s="205" t="e">
        <f>VLOOKUP(B80,'Erection Completed '!$B$2:$J$62,3,FALSE)</f>
        <v>#N/A</v>
      </c>
      <c r="E80" s="199">
        <v>39.458914000000007</v>
      </c>
      <c r="F80" s="227" t="e">
        <f t="shared" si="1"/>
        <v>#N/A</v>
      </c>
      <c r="G80" s="205" t="e">
        <f>VLOOKUP(B80,'Erection Completed '!$B$2:$J$62,6,FALSE)</f>
        <v>#N/A</v>
      </c>
      <c r="H80" s="205" t="e">
        <f>VLOOKUP(B80,'Erection Completed '!$B$2:$J$62,7,FALSE)</f>
        <v>#N/A</v>
      </c>
      <c r="I80" s="293" t="e">
        <f>VLOOKUP(B80,'Erection Completed '!$B$2:$J$62,8,FALSE)</f>
        <v>#N/A</v>
      </c>
      <c r="J80" s="6"/>
      <c r="K80" s="294" t="e">
        <f>VLOOKUP(B80,'Erection Completed '!$B$2:$K$62,10,FALSE)</f>
        <v>#N/A</v>
      </c>
      <c r="L80" s="209"/>
    </row>
    <row r="81" spans="1:12" ht="16" thickBot="1">
      <c r="A81" s="6">
        <v>80</v>
      </c>
      <c r="B81" s="271" t="s">
        <v>319</v>
      </c>
      <c r="C81" s="271" t="s">
        <v>639</v>
      </c>
      <c r="D81" s="205" t="e">
        <f>VLOOKUP(B81,'Erection Completed '!$B$2:$J$62,3,FALSE)</f>
        <v>#N/A</v>
      </c>
      <c r="E81" s="199">
        <v>77.718057000000002</v>
      </c>
      <c r="F81" s="227" t="e">
        <f t="shared" si="1"/>
        <v>#N/A</v>
      </c>
      <c r="G81" s="205" t="e">
        <f>VLOOKUP(B81,'Erection Completed '!$B$2:$J$62,6,FALSE)</f>
        <v>#N/A</v>
      </c>
      <c r="H81" s="205" t="e">
        <f>VLOOKUP(B81,'Erection Completed '!$B$2:$J$62,7,FALSE)</f>
        <v>#N/A</v>
      </c>
      <c r="I81" s="293" t="e">
        <f>VLOOKUP(B81,'Erection Completed '!$B$2:$J$62,8,FALSE)</f>
        <v>#N/A</v>
      </c>
      <c r="J81" s="6"/>
      <c r="K81" s="294" t="e">
        <f>VLOOKUP(B81,'Erection Completed '!$B$2:$K$62,10,FALSE)</f>
        <v>#N/A</v>
      </c>
      <c r="L81" s="209"/>
    </row>
    <row r="82" spans="1:12" ht="16" thickBot="1">
      <c r="A82" s="6">
        <v>81</v>
      </c>
      <c r="B82" s="271" t="s">
        <v>320</v>
      </c>
      <c r="C82" s="271" t="s">
        <v>673</v>
      </c>
      <c r="D82" s="205" t="e">
        <f>VLOOKUP(B82,'Erection Completed '!$B$2:$J$62,3,FALSE)</f>
        <v>#N/A</v>
      </c>
      <c r="E82" s="199">
        <v>129.34103899999999</v>
      </c>
      <c r="F82" s="227" t="e">
        <f t="shared" si="1"/>
        <v>#N/A</v>
      </c>
      <c r="G82" s="205" t="e">
        <f>VLOOKUP(B82,'Erection Completed '!$B$2:$J$62,6,FALSE)</f>
        <v>#N/A</v>
      </c>
      <c r="H82" s="205" t="e">
        <f>VLOOKUP(B82,'Erection Completed '!$B$2:$J$62,7,FALSE)</f>
        <v>#N/A</v>
      </c>
      <c r="I82" s="293" t="e">
        <f>VLOOKUP(B82,'Erection Completed '!$B$2:$J$62,8,FALSE)</f>
        <v>#N/A</v>
      </c>
      <c r="J82" s="6"/>
      <c r="K82" s="294" t="e">
        <f>VLOOKUP(B82,'Erection Completed '!$B$2:$K$62,10,FALSE)</f>
        <v>#N/A</v>
      </c>
      <c r="L82" s="209"/>
    </row>
    <row r="83" spans="1:12" ht="16" thickBot="1">
      <c r="A83" s="6">
        <v>82</v>
      </c>
      <c r="B83" s="271" t="s">
        <v>28</v>
      </c>
      <c r="C83" s="271" t="s">
        <v>673</v>
      </c>
      <c r="D83" s="205" t="e">
        <f>VLOOKUP(B83,'Erection Completed '!$B$2:$J$62,3,FALSE)</f>
        <v>#N/A</v>
      </c>
      <c r="E83" s="199">
        <v>129.34103899999999</v>
      </c>
      <c r="F83" s="227" t="e">
        <f t="shared" si="1"/>
        <v>#N/A</v>
      </c>
      <c r="G83" s="205" t="e">
        <f>VLOOKUP(B83,'Erection Completed '!$B$2:$J$62,6,FALSE)</f>
        <v>#N/A</v>
      </c>
      <c r="H83" s="205" t="e">
        <f>VLOOKUP(B83,'Erection Completed '!$B$2:$J$62,7,FALSE)</f>
        <v>#N/A</v>
      </c>
      <c r="I83" s="293" t="e">
        <f>VLOOKUP(B83,'Erection Completed '!$B$2:$J$62,8,FALSE)</f>
        <v>#N/A</v>
      </c>
      <c r="J83" s="6"/>
      <c r="K83" s="294" t="e">
        <f>VLOOKUP(B83,'Erection Completed '!$B$2:$K$62,10,FALSE)</f>
        <v>#N/A</v>
      </c>
      <c r="L83" s="209"/>
    </row>
    <row r="84" spans="1:12" ht="16" thickBot="1">
      <c r="A84" s="6">
        <v>83</v>
      </c>
      <c r="B84" s="271" t="s">
        <v>321</v>
      </c>
      <c r="C84" s="271" t="s">
        <v>674</v>
      </c>
      <c r="D84" s="205" t="e">
        <f>VLOOKUP(B84,'Erection Completed '!$B$2:$J$62,3,FALSE)</f>
        <v>#N/A</v>
      </c>
      <c r="E84" s="199">
        <v>89.142758999999984</v>
      </c>
      <c r="F84" s="227" t="e">
        <f t="shared" si="1"/>
        <v>#N/A</v>
      </c>
      <c r="G84" s="205" t="e">
        <f>VLOOKUP(B84,'Erection Completed '!$B$2:$J$62,6,FALSE)</f>
        <v>#N/A</v>
      </c>
      <c r="H84" s="205" t="e">
        <f>VLOOKUP(B84,'Erection Completed '!$B$2:$J$62,7,FALSE)</f>
        <v>#N/A</v>
      </c>
      <c r="I84" s="293" t="e">
        <f>VLOOKUP(B84,'Erection Completed '!$B$2:$J$62,8,FALSE)</f>
        <v>#N/A</v>
      </c>
      <c r="J84" s="6"/>
      <c r="K84" s="294" t="e">
        <f>VLOOKUP(B84,'Erection Completed '!$B$2:$K$62,10,FALSE)</f>
        <v>#N/A</v>
      </c>
      <c r="L84" s="209"/>
    </row>
    <row r="85" spans="1:12" ht="16" thickBot="1">
      <c r="A85" s="6">
        <v>84</v>
      </c>
      <c r="B85" s="271" t="s">
        <v>348</v>
      </c>
      <c r="C85" s="271" t="s">
        <v>638</v>
      </c>
      <c r="D85" s="205" t="e">
        <f>VLOOKUP(B85,'Erection Completed '!$B$2:$J$62,3,FALSE)</f>
        <v>#N/A</v>
      </c>
      <c r="E85" s="199">
        <v>37.796346</v>
      </c>
      <c r="F85" s="227" t="e">
        <f t="shared" si="1"/>
        <v>#N/A</v>
      </c>
      <c r="G85" s="205" t="e">
        <f>VLOOKUP(B85,'Erection Completed '!$B$2:$J$62,6,FALSE)</f>
        <v>#N/A</v>
      </c>
      <c r="H85" s="205" t="e">
        <f>VLOOKUP(B85,'Erection Completed '!$B$2:$J$62,7,FALSE)</f>
        <v>#N/A</v>
      </c>
      <c r="I85" s="293" t="e">
        <f>VLOOKUP(B85,'Erection Completed '!$B$2:$J$62,8,FALSE)</f>
        <v>#N/A</v>
      </c>
      <c r="J85" s="6"/>
      <c r="K85" s="294" t="e">
        <f>VLOOKUP(B85,'Erection Completed '!$B$2:$K$62,10,FALSE)</f>
        <v>#N/A</v>
      </c>
      <c r="L85" s="209"/>
    </row>
    <row r="86" spans="1:12" ht="16" thickBot="1">
      <c r="A86" s="6">
        <v>85</v>
      </c>
      <c r="B86" s="271" t="s">
        <v>200</v>
      </c>
      <c r="C86" s="271" t="s">
        <v>638</v>
      </c>
      <c r="D86" s="205" t="e">
        <f>VLOOKUP(B86,'Erection Completed '!$B$2:$J$62,3,FALSE)</f>
        <v>#N/A</v>
      </c>
      <c r="E86" s="199">
        <v>37.796346</v>
      </c>
      <c r="F86" s="227" t="e">
        <f t="shared" si="1"/>
        <v>#N/A</v>
      </c>
      <c r="G86" s="205" t="e">
        <f>VLOOKUP(B86,'Erection Completed '!$B$2:$J$62,6,FALSE)</f>
        <v>#N/A</v>
      </c>
      <c r="H86" s="205" t="e">
        <f>VLOOKUP(B86,'Erection Completed '!$B$2:$J$62,7,FALSE)</f>
        <v>#N/A</v>
      </c>
      <c r="I86" s="293" t="e">
        <f>VLOOKUP(B86,'Erection Completed '!$B$2:$J$62,8,FALSE)</f>
        <v>#N/A</v>
      </c>
      <c r="J86" s="6"/>
      <c r="K86" s="294" t="e">
        <f>VLOOKUP(B86,'Erection Completed '!$B$2:$K$62,10,FALSE)</f>
        <v>#N/A</v>
      </c>
      <c r="L86" s="209"/>
    </row>
    <row r="87" spans="1:12" ht="16" thickBot="1">
      <c r="A87" s="6">
        <v>86</v>
      </c>
      <c r="B87" s="271" t="s">
        <v>194</v>
      </c>
      <c r="C87" s="271" t="s">
        <v>661</v>
      </c>
      <c r="D87" s="205" t="e">
        <f>VLOOKUP(B87,'Erection Completed '!$B$2:$J$62,3,FALSE)</f>
        <v>#N/A</v>
      </c>
      <c r="E87" s="199">
        <v>36.044833999999994</v>
      </c>
      <c r="F87" s="227" t="e">
        <f t="shared" si="1"/>
        <v>#N/A</v>
      </c>
      <c r="G87" s="205" t="e">
        <f>VLOOKUP(B87,'Erection Completed '!$B$2:$J$62,6,FALSE)</f>
        <v>#N/A</v>
      </c>
      <c r="H87" s="205" t="e">
        <f>VLOOKUP(B87,'Erection Completed '!$B$2:$J$62,7,FALSE)</f>
        <v>#N/A</v>
      </c>
      <c r="I87" s="293" t="e">
        <f>VLOOKUP(B87,'Erection Completed '!$B$2:$J$62,8,FALSE)</f>
        <v>#N/A</v>
      </c>
      <c r="J87" s="6"/>
      <c r="K87" s="294" t="e">
        <f>VLOOKUP(B87,'Erection Completed '!$B$2:$K$62,10,FALSE)</f>
        <v>#N/A</v>
      </c>
      <c r="L87" s="209"/>
    </row>
    <row r="88" spans="1:12" ht="16" thickBot="1">
      <c r="A88" s="6">
        <v>87</v>
      </c>
      <c r="B88" s="271" t="s">
        <v>193</v>
      </c>
      <c r="C88" s="271" t="s">
        <v>638</v>
      </c>
      <c r="D88" s="205" t="e">
        <f>VLOOKUP(B88,'Erection Completed '!$B$2:$J$62,3,FALSE)</f>
        <v>#N/A</v>
      </c>
      <c r="E88" s="199">
        <v>37.796346</v>
      </c>
      <c r="F88" s="227" t="e">
        <f t="shared" si="1"/>
        <v>#N/A</v>
      </c>
      <c r="G88" s="205" t="e">
        <f>VLOOKUP(B88,'Erection Completed '!$B$2:$J$62,6,FALSE)</f>
        <v>#N/A</v>
      </c>
      <c r="H88" s="205" t="e">
        <f>VLOOKUP(B88,'Erection Completed '!$B$2:$J$62,7,FALSE)</f>
        <v>#N/A</v>
      </c>
      <c r="I88" s="293" t="e">
        <f>VLOOKUP(B88,'Erection Completed '!$B$2:$J$62,8,FALSE)</f>
        <v>#N/A</v>
      </c>
      <c r="J88" s="6"/>
      <c r="K88" s="294" t="e">
        <f>VLOOKUP(B88,'Erection Completed '!$B$2:$K$62,10,FALSE)</f>
        <v>#N/A</v>
      </c>
      <c r="L88" s="209"/>
    </row>
    <row r="89" spans="1:12" ht="16" thickBot="1">
      <c r="A89" s="6">
        <v>88</v>
      </c>
      <c r="B89" s="271" t="s">
        <v>349</v>
      </c>
      <c r="C89" s="271" t="s">
        <v>657</v>
      </c>
      <c r="D89" s="205" t="e">
        <f>VLOOKUP(B89,'Erection Completed '!$B$2:$J$62,3,FALSE)</f>
        <v>#N/A</v>
      </c>
      <c r="E89" s="199">
        <v>39.458914000000007</v>
      </c>
      <c r="F89" s="227" t="e">
        <f t="shared" si="1"/>
        <v>#N/A</v>
      </c>
      <c r="G89" s="205" t="e">
        <f>VLOOKUP(B89,'Erection Completed '!$B$2:$J$62,6,FALSE)</f>
        <v>#N/A</v>
      </c>
      <c r="H89" s="205" t="e">
        <f>VLOOKUP(B89,'Erection Completed '!$B$2:$J$62,7,FALSE)</f>
        <v>#N/A</v>
      </c>
      <c r="I89" s="293" t="e">
        <f>VLOOKUP(B89,'Erection Completed '!$B$2:$J$62,8,FALSE)</f>
        <v>#N/A</v>
      </c>
      <c r="J89" s="6"/>
      <c r="K89" s="294" t="e">
        <f>VLOOKUP(B89,'Erection Completed '!$B$2:$K$62,10,FALSE)</f>
        <v>#N/A</v>
      </c>
      <c r="L89" s="209"/>
    </row>
    <row r="90" spans="1:12" ht="16" thickBot="1">
      <c r="A90" s="6">
        <v>89</v>
      </c>
      <c r="B90" s="271" t="s">
        <v>350</v>
      </c>
      <c r="C90" s="271" t="s">
        <v>657</v>
      </c>
      <c r="D90" s="205" t="e">
        <f>VLOOKUP(B90,'Erection Completed '!$B$2:$J$62,3,FALSE)</f>
        <v>#N/A</v>
      </c>
      <c r="E90" s="199">
        <v>39.458914000000007</v>
      </c>
      <c r="F90" s="227" t="e">
        <f t="shared" si="1"/>
        <v>#N/A</v>
      </c>
      <c r="G90" s="205" t="e">
        <f>VLOOKUP(B90,'Erection Completed '!$B$2:$J$62,6,FALSE)</f>
        <v>#N/A</v>
      </c>
      <c r="H90" s="205" t="e">
        <f>VLOOKUP(B90,'Erection Completed '!$B$2:$J$62,7,FALSE)</f>
        <v>#N/A</v>
      </c>
      <c r="I90" s="293" t="e">
        <f>VLOOKUP(B90,'Erection Completed '!$B$2:$J$62,8,FALSE)</f>
        <v>#N/A</v>
      </c>
      <c r="J90" s="6"/>
      <c r="K90" s="294" t="e">
        <f>VLOOKUP(B90,'Erection Completed '!$B$2:$K$62,10,FALSE)</f>
        <v>#N/A</v>
      </c>
      <c r="L90" s="209"/>
    </row>
    <row r="91" spans="1:12" ht="16" thickBot="1">
      <c r="A91" s="6">
        <v>90</v>
      </c>
      <c r="B91" s="271" t="s">
        <v>208</v>
      </c>
      <c r="C91" s="271" t="s">
        <v>20</v>
      </c>
      <c r="D91" s="205" t="e">
        <f>VLOOKUP(B91,'Erection Completed '!$B$2:$J$62,3,FALSE)</f>
        <v>#N/A</v>
      </c>
      <c r="E91" s="199">
        <v>54.417843999999995</v>
      </c>
      <c r="F91" s="227" t="e">
        <f t="shared" si="1"/>
        <v>#N/A</v>
      </c>
      <c r="G91" s="205" t="e">
        <f>VLOOKUP(B91,'Erection Completed '!$B$2:$J$62,6,FALSE)</f>
        <v>#N/A</v>
      </c>
      <c r="H91" s="205" t="e">
        <f>VLOOKUP(B91,'Erection Completed '!$B$2:$J$62,7,FALSE)</f>
        <v>#N/A</v>
      </c>
      <c r="I91" s="293" t="e">
        <f>VLOOKUP(B91,'Erection Completed '!$B$2:$J$62,8,FALSE)</f>
        <v>#N/A</v>
      </c>
      <c r="J91" s="6"/>
      <c r="K91" s="294" t="e">
        <f>VLOOKUP(B91,'Erection Completed '!$B$2:$K$62,10,FALSE)</f>
        <v>#N/A</v>
      </c>
      <c r="L91" s="209"/>
    </row>
    <row r="92" spans="1:12" ht="16" thickBot="1">
      <c r="A92" s="6">
        <v>91</v>
      </c>
      <c r="B92" s="271" t="s">
        <v>30</v>
      </c>
      <c r="C92" s="271" t="s">
        <v>1</v>
      </c>
      <c r="D92" s="205" t="e">
        <f>VLOOKUP(B92,'Erection Completed '!$B$2:$J$62,3,FALSE)</f>
        <v>#N/A</v>
      </c>
      <c r="E92" s="199">
        <v>141.87401500000001</v>
      </c>
      <c r="F92" s="227" t="e">
        <f t="shared" si="1"/>
        <v>#N/A</v>
      </c>
      <c r="G92" s="205" t="e">
        <f>VLOOKUP(B92,'Erection Completed '!$B$2:$J$62,6,FALSE)</f>
        <v>#N/A</v>
      </c>
      <c r="H92" s="205" t="e">
        <f>VLOOKUP(B92,'Erection Completed '!$B$2:$J$62,7,FALSE)</f>
        <v>#N/A</v>
      </c>
      <c r="I92" s="293" t="e">
        <f>VLOOKUP(B92,'Erection Completed '!$B$2:$J$62,8,FALSE)</f>
        <v>#N/A</v>
      </c>
      <c r="J92" s="6"/>
      <c r="K92" s="294" t="e">
        <f>VLOOKUP(B92,'Erection Completed '!$B$2:$K$62,10,FALSE)</f>
        <v>#N/A</v>
      </c>
      <c r="L92" s="209"/>
    </row>
    <row r="93" spans="1:12" ht="16" thickBot="1">
      <c r="A93" s="6">
        <v>92</v>
      </c>
      <c r="B93" s="271" t="s">
        <v>32</v>
      </c>
      <c r="C93" s="271" t="s">
        <v>1</v>
      </c>
      <c r="D93" s="205" t="e">
        <f>VLOOKUP(B93,'Erection Completed '!$B$2:$J$62,3,FALSE)</f>
        <v>#N/A</v>
      </c>
      <c r="E93" s="199">
        <v>141.87401500000001</v>
      </c>
      <c r="F93" s="227" t="e">
        <f t="shared" si="1"/>
        <v>#N/A</v>
      </c>
      <c r="G93" s="205" t="e">
        <f>VLOOKUP(B93,'Erection Completed '!$B$2:$J$62,6,FALSE)</f>
        <v>#N/A</v>
      </c>
      <c r="H93" s="205" t="e">
        <f>VLOOKUP(B93,'Erection Completed '!$B$2:$J$62,7,FALSE)</f>
        <v>#N/A</v>
      </c>
      <c r="I93" s="293" t="e">
        <f>VLOOKUP(B93,'Erection Completed '!$B$2:$J$62,8,FALSE)</f>
        <v>#N/A</v>
      </c>
      <c r="J93" s="6"/>
      <c r="K93" s="294" t="e">
        <f>VLOOKUP(B93,'Erection Completed '!$B$2:$K$62,10,FALSE)</f>
        <v>#N/A</v>
      </c>
      <c r="L93" s="209"/>
    </row>
    <row r="94" spans="1:12" ht="16" thickBot="1">
      <c r="A94" s="6">
        <v>93</v>
      </c>
      <c r="B94" s="271" t="s">
        <v>322</v>
      </c>
      <c r="C94" s="271" t="s">
        <v>657</v>
      </c>
      <c r="D94" s="205" t="e">
        <f>VLOOKUP(B94,'Erection Completed '!$B$2:$J$62,3,FALSE)</f>
        <v>#N/A</v>
      </c>
      <c r="E94" s="199">
        <v>39.458914000000007</v>
      </c>
      <c r="F94" s="227" t="e">
        <f t="shared" si="1"/>
        <v>#N/A</v>
      </c>
      <c r="G94" s="205" t="e">
        <f>VLOOKUP(B94,'Erection Completed '!$B$2:$J$62,6,FALSE)</f>
        <v>#N/A</v>
      </c>
      <c r="H94" s="205" t="e">
        <f>VLOOKUP(B94,'Erection Completed '!$B$2:$J$62,7,FALSE)</f>
        <v>#N/A</v>
      </c>
      <c r="I94" s="293" t="e">
        <f>VLOOKUP(B94,'Erection Completed '!$B$2:$J$62,8,FALSE)</f>
        <v>#N/A</v>
      </c>
      <c r="J94" s="6"/>
      <c r="K94" s="294" t="e">
        <f>VLOOKUP(B94,'Erection Completed '!$B$2:$K$62,10,FALSE)</f>
        <v>#N/A</v>
      </c>
      <c r="L94" s="209"/>
    </row>
    <row r="95" spans="1:12" ht="16" thickBot="1">
      <c r="A95" s="6">
        <v>94</v>
      </c>
      <c r="B95" s="271" t="s">
        <v>323</v>
      </c>
      <c r="C95" s="271" t="s">
        <v>638</v>
      </c>
      <c r="D95" s="205" t="e">
        <f>VLOOKUP(B95,'Erection Completed '!$B$2:$J$62,3,FALSE)</f>
        <v>#N/A</v>
      </c>
      <c r="E95" s="199">
        <v>37.796346</v>
      </c>
      <c r="F95" s="227" t="e">
        <f t="shared" si="1"/>
        <v>#N/A</v>
      </c>
      <c r="G95" s="205" t="e">
        <f>VLOOKUP(B95,'Erection Completed '!$B$2:$J$62,6,FALSE)</f>
        <v>#N/A</v>
      </c>
      <c r="H95" s="205" t="e">
        <f>VLOOKUP(B95,'Erection Completed '!$B$2:$J$62,7,FALSE)</f>
        <v>#N/A</v>
      </c>
      <c r="I95" s="293" t="e">
        <f>VLOOKUP(B95,'Erection Completed '!$B$2:$J$62,8,FALSE)</f>
        <v>#N/A</v>
      </c>
      <c r="J95" s="6"/>
      <c r="K95" s="294" t="e">
        <f>VLOOKUP(B95,'Erection Completed '!$B$2:$K$62,10,FALSE)</f>
        <v>#N/A</v>
      </c>
      <c r="L95" s="209"/>
    </row>
    <row r="96" spans="1:12" ht="16" thickBot="1">
      <c r="A96" s="6">
        <v>95</v>
      </c>
      <c r="B96" s="271" t="s">
        <v>324</v>
      </c>
      <c r="C96" s="271" t="s">
        <v>658</v>
      </c>
      <c r="D96" s="205" t="e">
        <f>VLOOKUP(B96,'Erection Completed '!$B$2:$J$62,3,FALSE)</f>
        <v>#N/A</v>
      </c>
      <c r="E96" s="199">
        <v>44.794097999999998</v>
      </c>
      <c r="F96" s="227" t="e">
        <f t="shared" si="1"/>
        <v>#N/A</v>
      </c>
      <c r="G96" s="205" t="e">
        <f>VLOOKUP(B96,'Erection Completed '!$B$2:$J$62,6,FALSE)</f>
        <v>#N/A</v>
      </c>
      <c r="H96" s="205" t="e">
        <f>VLOOKUP(B96,'Erection Completed '!$B$2:$J$62,7,FALSE)</f>
        <v>#N/A</v>
      </c>
      <c r="I96" s="293" t="e">
        <f>VLOOKUP(B96,'Erection Completed '!$B$2:$J$62,8,FALSE)</f>
        <v>#N/A</v>
      </c>
      <c r="J96" s="6"/>
      <c r="K96" s="294" t="e">
        <f>VLOOKUP(B96,'Erection Completed '!$B$2:$K$62,10,FALSE)</f>
        <v>#N/A</v>
      </c>
      <c r="L96" s="209"/>
    </row>
    <row r="97" spans="1:12" ht="16" thickBot="1">
      <c r="A97" s="6">
        <v>96</v>
      </c>
      <c r="B97" s="271" t="s">
        <v>33</v>
      </c>
      <c r="C97" s="271" t="s">
        <v>657</v>
      </c>
      <c r="D97" s="205" t="e">
        <f>VLOOKUP(B97,'Erection Completed '!$B$2:$J$62,3,FALSE)</f>
        <v>#N/A</v>
      </c>
      <c r="E97" s="199">
        <v>39.458914000000007</v>
      </c>
      <c r="F97" s="227" t="e">
        <f t="shared" si="1"/>
        <v>#N/A</v>
      </c>
      <c r="G97" s="205" t="e">
        <f>VLOOKUP(B97,'Erection Completed '!$B$2:$J$62,6,FALSE)</f>
        <v>#N/A</v>
      </c>
      <c r="H97" s="205" t="e">
        <f>VLOOKUP(B97,'Erection Completed '!$B$2:$J$62,7,FALSE)</f>
        <v>#N/A</v>
      </c>
      <c r="I97" s="293" t="e">
        <f>VLOOKUP(B97,'Erection Completed '!$B$2:$J$62,8,FALSE)</f>
        <v>#N/A</v>
      </c>
      <c r="J97" s="6"/>
      <c r="K97" s="294" t="e">
        <f>VLOOKUP(B97,'Erection Completed '!$B$2:$K$62,10,FALSE)</f>
        <v>#N/A</v>
      </c>
      <c r="L97" s="209"/>
    </row>
    <row r="98" spans="1:12" ht="16" thickBot="1">
      <c r="A98" s="6">
        <v>97</v>
      </c>
      <c r="B98" s="271" t="s">
        <v>325</v>
      </c>
      <c r="C98" s="271" t="s">
        <v>675</v>
      </c>
      <c r="D98" s="205" t="e">
        <f>VLOOKUP(B98,'Erection Completed '!$B$2:$J$62,3,FALSE)</f>
        <v>#N/A</v>
      </c>
      <c r="E98" s="199">
        <v>56.863203999999989</v>
      </c>
      <c r="F98" s="227" t="e">
        <f t="shared" si="1"/>
        <v>#N/A</v>
      </c>
      <c r="G98" s="205" t="e">
        <f>VLOOKUP(B98,'Erection Completed '!$B$2:$J$62,6,FALSE)</f>
        <v>#N/A</v>
      </c>
      <c r="H98" s="205" t="e">
        <f>VLOOKUP(B98,'Erection Completed '!$B$2:$J$62,7,FALSE)</f>
        <v>#N/A</v>
      </c>
      <c r="I98" s="293" t="e">
        <f>VLOOKUP(B98,'Erection Completed '!$B$2:$J$62,8,FALSE)</f>
        <v>#N/A</v>
      </c>
      <c r="J98" s="6"/>
      <c r="K98" s="294" t="e">
        <f>VLOOKUP(B98,'Erection Completed '!$B$2:$K$62,10,FALSE)</f>
        <v>#N/A</v>
      </c>
      <c r="L98" s="209"/>
    </row>
    <row r="99" spans="1:12" ht="16" thickBot="1">
      <c r="A99" s="6">
        <v>98</v>
      </c>
      <c r="B99" s="271" t="s">
        <v>326</v>
      </c>
      <c r="C99" s="271" t="s">
        <v>1</v>
      </c>
      <c r="D99" s="205" t="e">
        <f>VLOOKUP(B99,'Erection Completed '!$B$2:$J$62,3,FALSE)</f>
        <v>#N/A</v>
      </c>
      <c r="E99" s="199">
        <v>141.87401500000001</v>
      </c>
      <c r="F99" s="227" t="e">
        <f t="shared" si="1"/>
        <v>#N/A</v>
      </c>
      <c r="G99" s="205" t="e">
        <f>VLOOKUP(B99,'Erection Completed '!$B$2:$J$62,6,FALSE)</f>
        <v>#N/A</v>
      </c>
      <c r="H99" s="205" t="e">
        <f>VLOOKUP(B99,'Erection Completed '!$B$2:$J$62,7,FALSE)</f>
        <v>#N/A</v>
      </c>
      <c r="I99" s="293" t="e">
        <f>VLOOKUP(B99,'Erection Completed '!$B$2:$J$62,8,FALSE)</f>
        <v>#N/A</v>
      </c>
      <c r="J99" s="6"/>
      <c r="K99" s="294" t="e">
        <f>VLOOKUP(B99,'Erection Completed '!$B$2:$K$62,10,FALSE)</f>
        <v>#N/A</v>
      </c>
      <c r="L99" s="209"/>
    </row>
    <row r="100" spans="1:12" ht="16" thickBot="1">
      <c r="A100" s="6">
        <v>99</v>
      </c>
      <c r="B100" s="271" t="s">
        <v>34</v>
      </c>
      <c r="C100" s="271" t="s">
        <v>1</v>
      </c>
      <c r="D100" s="205" t="e">
        <f>VLOOKUP(B100,'Erection Completed '!$B$2:$J$62,3,FALSE)</f>
        <v>#N/A</v>
      </c>
      <c r="E100" s="199">
        <v>141.87401500000001</v>
      </c>
      <c r="F100" s="227" t="e">
        <f t="shared" si="1"/>
        <v>#N/A</v>
      </c>
      <c r="G100" s="205" t="e">
        <f>VLOOKUP(B100,'Erection Completed '!$B$2:$J$62,6,FALSE)</f>
        <v>#N/A</v>
      </c>
      <c r="H100" s="205" t="e">
        <f>VLOOKUP(B100,'Erection Completed '!$B$2:$J$62,7,FALSE)</f>
        <v>#N/A</v>
      </c>
      <c r="I100" s="293" t="e">
        <f>VLOOKUP(B100,'Erection Completed '!$B$2:$J$62,8,FALSE)</f>
        <v>#N/A</v>
      </c>
      <c r="J100" s="6"/>
      <c r="K100" s="294" t="e">
        <f>VLOOKUP(B100,'Erection Completed '!$B$2:$K$62,10,FALSE)</f>
        <v>#N/A</v>
      </c>
      <c r="L100" s="209"/>
    </row>
    <row r="101" spans="1:12" ht="16" thickBot="1">
      <c r="A101" s="6">
        <v>100</v>
      </c>
      <c r="B101" s="271" t="s">
        <v>327</v>
      </c>
      <c r="C101" s="271" t="s">
        <v>20</v>
      </c>
      <c r="D101" s="205" t="e">
        <f>VLOOKUP(B101,'Erection Completed '!$B$2:$J$62,3,FALSE)</f>
        <v>#N/A</v>
      </c>
      <c r="E101" s="199">
        <v>54.417843999999995</v>
      </c>
      <c r="F101" s="227" t="e">
        <f t="shared" si="1"/>
        <v>#N/A</v>
      </c>
      <c r="G101" s="205" t="e">
        <f>VLOOKUP(B101,'Erection Completed '!$B$2:$J$62,6,FALSE)</f>
        <v>#N/A</v>
      </c>
      <c r="H101" s="205" t="e">
        <f>VLOOKUP(B101,'Erection Completed '!$B$2:$J$62,7,FALSE)</f>
        <v>#N/A</v>
      </c>
      <c r="I101" s="293" t="e">
        <f>VLOOKUP(B101,'Erection Completed '!$B$2:$J$62,8,FALSE)</f>
        <v>#N/A</v>
      </c>
      <c r="J101" s="6"/>
      <c r="K101" s="294" t="e">
        <f>VLOOKUP(B101,'Erection Completed '!$B$2:$K$62,10,FALSE)</f>
        <v>#N/A</v>
      </c>
      <c r="L101" s="209"/>
    </row>
    <row r="102" spans="1:12" ht="16" thickBot="1">
      <c r="A102" s="6">
        <v>101</v>
      </c>
      <c r="B102" s="271" t="s">
        <v>328</v>
      </c>
      <c r="C102" s="271" t="s">
        <v>12</v>
      </c>
      <c r="D102" s="205" t="e">
        <f>VLOOKUP(B102,'Erection Completed '!$B$2:$J$62,3,FALSE)</f>
        <v>#N/A</v>
      </c>
      <c r="E102" s="199">
        <v>94.407668999999999</v>
      </c>
      <c r="F102" s="227" t="e">
        <f t="shared" si="1"/>
        <v>#N/A</v>
      </c>
      <c r="G102" s="205" t="e">
        <f>VLOOKUP(B102,'Erection Completed '!$B$2:$J$62,6,FALSE)</f>
        <v>#N/A</v>
      </c>
      <c r="H102" s="205" t="e">
        <f>VLOOKUP(B102,'Erection Completed '!$B$2:$J$62,7,FALSE)</f>
        <v>#N/A</v>
      </c>
      <c r="I102" s="293" t="e">
        <f>VLOOKUP(B102,'Erection Completed '!$B$2:$J$62,8,FALSE)</f>
        <v>#N/A</v>
      </c>
      <c r="J102" s="6"/>
      <c r="K102" s="294" t="e">
        <f>VLOOKUP(B102,'Erection Completed '!$B$2:$K$62,10,FALSE)</f>
        <v>#N/A</v>
      </c>
      <c r="L102" s="209"/>
    </row>
    <row r="103" spans="1:12" ht="16" thickBot="1">
      <c r="A103" s="6">
        <v>102</v>
      </c>
      <c r="B103" s="271" t="s">
        <v>859</v>
      </c>
      <c r="C103" s="271" t="s">
        <v>673</v>
      </c>
      <c r="D103" s="205" t="e">
        <f>VLOOKUP(B103,'Erection Completed '!$B$2:$J$62,3,FALSE)</f>
        <v>#N/A</v>
      </c>
      <c r="E103" s="199">
        <v>129.34103899999999</v>
      </c>
      <c r="F103" s="227" t="e">
        <f t="shared" si="1"/>
        <v>#N/A</v>
      </c>
      <c r="G103" s="205" t="e">
        <f>VLOOKUP(B103,'Erection Completed '!$B$2:$J$62,6,FALSE)</f>
        <v>#N/A</v>
      </c>
      <c r="H103" s="205" t="e">
        <f>VLOOKUP(B103,'Erection Completed '!$B$2:$J$62,7,FALSE)</f>
        <v>#N/A</v>
      </c>
      <c r="I103" s="293" t="e">
        <f>VLOOKUP(B103,'Erection Completed '!$B$2:$J$62,8,FALSE)</f>
        <v>#N/A</v>
      </c>
      <c r="J103" s="6"/>
      <c r="K103" s="294" t="e">
        <f>VLOOKUP(B103,'Erection Completed '!$B$2:$K$62,10,FALSE)</f>
        <v>#N/A</v>
      </c>
      <c r="L103" s="209"/>
    </row>
    <row r="104" spans="1:12" ht="16" thickBot="1">
      <c r="A104" s="6">
        <v>103</v>
      </c>
      <c r="B104" s="271" t="s">
        <v>329</v>
      </c>
      <c r="C104" s="271" t="s">
        <v>29</v>
      </c>
      <c r="D104" s="205" t="e">
        <f>VLOOKUP(B104,'Erection Completed '!$B$2:$J$62,3,FALSE)</f>
        <v>#N/A</v>
      </c>
      <c r="E104" s="199">
        <v>84.299299000000005</v>
      </c>
      <c r="F104" s="227" t="e">
        <f t="shared" si="1"/>
        <v>#N/A</v>
      </c>
      <c r="G104" s="205" t="e">
        <f>VLOOKUP(B104,'Erection Completed '!$B$2:$J$62,6,FALSE)</f>
        <v>#N/A</v>
      </c>
      <c r="H104" s="205" t="e">
        <f>VLOOKUP(B104,'Erection Completed '!$B$2:$J$62,7,FALSE)</f>
        <v>#N/A</v>
      </c>
      <c r="I104" s="293" t="e">
        <f>VLOOKUP(B104,'Erection Completed '!$B$2:$J$62,8,FALSE)</f>
        <v>#N/A</v>
      </c>
      <c r="J104" s="6"/>
      <c r="K104" s="294" t="e">
        <f>VLOOKUP(B104,'Erection Completed '!$B$2:$K$62,10,FALSE)</f>
        <v>#N/A</v>
      </c>
      <c r="L104" s="209"/>
    </row>
    <row r="105" spans="1:12" ht="16" thickBot="1">
      <c r="A105" s="6">
        <v>104</v>
      </c>
      <c r="B105" s="271" t="s">
        <v>35</v>
      </c>
      <c r="C105" s="271" t="s">
        <v>29</v>
      </c>
      <c r="D105" s="205" t="e">
        <f>VLOOKUP(B105,'Erection Completed '!$B$2:$J$62,3,FALSE)</f>
        <v>#N/A</v>
      </c>
      <c r="E105" s="199">
        <v>84.299299000000005</v>
      </c>
      <c r="F105" s="227" t="e">
        <f t="shared" si="1"/>
        <v>#N/A</v>
      </c>
      <c r="G105" s="205" t="e">
        <f>VLOOKUP(B105,'Erection Completed '!$B$2:$J$62,6,FALSE)</f>
        <v>#N/A</v>
      </c>
      <c r="H105" s="205" t="e">
        <f>VLOOKUP(B105,'Erection Completed '!$B$2:$J$62,7,FALSE)</f>
        <v>#N/A</v>
      </c>
      <c r="I105" s="293" t="e">
        <f>VLOOKUP(B105,'Erection Completed '!$B$2:$J$62,8,FALSE)</f>
        <v>#N/A</v>
      </c>
      <c r="J105" s="6"/>
      <c r="K105" s="294" t="e">
        <f>VLOOKUP(B105,'Erection Completed '!$B$2:$K$62,10,FALSE)</f>
        <v>#N/A</v>
      </c>
      <c r="L105" s="209"/>
    </row>
    <row r="106" spans="1:12" ht="16" thickBot="1">
      <c r="A106" s="6">
        <v>105</v>
      </c>
      <c r="B106" s="271" t="s">
        <v>663</v>
      </c>
      <c r="C106" s="271" t="s">
        <v>657</v>
      </c>
      <c r="D106" s="205" t="e">
        <f>VLOOKUP(B106,'Erection Completed '!$B$2:$J$62,3,FALSE)</f>
        <v>#N/A</v>
      </c>
      <c r="E106" s="199">
        <v>39.458914000000007</v>
      </c>
      <c r="F106" s="227" t="e">
        <f t="shared" si="1"/>
        <v>#N/A</v>
      </c>
      <c r="G106" s="205" t="e">
        <f>VLOOKUP(B106,'Erection Completed '!$B$2:$J$62,6,FALSE)</f>
        <v>#N/A</v>
      </c>
      <c r="H106" s="205" t="e">
        <f>VLOOKUP(B106,'Erection Completed '!$B$2:$J$62,7,FALSE)</f>
        <v>#N/A</v>
      </c>
      <c r="I106" s="293" t="e">
        <f>VLOOKUP(B106,'Erection Completed '!$B$2:$J$62,8,FALSE)</f>
        <v>#N/A</v>
      </c>
      <c r="J106" s="6"/>
      <c r="K106" s="294" t="e">
        <f>VLOOKUP(B106,'Erection Completed '!$B$2:$K$62,10,FALSE)</f>
        <v>#N/A</v>
      </c>
      <c r="L106" s="209"/>
    </row>
    <row r="107" spans="1:12" ht="16" thickBot="1">
      <c r="A107" s="6">
        <v>106</v>
      </c>
      <c r="B107" s="271" t="s">
        <v>664</v>
      </c>
      <c r="C107" s="271" t="s">
        <v>638</v>
      </c>
      <c r="D107" s="205" t="e">
        <f>VLOOKUP(B107,'Erection Completed '!$B$2:$J$62,3,FALSE)</f>
        <v>#N/A</v>
      </c>
      <c r="E107" s="199">
        <v>37.796346</v>
      </c>
      <c r="F107" s="227" t="e">
        <f t="shared" si="1"/>
        <v>#N/A</v>
      </c>
      <c r="G107" s="205" t="e">
        <f>VLOOKUP(B107,'Erection Completed '!$B$2:$J$62,6,FALSE)</f>
        <v>#N/A</v>
      </c>
      <c r="H107" s="205" t="e">
        <f>VLOOKUP(B107,'Erection Completed '!$B$2:$J$62,7,FALSE)</f>
        <v>#N/A</v>
      </c>
      <c r="I107" s="293" t="e">
        <f>VLOOKUP(B107,'Erection Completed '!$B$2:$J$62,8,FALSE)</f>
        <v>#N/A</v>
      </c>
      <c r="J107" s="6"/>
      <c r="K107" s="294" t="e">
        <f>VLOOKUP(B107,'Erection Completed '!$B$2:$K$62,10,FALSE)</f>
        <v>#N/A</v>
      </c>
      <c r="L107" s="209"/>
    </row>
    <row r="108" spans="1:12" ht="16" thickBot="1">
      <c r="A108" s="6">
        <v>107</v>
      </c>
      <c r="B108" s="271" t="s">
        <v>665</v>
      </c>
      <c r="C108" s="271" t="s">
        <v>674</v>
      </c>
      <c r="D108" s="205" t="e">
        <f>VLOOKUP(B108,'Erection Completed '!$B$2:$J$62,3,FALSE)</f>
        <v>#N/A</v>
      </c>
      <c r="E108" s="199">
        <v>89.142758999999984</v>
      </c>
      <c r="F108" s="227" t="e">
        <f t="shared" si="1"/>
        <v>#N/A</v>
      </c>
      <c r="G108" s="205" t="e">
        <f>VLOOKUP(B108,'Erection Completed '!$B$2:$J$62,6,FALSE)</f>
        <v>#N/A</v>
      </c>
      <c r="H108" s="205" t="e">
        <f>VLOOKUP(B108,'Erection Completed '!$B$2:$J$62,7,FALSE)</f>
        <v>#N/A</v>
      </c>
      <c r="I108" s="293" t="e">
        <f>VLOOKUP(B108,'Erection Completed '!$B$2:$J$62,8,FALSE)</f>
        <v>#N/A</v>
      </c>
      <c r="J108" s="6"/>
      <c r="K108" s="294" t="e">
        <f>VLOOKUP(B108,'Erection Completed '!$B$2:$K$62,10,FALSE)</f>
        <v>#N/A</v>
      </c>
      <c r="L108" s="209"/>
    </row>
    <row r="109" spans="1:12" ht="16" thickBot="1">
      <c r="A109" s="6">
        <v>108</v>
      </c>
      <c r="B109" s="271" t="s">
        <v>351</v>
      </c>
      <c r="C109" s="271" t="s">
        <v>11</v>
      </c>
      <c r="D109" s="205" t="e">
        <f>VLOOKUP(B109,'Erection Completed '!$B$2:$J$62,3,FALSE)</f>
        <v>#N/A</v>
      </c>
      <c r="E109" s="199">
        <v>98.835632999999987</v>
      </c>
      <c r="F109" s="227" t="e">
        <f t="shared" si="1"/>
        <v>#N/A</v>
      </c>
      <c r="G109" s="205" t="e">
        <f>VLOOKUP(B109,'Erection Completed '!$B$2:$J$62,6,FALSE)</f>
        <v>#N/A</v>
      </c>
      <c r="H109" s="205" t="e">
        <f>VLOOKUP(B109,'Erection Completed '!$B$2:$J$62,7,FALSE)</f>
        <v>#N/A</v>
      </c>
      <c r="I109" s="293" t="e">
        <f>VLOOKUP(B109,'Erection Completed '!$B$2:$J$62,8,FALSE)</f>
        <v>#N/A</v>
      </c>
      <c r="J109" s="6"/>
      <c r="K109" s="294" t="e">
        <f>VLOOKUP(B109,'Erection Completed '!$B$2:$K$62,10,FALSE)</f>
        <v>#N/A</v>
      </c>
      <c r="L109" s="209"/>
    </row>
    <row r="110" spans="1:12" ht="16" thickBot="1">
      <c r="A110" s="6">
        <v>109</v>
      </c>
      <c r="B110" s="271" t="s">
        <v>352</v>
      </c>
      <c r="C110" s="271" t="s">
        <v>673</v>
      </c>
      <c r="D110" s="205" t="e">
        <f>VLOOKUP(B110,'Erection Completed '!$B$2:$J$62,3,FALSE)</f>
        <v>#N/A</v>
      </c>
      <c r="E110" s="199">
        <v>129.34103899999999</v>
      </c>
      <c r="F110" s="227" t="e">
        <f t="shared" si="1"/>
        <v>#N/A</v>
      </c>
      <c r="G110" s="205" t="e">
        <f>VLOOKUP(B110,'Erection Completed '!$B$2:$J$62,6,FALSE)</f>
        <v>#N/A</v>
      </c>
      <c r="H110" s="205" t="e">
        <f>VLOOKUP(B110,'Erection Completed '!$B$2:$J$62,7,FALSE)</f>
        <v>#N/A</v>
      </c>
      <c r="I110" s="293" t="e">
        <f>VLOOKUP(B110,'Erection Completed '!$B$2:$J$62,8,FALSE)</f>
        <v>#N/A</v>
      </c>
      <c r="J110" s="6"/>
      <c r="K110" s="294" t="e">
        <f>VLOOKUP(B110,'Erection Completed '!$B$2:$K$62,10,FALSE)</f>
        <v>#N/A</v>
      </c>
      <c r="L110" s="209"/>
    </row>
    <row r="111" spans="1:12" ht="16" thickBot="1">
      <c r="A111" s="6">
        <v>110</v>
      </c>
      <c r="B111" s="271" t="s">
        <v>353</v>
      </c>
      <c r="C111" s="271" t="s">
        <v>676</v>
      </c>
      <c r="D111" s="205" t="e">
        <f>VLOOKUP(B111,'Erection Completed '!$B$2:$J$62,3,FALSE)</f>
        <v>#N/A</v>
      </c>
      <c r="E111" s="199">
        <v>112.42020099999999</v>
      </c>
      <c r="F111" s="227" t="e">
        <f t="shared" si="1"/>
        <v>#N/A</v>
      </c>
      <c r="G111" s="205" t="e">
        <f>VLOOKUP(B111,'Erection Completed '!$B$2:$J$62,6,FALSE)</f>
        <v>#N/A</v>
      </c>
      <c r="H111" s="205" t="e">
        <f>VLOOKUP(B111,'Erection Completed '!$B$2:$J$62,7,FALSE)</f>
        <v>#N/A</v>
      </c>
      <c r="I111" s="293" t="e">
        <f>VLOOKUP(B111,'Erection Completed '!$B$2:$J$62,8,FALSE)</f>
        <v>#N/A</v>
      </c>
      <c r="J111" s="6"/>
      <c r="K111" s="294" t="e">
        <f>VLOOKUP(B111,'Erection Completed '!$B$2:$K$62,10,FALSE)</f>
        <v>#N/A</v>
      </c>
      <c r="L111" s="209"/>
    </row>
    <row r="112" spans="1:12" ht="16" thickBot="1">
      <c r="A112" s="6">
        <v>111</v>
      </c>
      <c r="B112" s="271" t="s">
        <v>354</v>
      </c>
      <c r="C112" s="271" t="s">
        <v>31</v>
      </c>
      <c r="D112" s="205" t="e">
        <f>VLOOKUP(B112,'Erection Completed '!$B$2:$J$62,3,FALSE)</f>
        <v>#N/A</v>
      </c>
      <c r="E112" s="199">
        <v>65.756547999999995</v>
      </c>
      <c r="F112" s="227" t="e">
        <f t="shared" si="1"/>
        <v>#N/A</v>
      </c>
      <c r="G112" s="205" t="e">
        <f>VLOOKUP(B112,'Erection Completed '!$B$2:$J$62,6,FALSE)</f>
        <v>#N/A</v>
      </c>
      <c r="H112" s="205" t="e">
        <f>VLOOKUP(B112,'Erection Completed '!$B$2:$J$62,7,FALSE)</f>
        <v>#N/A</v>
      </c>
      <c r="I112" s="293" t="e">
        <f>VLOOKUP(B112,'Erection Completed '!$B$2:$J$62,8,FALSE)</f>
        <v>#N/A</v>
      </c>
      <c r="J112" s="6"/>
      <c r="K112" s="294" t="e">
        <f>VLOOKUP(B112,'Erection Completed '!$B$2:$K$62,10,FALSE)</f>
        <v>#N/A</v>
      </c>
      <c r="L112" s="209"/>
    </row>
    <row r="113" spans="1:12" ht="16" thickBot="1">
      <c r="A113" s="6">
        <v>112</v>
      </c>
      <c r="B113" s="271" t="s">
        <v>549</v>
      </c>
      <c r="C113" s="290" t="s">
        <v>860</v>
      </c>
      <c r="D113" s="205" t="e">
        <f>VLOOKUP(B113,'Erection Completed '!$B$2:$J$62,3,FALSE)</f>
        <v>#N/A</v>
      </c>
      <c r="E113" s="199" t="e">
        <v>#N/A</v>
      </c>
      <c r="F113" s="227" t="e">
        <f t="shared" si="1"/>
        <v>#N/A</v>
      </c>
      <c r="G113" s="205" t="e">
        <f>VLOOKUP(B113,'Erection Completed '!$B$2:$J$62,6,FALSE)</f>
        <v>#N/A</v>
      </c>
      <c r="H113" s="205" t="e">
        <f>VLOOKUP(B113,'Erection Completed '!$B$2:$J$62,7,FALSE)</f>
        <v>#N/A</v>
      </c>
      <c r="I113" s="293" t="e">
        <f>VLOOKUP(B113,'Erection Completed '!$B$2:$J$62,8,FALSE)</f>
        <v>#N/A</v>
      </c>
      <c r="J113" s="6"/>
      <c r="K113" s="294" t="e">
        <f>VLOOKUP(B113,'Erection Completed '!$B$2:$K$62,10,FALSE)</f>
        <v>#N/A</v>
      </c>
      <c r="L113" s="209"/>
    </row>
    <row r="114" spans="1:12" ht="16" thickBot="1">
      <c r="A114" s="6">
        <v>113</v>
      </c>
      <c r="B114" s="271" t="s">
        <v>550</v>
      </c>
      <c r="C114" s="290" t="s">
        <v>860</v>
      </c>
      <c r="D114" s="205" t="e">
        <f>VLOOKUP(B114,'Erection Completed '!$B$2:$J$62,3,FALSE)</f>
        <v>#N/A</v>
      </c>
      <c r="E114" s="199" t="e">
        <v>#N/A</v>
      </c>
      <c r="F114" s="227" t="e">
        <f t="shared" si="1"/>
        <v>#N/A</v>
      </c>
      <c r="G114" s="205" t="e">
        <f>VLOOKUP(B114,'Erection Completed '!$B$2:$J$62,6,FALSE)</f>
        <v>#N/A</v>
      </c>
      <c r="H114" s="205" t="e">
        <f>VLOOKUP(B114,'Erection Completed '!$B$2:$J$62,7,FALSE)</f>
        <v>#N/A</v>
      </c>
      <c r="I114" s="293" t="e">
        <f>VLOOKUP(B114,'Erection Completed '!$B$2:$J$62,8,FALSE)</f>
        <v>#N/A</v>
      </c>
      <c r="J114" s="6"/>
      <c r="K114" s="294" t="e">
        <f>VLOOKUP(B114,'Erection Completed '!$B$2:$K$62,10,FALSE)</f>
        <v>#N/A</v>
      </c>
      <c r="L114" s="209"/>
    </row>
    <row r="115" spans="1:12" ht="16" thickBot="1">
      <c r="A115" s="6">
        <v>114</v>
      </c>
      <c r="B115" s="271" t="s">
        <v>551</v>
      </c>
      <c r="C115" s="271" t="s">
        <v>11</v>
      </c>
      <c r="D115" s="205" t="e">
        <f>VLOOKUP(B115,'Erection Completed '!$B$2:$J$62,3,FALSE)</f>
        <v>#N/A</v>
      </c>
      <c r="E115" s="199">
        <v>98.835632999999987</v>
      </c>
      <c r="F115" s="227" t="e">
        <f t="shared" si="1"/>
        <v>#N/A</v>
      </c>
      <c r="G115" s="205" t="e">
        <f>VLOOKUP(B115,'Erection Completed '!$B$2:$J$62,6,FALSE)</f>
        <v>#N/A</v>
      </c>
      <c r="H115" s="205" t="e">
        <f>VLOOKUP(B115,'Erection Completed '!$B$2:$J$62,7,FALSE)</f>
        <v>#N/A</v>
      </c>
      <c r="I115" s="293" t="e">
        <f>VLOOKUP(B115,'Erection Completed '!$B$2:$J$62,8,FALSE)</f>
        <v>#N/A</v>
      </c>
      <c r="J115" s="6"/>
      <c r="K115" s="294" t="e">
        <f>VLOOKUP(B115,'Erection Completed '!$B$2:$K$62,10,FALSE)</f>
        <v>#N/A</v>
      </c>
      <c r="L115" s="209"/>
    </row>
    <row r="116" spans="1:12" ht="16" thickBot="1">
      <c r="A116" s="6">
        <v>115</v>
      </c>
      <c r="B116" s="271" t="s">
        <v>357</v>
      </c>
      <c r="C116" s="271" t="s">
        <v>678</v>
      </c>
      <c r="D116" s="205" t="e">
        <f>VLOOKUP(B116,'Erection Completed '!$B$2:$J$62,3,FALSE)</f>
        <v>#N/A</v>
      </c>
      <c r="E116" s="199">
        <v>64.25380899999999</v>
      </c>
      <c r="F116" s="227" t="e">
        <f t="shared" si="1"/>
        <v>#N/A</v>
      </c>
      <c r="G116" s="205" t="e">
        <f>VLOOKUP(B116,'Erection Completed '!$B$2:$J$62,6,FALSE)</f>
        <v>#N/A</v>
      </c>
      <c r="H116" s="205" t="e">
        <f>VLOOKUP(B116,'Erection Completed '!$B$2:$J$62,7,FALSE)</f>
        <v>#N/A</v>
      </c>
      <c r="I116" s="293" t="e">
        <f>VLOOKUP(B116,'Erection Completed '!$B$2:$J$62,8,FALSE)</f>
        <v>#N/A</v>
      </c>
      <c r="J116" s="6"/>
      <c r="K116" s="294" t="e">
        <f>VLOOKUP(B116,'Erection Completed '!$B$2:$K$62,10,FALSE)</f>
        <v>#N/A</v>
      </c>
      <c r="L116" s="209"/>
    </row>
    <row r="117" spans="1:12" ht="16" thickBot="1">
      <c r="A117" s="6">
        <v>116</v>
      </c>
      <c r="B117" s="271" t="s">
        <v>358</v>
      </c>
      <c r="C117" s="271" t="s">
        <v>675</v>
      </c>
      <c r="D117" s="205" t="e">
        <f>VLOOKUP(B117,'Erection Completed '!$B$2:$J$62,3,FALSE)</f>
        <v>#N/A</v>
      </c>
      <c r="E117" s="199">
        <v>56.863203999999989</v>
      </c>
      <c r="F117" s="227" t="e">
        <f t="shared" si="1"/>
        <v>#N/A</v>
      </c>
      <c r="G117" s="205" t="e">
        <f>VLOOKUP(B117,'Erection Completed '!$B$2:$J$62,6,FALSE)</f>
        <v>#N/A</v>
      </c>
      <c r="H117" s="205" t="e">
        <f>VLOOKUP(B117,'Erection Completed '!$B$2:$J$62,7,FALSE)</f>
        <v>#N/A</v>
      </c>
      <c r="I117" s="293" t="e">
        <f>VLOOKUP(B117,'Erection Completed '!$B$2:$J$62,8,FALSE)</f>
        <v>#N/A</v>
      </c>
      <c r="J117" s="6"/>
      <c r="K117" s="294" t="e">
        <f>VLOOKUP(B117,'Erection Completed '!$B$2:$K$62,10,FALSE)</f>
        <v>#N/A</v>
      </c>
      <c r="L117" s="209"/>
    </row>
    <row r="118" spans="1:12" ht="16" thickBot="1">
      <c r="A118" s="6">
        <v>117</v>
      </c>
      <c r="B118" s="271" t="s">
        <v>38</v>
      </c>
      <c r="C118" s="271" t="s">
        <v>1</v>
      </c>
      <c r="D118" s="205" t="e">
        <f>VLOOKUP(B118,'Erection Completed '!$B$2:$J$62,3,FALSE)</f>
        <v>#N/A</v>
      </c>
      <c r="E118" s="199">
        <v>141.87401500000001</v>
      </c>
      <c r="F118" s="227" t="e">
        <f t="shared" si="1"/>
        <v>#N/A</v>
      </c>
      <c r="G118" s="205" t="e">
        <f>VLOOKUP(B118,'Erection Completed '!$B$2:$J$62,6,FALSE)</f>
        <v>#N/A</v>
      </c>
      <c r="H118" s="205" t="e">
        <f>VLOOKUP(B118,'Erection Completed '!$B$2:$J$62,7,FALSE)</f>
        <v>#N/A</v>
      </c>
      <c r="I118" s="293" t="e">
        <f>VLOOKUP(B118,'Erection Completed '!$B$2:$J$62,8,FALSE)</f>
        <v>#N/A</v>
      </c>
      <c r="J118" s="6"/>
      <c r="K118" s="294" t="e">
        <f>VLOOKUP(B118,'Erection Completed '!$B$2:$K$62,10,FALSE)</f>
        <v>#N/A</v>
      </c>
      <c r="L118" s="209"/>
    </row>
    <row r="119" spans="1:12" ht="16" thickBot="1">
      <c r="A119" s="6">
        <v>118</v>
      </c>
      <c r="B119" s="271" t="s">
        <v>359</v>
      </c>
      <c r="C119" s="271" t="s">
        <v>174</v>
      </c>
      <c r="D119" s="205" t="e">
        <f>VLOOKUP(B119,'Erection Completed '!$B$2:$J$62,3,FALSE)</f>
        <v>#N/A</v>
      </c>
      <c r="E119" s="199">
        <v>0</v>
      </c>
      <c r="F119" s="227" t="e">
        <f t="shared" si="1"/>
        <v>#N/A</v>
      </c>
      <c r="G119" s="205" t="e">
        <f>VLOOKUP(B119,'Erection Completed '!$B$2:$J$62,6,FALSE)</f>
        <v>#N/A</v>
      </c>
      <c r="H119" s="205" t="e">
        <f>VLOOKUP(B119,'Erection Completed '!$B$2:$J$62,7,FALSE)</f>
        <v>#N/A</v>
      </c>
      <c r="I119" s="293" t="e">
        <f>VLOOKUP(B119,'Erection Completed '!$B$2:$J$62,8,FALSE)</f>
        <v>#N/A</v>
      </c>
      <c r="J119" s="6"/>
      <c r="K119" s="294" t="e">
        <f>VLOOKUP(B119,'Erection Completed '!$B$2:$K$62,10,FALSE)</f>
        <v>#N/A</v>
      </c>
      <c r="L119" s="209"/>
    </row>
    <row r="120" spans="1:12" ht="16" thickBot="1">
      <c r="A120" s="6">
        <v>119</v>
      </c>
      <c r="B120" s="271" t="s">
        <v>666</v>
      </c>
      <c r="C120" s="271" t="s">
        <v>679</v>
      </c>
      <c r="D120" s="205" t="e">
        <f>VLOOKUP(B120,'Erection Completed '!$B$2:$J$62,3,FALSE)</f>
        <v>#N/A</v>
      </c>
      <c r="E120" s="199">
        <v>63.508955999999998</v>
      </c>
      <c r="F120" s="227" t="e">
        <f t="shared" si="1"/>
        <v>#N/A</v>
      </c>
      <c r="G120" s="205" t="e">
        <f>VLOOKUP(B120,'Erection Completed '!$B$2:$J$62,6,FALSE)</f>
        <v>#N/A</v>
      </c>
      <c r="H120" s="205" t="e">
        <f>VLOOKUP(B120,'Erection Completed '!$B$2:$J$62,7,FALSE)</f>
        <v>#N/A</v>
      </c>
      <c r="I120" s="293" t="e">
        <f>VLOOKUP(B120,'Erection Completed '!$B$2:$J$62,8,FALSE)</f>
        <v>#N/A</v>
      </c>
      <c r="J120" s="6"/>
      <c r="K120" s="294" t="e">
        <f>VLOOKUP(B120,'Erection Completed '!$B$2:$K$62,10,FALSE)</f>
        <v>#N/A</v>
      </c>
      <c r="L120" s="209"/>
    </row>
    <row r="121" spans="1:12" ht="16" thickBot="1">
      <c r="A121" s="6">
        <v>120</v>
      </c>
      <c r="B121" s="271" t="s">
        <v>360</v>
      </c>
      <c r="C121" s="271" t="s">
        <v>36</v>
      </c>
      <c r="D121" s="205" t="e">
        <f>VLOOKUP(B121,'Erection Completed '!$B$2:$J$62,3,FALSE)</f>
        <v>#N/A</v>
      </c>
      <c r="E121" s="199">
        <v>74.632070999999996</v>
      </c>
      <c r="F121" s="227" t="e">
        <f t="shared" si="1"/>
        <v>#N/A</v>
      </c>
      <c r="G121" s="205" t="e">
        <f>VLOOKUP(B121,'Erection Completed '!$B$2:$J$62,6,FALSE)</f>
        <v>#N/A</v>
      </c>
      <c r="H121" s="205" t="e">
        <f>VLOOKUP(B121,'Erection Completed '!$B$2:$J$62,7,FALSE)</f>
        <v>#N/A</v>
      </c>
      <c r="I121" s="293" t="e">
        <f>VLOOKUP(B121,'Erection Completed '!$B$2:$J$62,8,FALSE)</f>
        <v>#N/A</v>
      </c>
      <c r="J121" s="6"/>
      <c r="K121" s="294" t="e">
        <f>VLOOKUP(B121,'Erection Completed '!$B$2:$K$62,10,FALSE)</f>
        <v>#N/A</v>
      </c>
      <c r="L121" s="209"/>
    </row>
    <row r="122" spans="1:12" ht="16" thickBot="1">
      <c r="A122" s="6">
        <v>121</v>
      </c>
      <c r="B122" s="271" t="s">
        <v>361</v>
      </c>
      <c r="C122" s="271" t="s">
        <v>669</v>
      </c>
      <c r="D122" s="205" t="e">
        <f>VLOOKUP(B122,'Erection Completed '!$B$2:$J$62,3,FALSE)</f>
        <v>#N/A</v>
      </c>
      <c r="E122" s="199">
        <v>91.055462000000006</v>
      </c>
      <c r="F122" s="227" t="e">
        <f t="shared" si="1"/>
        <v>#N/A</v>
      </c>
      <c r="G122" s="205" t="e">
        <f>VLOOKUP(B122,'Erection Completed '!$B$2:$J$62,6,FALSE)</f>
        <v>#N/A</v>
      </c>
      <c r="H122" s="205" t="e">
        <f>VLOOKUP(B122,'Erection Completed '!$B$2:$J$62,7,FALSE)</f>
        <v>#N/A</v>
      </c>
      <c r="I122" s="293" t="e">
        <f>VLOOKUP(B122,'Erection Completed '!$B$2:$J$62,8,FALSE)</f>
        <v>#N/A</v>
      </c>
      <c r="J122" s="6"/>
      <c r="K122" s="294" t="e">
        <f>VLOOKUP(B122,'Erection Completed '!$B$2:$K$62,10,FALSE)</f>
        <v>#N/A</v>
      </c>
      <c r="L122" s="209"/>
    </row>
    <row r="123" spans="1:12" ht="16" thickBot="1">
      <c r="A123" s="6">
        <v>122</v>
      </c>
      <c r="B123" s="271" t="s">
        <v>362</v>
      </c>
      <c r="C123" s="271" t="s">
        <v>642</v>
      </c>
      <c r="D123" s="205" t="e">
        <f>VLOOKUP(B123,'Erection Completed '!$B$2:$J$62,3,FALSE)</f>
        <v>#N/A</v>
      </c>
      <c r="E123" s="199">
        <v>46.689357999999991</v>
      </c>
      <c r="F123" s="227" t="e">
        <f t="shared" si="1"/>
        <v>#N/A</v>
      </c>
      <c r="G123" s="205" t="e">
        <f>VLOOKUP(B123,'Erection Completed '!$B$2:$J$62,6,FALSE)</f>
        <v>#N/A</v>
      </c>
      <c r="H123" s="205" t="e">
        <f>VLOOKUP(B123,'Erection Completed '!$B$2:$J$62,7,FALSE)</f>
        <v>#N/A</v>
      </c>
      <c r="I123" s="293" t="e">
        <f>VLOOKUP(B123,'Erection Completed '!$B$2:$J$62,8,FALSE)</f>
        <v>#N/A</v>
      </c>
      <c r="J123" s="6"/>
      <c r="K123" s="294" t="e">
        <f>VLOOKUP(B123,'Erection Completed '!$B$2:$K$62,10,FALSE)</f>
        <v>#N/A</v>
      </c>
      <c r="L123" s="209"/>
    </row>
    <row r="124" spans="1:12" ht="16" thickBot="1">
      <c r="A124" s="6">
        <v>123</v>
      </c>
      <c r="B124" s="271" t="s">
        <v>363</v>
      </c>
      <c r="C124" s="271" t="s">
        <v>658</v>
      </c>
      <c r="D124" s="205" t="e">
        <f>VLOOKUP(B124,'Erection Completed '!$B$2:$J$62,3,FALSE)</f>
        <v>#N/A</v>
      </c>
      <c r="E124" s="199">
        <v>44.794097999999998</v>
      </c>
      <c r="F124" s="227" t="e">
        <f t="shared" si="1"/>
        <v>#N/A</v>
      </c>
      <c r="G124" s="205" t="e">
        <f>VLOOKUP(B124,'Erection Completed '!$B$2:$J$62,6,FALSE)</f>
        <v>#N/A</v>
      </c>
      <c r="H124" s="205" t="e">
        <f>VLOOKUP(B124,'Erection Completed '!$B$2:$J$62,7,FALSE)</f>
        <v>#N/A</v>
      </c>
      <c r="I124" s="293" t="e">
        <f>VLOOKUP(B124,'Erection Completed '!$B$2:$J$62,8,FALSE)</f>
        <v>#N/A</v>
      </c>
      <c r="J124" s="6"/>
      <c r="K124" s="294" t="e">
        <f>VLOOKUP(B124,'Erection Completed '!$B$2:$K$62,10,FALSE)</f>
        <v>#N/A</v>
      </c>
      <c r="L124" s="209"/>
    </row>
    <row r="125" spans="1:12" ht="16" thickBot="1">
      <c r="A125" s="6">
        <v>124</v>
      </c>
      <c r="B125" s="271" t="s">
        <v>364</v>
      </c>
      <c r="C125" s="271" t="s">
        <v>658</v>
      </c>
      <c r="D125" s="205" t="e">
        <f>VLOOKUP(B125,'Erection Completed '!$B$2:$J$62,3,FALSE)</f>
        <v>#N/A</v>
      </c>
      <c r="E125" s="199">
        <v>44.794097999999998</v>
      </c>
      <c r="F125" s="227" t="e">
        <f t="shared" si="1"/>
        <v>#N/A</v>
      </c>
      <c r="G125" s="205" t="e">
        <f>VLOOKUP(B125,'Erection Completed '!$B$2:$J$62,6,FALSE)</f>
        <v>#N/A</v>
      </c>
      <c r="H125" s="205" t="e">
        <f>VLOOKUP(B125,'Erection Completed '!$B$2:$J$62,7,FALSE)</f>
        <v>#N/A</v>
      </c>
      <c r="I125" s="293" t="e">
        <f>VLOOKUP(B125,'Erection Completed '!$B$2:$J$62,8,FALSE)</f>
        <v>#N/A</v>
      </c>
      <c r="J125" s="6"/>
      <c r="K125" s="294" t="e">
        <f>VLOOKUP(B125,'Erection Completed '!$B$2:$K$62,10,FALSE)</f>
        <v>#N/A</v>
      </c>
      <c r="L125" s="209"/>
    </row>
    <row r="126" spans="1:12" ht="16" thickBot="1">
      <c r="A126" s="6">
        <v>125</v>
      </c>
      <c r="B126" s="271" t="s">
        <v>365</v>
      </c>
      <c r="C126" s="271" t="s">
        <v>661</v>
      </c>
      <c r="D126" s="205" t="e">
        <f>VLOOKUP(B126,'Erection Completed '!$B$2:$J$62,3,FALSE)</f>
        <v>#N/A</v>
      </c>
      <c r="E126" s="199">
        <v>36.044833999999994</v>
      </c>
      <c r="F126" s="227" t="e">
        <f t="shared" si="1"/>
        <v>#N/A</v>
      </c>
      <c r="G126" s="205" t="e">
        <f>VLOOKUP(B126,'Erection Completed '!$B$2:$J$62,6,FALSE)</f>
        <v>#N/A</v>
      </c>
      <c r="H126" s="205" t="e">
        <f>VLOOKUP(B126,'Erection Completed '!$B$2:$J$62,7,FALSE)</f>
        <v>#N/A</v>
      </c>
      <c r="I126" s="293" t="e">
        <f>VLOOKUP(B126,'Erection Completed '!$B$2:$J$62,8,FALSE)</f>
        <v>#N/A</v>
      </c>
      <c r="J126" s="6"/>
      <c r="K126" s="294" t="e">
        <f>VLOOKUP(B126,'Erection Completed '!$B$2:$K$62,10,FALSE)</f>
        <v>#N/A</v>
      </c>
      <c r="L126" s="209"/>
    </row>
    <row r="127" spans="1:12" ht="16" thickBot="1">
      <c r="A127" s="6">
        <v>126</v>
      </c>
      <c r="B127" s="271" t="s">
        <v>224</v>
      </c>
      <c r="C127" s="271" t="s">
        <v>661</v>
      </c>
      <c r="D127" s="205" t="e">
        <f>VLOOKUP(B127,'Erection Completed '!$B$2:$J$62,3,FALSE)</f>
        <v>#N/A</v>
      </c>
      <c r="E127" s="199">
        <v>36.044833999999994</v>
      </c>
      <c r="F127" s="227" t="e">
        <f t="shared" si="1"/>
        <v>#N/A</v>
      </c>
      <c r="G127" s="205" t="e">
        <f>VLOOKUP(B127,'Erection Completed '!$B$2:$J$62,6,FALSE)</f>
        <v>#N/A</v>
      </c>
      <c r="H127" s="205" t="e">
        <f>VLOOKUP(B127,'Erection Completed '!$B$2:$J$62,7,FALSE)</f>
        <v>#N/A</v>
      </c>
      <c r="I127" s="293" t="e">
        <f>VLOOKUP(B127,'Erection Completed '!$B$2:$J$62,8,FALSE)</f>
        <v>#N/A</v>
      </c>
      <c r="J127" s="6"/>
      <c r="K127" s="294" t="e">
        <f>VLOOKUP(B127,'Erection Completed '!$B$2:$K$62,10,FALSE)</f>
        <v>#N/A</v>
      </c>
      <c r="L127" s="209"/>
    </row>
    <row r="128" spans="1:12" ht="16" thickBot="1">
      <c r="A128" s="6">
        <v>127</v>
      </c>
      <c r="B128" s="271" t="s">
        <v>366</v>
      </c>
      <c r="C128" s="271" t="s">
        <v>680</v>
      </c>
      <c r="D128" s="205" t="e">
        <f>VLOOKUP(B128,'Erection Completed '!$B$2:$J$62,3,FALSE)</f>
        <v>#N/A</v>
      </c>
      <c r="E128" s="199" t="e">
        <v>#N/A</v>
      </c>
      <c r="F128" s="227" t="e">
        <f t="shared" si="1"/>
        <v>#N/A</v>
      </c>
      <c r="G128" s="205" t="e">
        <f>VLOOKUP(B128,'Erection Completed '!$B$2:$J$62,6,FALSE)</f>
        <v>#N/A</v>
      </c>
      <c r="H128" s="205" t="e">
        <f>VLOOKUP(B128,'Erection Completed '!$B$2:$J$62,7,FALSE)</f>
        <v>#N/A</v>
      </c>
      <c r="I128" s="293" t="e">
        <f>VLOOKUP(B128,'Erection Completed '!$B$2:$J$62,8,FALSE)</f>
        <v>#N/A</v>
      </c>
      <c r="J128" s="6"/>
      <c r="K128" s="294" t="e">
        <f>VLOOKUP(B128,'Erection Completed '!$B$2:$K$62,10,FALSE)</f>
        <v>#N/A</v>
      </c>
      <c r="L128" s="209"/>
    </row>
    <row r="129" spans="1:12" ht="16" thickBot="1">
      <c r="A129" s="6">
        <v>128</v>
      </c>
      <c r="B129" s="271" t="s">
        <v>225</v>
      </c>
      <c r="C129" s="271" t="s">
        <v>638</v>
      </c>
      <c r="D129" s="205" t="e">
        <f>VLOOKUP(B129,'Erection Completed '!$B$2:$J$62,3,FALSE)</f>
        <v>#N/A</v>
      </c>
      <c r="E129" s="199">
        <v>37.796346</v>
      </c>
      <c r="F129" s="227" t="e">
        <f t="shared" si="1"/>
        <v>#N/A</v>
      </c>
      <c r="G129" s="205" t="e">
        <f>VLOOKUP(B129,'Erection Completed '!$B$2:$J$62,6,FALSE)</f>
        <v>#N/A</v>
      </c>
      <c r="H129" s="205" t="e">
        <f>VLOOKUP(B129,'Erection Completed '!$B$2:$J$62,7,FALSE)</f>
        <v>#N/A</v>
      </c>
      <c r="I129" s="293" t="e">
        <f>VLOOKUP(B129,'Erection Completed '!$B$2:$J$62,8,FALSE)</f>
        <v>#N/A</v>
      </c>
      <c r="J129" s="6"/>
      <c r="K129" s="294" t="e">
        <f>VLOOKUP(B129,'Erection Completed '!$B$2:$K$62,10,FALSE)</f>
        <v>#N/A</v>
      </c>
      <c r="L129" s="209"/>
    </row>
    <row r="130" spans="1:12" ht="16" thickBot="1">
      <c r="A130" s="6">
        <v>129</v>
      </c>
      <c r="B130" s="271" t="s">
        <v>39</v>
      </c>
      <c r="C130" s="271" t="s">
        <v>5</v>
      </c>
      <c r="D130" s="205" t="e">
        <f>VLOOKUP(B130,'Erection Completed '!$B$2:$J$62,3,FALSE)</f>
        <v>#N/A</v>
      </c>
      <c r="E130" s="199">
        <v>80.408017000000001</v>
      </c>
      <c r="F130" s="227" t="e">
        <f t="shared" si="1"/>
        <v>#N/A</v>
      </c>
      <c r="G130" s="205" t="e">
        <f>VLOOKUP(B130,'Erection Completed '!$B$2:$J$62,6,FALSE)</f>
        <v>#N/A</v>
      </c>
      <c r="H130" s="205" t="e">
        <f>VLOOKUP(B130,'Erection Completed '!$B$2:$J$62,7,FALSE)</f>
        <v>#N/A</v>
      </c>
      <c r="I130" s="293" t="e">
        <f>VLOOKUP(B130,'Erection Completed '!$B$2:$J$62,8,FALSE)</f>
        <v>#N/A</v>
      </c>
      <c r="J130" s="6"/>
      <c r="K130" s="294" t="e">
        <f>VLOOKUP(B130,'Erection Completed '!$B$2:$K$62,10,FALSE)</f>
        <v>#N/A</v>
      </c>
      <c r="L130" s="209"/>
    </row>
    <row r="131" spans="1:12" ht="16" thickBot="1">
      <c r="A131" s="6">
        <v>130</v>
      </c>
      <c r="B131" s="271" t="s">
        <v>367</v>
      </c>
      <c r="C131" s="271" t="s">
        <v>11</v>
      </c>
      <c r="D131" s="205" t="e">
        <f>VLOOKUP(B131,'Erection Completed '!$B$2:$J$62,3,FALSE)</f>
        <v>#N/A</v>
      </c>
      <c r="E131" s="199">
        <v>98.835632999999987</v>
      </c>
      <c r="F131" s="227" t="e">
        <f t="shared" ref="F131:F194" si="2">IF(G131&gt;=1-1-2024,"Completed","Not Completed")</f>
        <v>#N/A</v>
      </c>
      <c r="G131" s="205" t="e">
        <f>VLOOKUP(B131,'Erection Completed '!$B$2:$J$62,6,FALSE)</f>
        <v>#N/A</v>
      </c>
      <c r="H131" s="205" t="e">
        <f>VLOOKUP(B131,'Erection Completed '!$B$2:$J$62,7,FALSE)</f>
        <v>#N/A</v>
      </c>
      <c r="I131" s="293" t="e">
        <f>VLOOKUP(B131,'Erection Completed '!$B$2:$J$62,8,FALSE)</f>
        <v>#N/A</v>
      </c>
      <c r="J131" s="6"/>
      <c r="K131" s="294" t="e">
        <f>VLOOKUP(B131,'Erection Completed '!$B$2:$K$62,10,FALSE)</f>
        <v>#N/A</v>
      </c>
      <c r="L131" s="209"/>
    </row>
    <row r="132" spans="1:12" ht="16" thickBot="1">
      <c r="A132" s="6">
        <v>131</v>
      </c>
      <c r="B132" s="271" t="s">
        <v>368</v>
      </c>
      <c r="C132" s="271" t="s">
        <v>174</v>
      </c>
      <c r="D132" s="205" t="e">
        <f>VLOOKUP(B132,'Erection Completed '!$B$2:$J$62,3,FALSE)</f>
        <v>#N/A</v>
      </c>
      <c r="E132" s="199">
        <v>0</v>
      </c>
      <c r="F132" s="227" t="e">
        <f t="shared" si="2"/>
        <v>#N/A</v>
      </c>
      <c r="G132" s="205" t="e">
        <f>VLOOKUP(B132,'Erection Completed '!$B$2:$J$62,6,FALSE)</f>
        <v>#N/A</v>
      </c>
      <c r="H132" s="205" t="e">
        <f>VLOOKUP(B132,'Erection Completed '!$B$2:$J$62,7,FALSE)</f>
        <v>#N/A</v>
      </c>
      <c r="I132" s="293" t="e">
        <f>VLOOKUP(B132,'Erection Completed '!$B$2:$J$62,8,FALSE)</f>
        <v>#N/A</v>
      </c>
      <c r="J132" s="6"/>
      <c r="K132" s="294" t="e">
        <f>VLOOKUP(B132,'Erection Completed '!$B$2:$K$62,10,FALSE)</f>
        <v>#N/A</v>
      </c>
      <c r="L132" s="209"/>
    </row>
    <row r="133" spans="1:12" ht="16" thickBot="1">
      <c r="A133" s="6">
        <v>132</v>
      </c>
      <c r="B133" s="271" t="s">
        <v>40</v>
      </c>
      <c r="C133" s="271" t="s">
        <v>1</v>
      </c>
      <c r="D133" s="205" t="e">
        <f>VLOOKUP(B133,'Erection Completed '!$B$2:$J$62,3,FALSE)</f>
        <v>#N/A</v>
      </c>
      <c r="E133" s="199">
        <v>141.87401500000001</v>
      </c>
      <c r="F133" s="227" t="e">
        <f t="shared" si="2"/>
        <v>#N/A</v>
      </c>
      <c r="G133" s="205" t="e">
        <f>VLOOKUP(B133,'Erection Completed '!$B$2:$J$62,6,FALSE)</f>
        <v>#N/A</v>
      </c>
      <c r="H133" s="205" t="e">
        <f>VLOOKUP(B133,'Erection Completed '!$B$2:$J$62,7,FALSE)</f>
        <v>#N/A</v>
      </c>
      <c r="I133" s="293" t="e">
        <f>VLOOKUP(B133,'Erection Completed '!$B$2:$J$62,8,FALSE)</f>
        <v>#N/A</v>
      </c>
      <c r="J133" s="6"/>
      <c r="K133" s="294" t="e">
        <f>VLOOKUP(B133,'Erection Completed '!$B$2:$K$62,10,FALSE)</f>
        <v>#N/A</v>
      </c>
      <c r="L133" s="209"/>
    </row>
    <row r="134" spans="1:12" ht="16" thickBot="1">
      <c r="A134" s="6">
        <v>133</v>
      </c>
      <c r="B134" s="271" t="s">
        <v>369</v>
      </c>
      <c r="C134" s="271" t="s">
        <v>12</v>
      </c>
      <c r="D134" s="205" t="e">
        <f>VLOOKUP(B134,'Erection Completed '!$B$2:$J$62,3,FALSE)</f>
        <v>#N/A</v>
      </c>
      <c r="E134" s="199">
        <v>94.407668999999999</v>
      </c>
      <c r="F134" s="227" t="e">
        <f t="shared" si="2"/>
        <v>#N/A</v>
      </c>
      <c r="G134" s="205" t="e">
        <f>VLOOKUP(B134,'Erection Completed '!$B$2:$J$62,6,FALSE)</f>
        <v>#N/A</v>
      </c>
      <c r="H134" s="205" t="e">
        <f>VLOOKUP(B134,'Erection Completed '!$B$2:$J$62,7,FALSE)</f>
        <v>#N/A</v>
      </c>
      <c r="I134" s="293" t="e">
        <f>VLOOKUP(B134,'Erection Completed '!$B$2:$J$62,8,FALSE)</f>
        <v>#N/A</v>
      </c>
      <c r="J134" s="6"/>
      <c r="K134" s="294" t="e">
        <f>VLOOKUP(B134,'Erection Completed '!$B$2:$K$62,10,FALSE)</f>
        <v>#N/A</v>
      </c>
      <c r="L134" s="209"/>
    </row>
    <row r="135" spans="1:12" ht="16" thickBot="1">
      <c r="A135" s="6">
        <v>134</v>
      </c>
      <c r="B135" s="271" t="s">
        <v>41</v>
      </c>
      <c r="C135" s="271" t="s">
        <v>681</v>
      </c>
      <c r="D135" s="205" t="e">
        <f>VLOOKUP(B135,'Erection Completed '!$B$2:$J$62,3,FALSE)</f>
        <v>#N/A</v>
      </c>
      <c r="E135" s="199">
        <v>82.238801999999993</v>
      </c>
      <c r="F135" s="227" t="e">
        <f t="shared" si="2"/>
        <v>#N/A</v>
      </c>
      <c r="G135" s="205" t="e">
        <f>VLOOKUP(B135,'Erection Completed '!$B$2:$J$62,6,FALSE)</f>
        <v>#N/A</v>
      </c>
      <c r="H135" s="205" t="e">
        <f>VLOOKUP(B135,'Erection Completed '!$B$2:$J$62,7,FALSE)</f>
        <v>#N/A</v>
      </c>
      <c r="I135" s="293" t="e">
        <f>VLOOKUP(B135,'Erection Completed '!$B$2:$J$62,8,FALSE)</f>
        <v>#N/A</v>
      </c>
      <c r="J135" s="6"/>
      <c r="K135" s="294" t="e">
        <f>VLOOKUP(B135,'Erection Completed '!$B$2:$K$62,10,FALSE)</f>
        <v>#N/A</v>
      </c>
      <c r="L135" s="209"/>
    </row>
    <row r="136" spans="1:12" ht="16" thickBot="1">
      <c r="A136" s="6">
        <v>135</v>
      </c>
      <c r="B136" s="271" t="s">
        <v>42</v>
      </c>
      <c r="C136" s="271" t="s">
        <v>674</v>
      </c>
      <c r="D136" s="205" t="e">
        <f>VLOOKUP(B136,'Erection Completed '!$B$2:$J$62,3,FALSE)</f>
        <v>#N/A</v>
      </c>
      <c r="E136" s="199">
        <v>89.142758999999984</v>
      </c>
      <c r="F136" s="227" t="e">
        <f t="shared" si="2"/>
        <v>#N/A</v>
      </c>
      <c r="G136" s="205" t="e">
        <f>VLOOKUP(B136,'Erection Completed '!$B$2:$J$62,6,FALSE)</f>
        <v>#N/A</v>
      </c>
      <c r="H136" s="205" t="e">
        <f>VLOOKUP(B136,'Erection Completed '!$B$2:$J$62,7,FALSE)</f>
        <v>#N/A</v>
      </c>
      <c r="I136" s="293" t="e">
        <f>VLOOKUP(B136,'Erection Completed '!$B$2:$J$62,8,FALSE)</f>
        <v>#N/A</v>
      </c>
      <c r="J136" s="6"/>
      <c r="K136" s="294" t="e">
        <f>VLOOKUP(B136,'Erection Completed '!$B$2:$K$62,10,FALSE)</f>
        <v>#N/A</v>
      </c>
      <c r="L136" s="209"/>
    </row>
    <row r="137" spans="1:12" ht="16" thickBot="1">
      <c r="A137" s="6">
        <v>136</v>
      </c>
      <c r="B137" s="271" t="s">
        <v>43</v>
      </c>
      <c r="C137" s="271" t="s">
        <v>642</v>
      </c>
      <c r="D137" s="205" t="e">
        <f>VLOOKUP(B137,'Erection Completed '!$B$2:$J$62,3,FALSE)</f>
        <v>#N/A</v>
      </c>
      <c r="E137" s="199">
        <v>46.689357999999991</v>
      </c>
      <c r="F137" s="227" t="e">
        <f t="shared" si="2"/>
        <v>#N/A</v>
      </c>
      <c r="G137" s="205" t="e">
        <f>VLOOKUP(B137,'Erection Completed '!$B$2:$J$62,6,FALSE)</f>
        <v>#N/A</v>
      </c>
      <c r="H137" s="205" t="e">
        <f>VLOOKUP(B137,'Erection Completed '!$B$2:$J$62,7,FALSE)</f>
        <v>#N/A</v>
      </c>
      <c r="I137" s="293" t="e">
        <f>VLOOKUP(B137,'Erection Completed '!$B$2:$J$62,8,FALSE)</f>
        <v>#N/A</v>
      </c>
      <c r="J137" s="6"/>
      <c r="K137" s="294" t="e">
        <f>VLOOKUP(B137,'Erection Completed '!$B$2:$K$62,10,FALSE)</f>
        <v>#N/A</v>
      </c>
      <c r="L137" s="209"/>
    </row>
    <row r="138" spans="1:12" ht="16" thickBot="1">
      <c r="A138" s="6">
        <v>137</v>
      </c>
      <c r="B138" s="271" t="s">
        <v>370</v>
      </c>
      <c r="C138" s="271" t="s">
        <v>682</v>
      </c>
      <c r="D138" s="205" t="e">
        <f>VLOOKUP(B138,'Erection Completed '!$B$2:$J$62,3,FALSE)</f>
        <v>#N/A</v>
      </c>
      <c r="E138" s="199">
        <v>97.933587000000003</v>
      </c>
      <c r="F138" s="227" t="e">
        <f t="shared" si="2"/>
        <v>#N/A</v>
      </c>
      <c r="G138" s="205" t="e">
        <f>VLOOKUP(B138,'Erection Completed '!$B$2:$J$62,6,FALSE)</f>
        <v>#N/A</v>
      </c>
      <c r="H138" s="205" t="e">
        <f>VLOOKUP(B138,'Erection Completed '!$B$2:$J$62,7,FALSE)</f>
        <v>#N/A</v>
      </c>
      <c r="I138" s="293" t="e">
        <f>VLOOKUP(B138,'Erection Completed '!$B$2:$J$62,8,FALSE)</f>
        <v>#N/A</v>
      </c>
      <c r="J138" s="6"/>
      <c r="K138" s="294" t="e">
        <f>VLOOKUP(B138,'Erection Completed '!$B$2:$K$62,10,FALSE)</f>
        <v>#N/A</v>
      </c>
      <c r="L138" s="209"/>
    </row>
    <row r="139" spans="1:12" ht="16" thickBot="1">
      <c r="A139" s="6">
        <v>138</v>
      </c>
      <c r="B139" s="271" t="s">
        <v>552</v>
      </c>
      <c r="C139" s="271" t="s">
        <v>11</v>
      </c>
      <c r="D139" s="205" t="e">
        <f>VLOOKUP(B139,'Erection Completed '!$B$2:$J$62,3,FALSE)</f>
        <v>#N/A</v>
      </c>
      <c r="E139" s="199">
        <v>98.835632999999987</v>
      </c>
      <c r="F139" s="227" t="e">
        <f t="shared" si="2"/>
        <v>#N/A</v>
      </c>
      <c r="G139" s="205" t="e">
        <f>VLOOKUP(B139,'Erection Completed '!$B$2:$J$62,6,FALSE)</f>
        <v>#N/A</v>
      </c>
      <c r="H139" s="205" t="e">
        <f>VLOOKUP(B139,'Erection Completed '!$B$2:$J$62,7,FALSE)</f>
        <v>#N/A</v>
      </c>
      <c r="I139" s="293" t="e">
        <f>VLOOKUP(B139,'Erection Completed '!$B$2:$J$62,8,FALSE)</f>
        <v>#N/A</v>
      </c>
      <c r="J139" s="6"/>
      <c r="K139" s="294" t="e">
        <f>VLOOKUP(B139,'Erection Completed '!$B$2:$K$62,10,FALSE)</f>
        <v>#N/A</v>
      </c>
      <c r="L139" s="209"/>
    </row>
    <row r="140" spans="1:12" ht="16" thickBot="1">
      <c r="A140" s="6">
        <v>139</v>
      </c>
      <c r="B140" s="271" t="s">
        <v>44</v>
      </c>
      <c r="C140" s="271" t="s">
        <v>657</v>
      </c>
      <c r="D140" s="205" t="e">
        <f>VLOOKUP(B140,'Erection Completed '!$B$2:$J$62,3,FALSE)</f>
        <v>#N/A</v>
      </c>
      <c r="E140" s="199">
        <v>39.458914000000007</v>
      </c>
      <c r="F140" s="227" t="e">
        <f t="shared" si="2"/>
        <v>#N/A</v>
      </c>
      <c r="G140" s="205" t="e">
        <f>VLOOKUP(B140,'Erection Completed '!$B$2:$J$62,6,FALSE)</f>
        <v>#N/A</v>
      </c>
      <c r="H140" s="205" t="e">
        <f>VLOOKUP(B140,'Erection Completed '!$B$2:$J$62,7,FALSE)</f>
        <v>#N/A</v>
      </c>
      <c r="I140" s="293" t="e">
        <f>VLOOKUP(B140,'Erection Completed '!$B$2:$J$62,8,FALSE)</f>
        <v>#N/A</v>
      </c>
      <c r="J140" s="6"/>
      <c r="K140" s="294" t="e">
        <f>VLOOKUP(B140,'Erection Completed '!$B$2:$K$62,10,FALSE)</f>
        <v>#N/A</v>
      </c>
      <c r="L140" s="209"/>
    </row>
    <row r="141" spans="1:12" ht="16" thickBot="1">
      <c r="A141" s="6">
        <v>140</v>
      </c>
      <c r="B141" s="271" t="s">
        <v>372</v>
      </c>
      <c r="C141" s="271" t="s">
        <v>638</v>
      </c>
      <c r="D141" s="205" t="e">
        <f>VLOOKUP(B141,'Erection Completed '!$B$2:$J$62,3,FALSE)</f>
        <v>#N/A</v>
      </c>
      <c r="E141" s="199">
        <v>37.796346</v>
      </c>
      <c r="F141" s="227" t="e">
        <f t="shared" si="2"/>
        <v>#N/A</v>
      </c>
      <c r="G141" s="205" t="e">
        <f>VLOOKUP(B141,'Erection Completed '!$B$2:$J$62,6,FALSE)</f>
        <v>#N/A</v>
      </c>
      <c r="H141" s="205" t="e">
        <f>VLOOKUP(B141,'Erection Completed '!$B$2:$J$62,7,FALSE)</f>
        <v>#N/A</v>
      </c>
      <c r="I141" s="293" t="e">
        <f>VLOOKUP(B141,'Erection Completed '!$B$2:$J$62,8,FALSE)</f>
        <v>#N/A</v>
      </c>
      <c r="J141" s="6"/>
      <c r="K141" s="294" t="e">
        <f>VLOOKUP(B141,'Erection Completed '!$B$2:$K$62,10,FALSE)</f>
        <v>#N/A</v>
      </c>
      <c r="L141" s="209"/>
    </row>
    <row r="142" spans="1:12" ht="16" thickBot="1">
      <c r="A142" s="6">
        <v>141</v>
      </c>
      <c r="B142" s="271" t="s">
        <v>373</v>
      </c>
      <c r="C142" s="271" t="s">
        <v>638</v>
      </c>
      <c r="D142" s="205" t="e">
        <f>VLOOKUP(B142,'Erection Completed '!$B$2:$J$62,3,FALSE)</f>
        <v>#N/A</v>
      </c>
      <c r="E142" s="199">
        <v>37.796346</v>
      </c>
      <c r="F142" s="227" t="e">
        <f t="shared" si="2"/>
        <v>#N/A</v>
      </c>
      <c r="G142" s="205" t="e">
        <f>VLOOKUP(B142,'Erection Completed '!$B$2:$J$62,6,FALSE)</f>
        <v>#N/A</v>
      </c>
      <c r="H142" s="205" t="e">
        <f>VLOOKUP(B142,'Erection Completed '!$B$2:$J$62,7,FALSE)</f>
        <v>#N/A</v>
      </c>
      <c r="I142" s="293" t="e">
        <f>VLOOKUP(B142,'Erection Completed '!$B$2:$J$62,8,FALSE)</f>
        <v>#N/A</v>
      </c>
      <c r="J142" s="6"/>
      <c r="K142" s="294" t="e">
        <f>VLOOKUP(B142,'Erection Completed '!$B$2:$K$62,10,FALSE)</f>
        <v>#N/A</v>
      </c>
      <c r="L142" s="209"/>
    </row>
    <row r="143" spans="1:12" ht="16" thickBot="1">
      <c r="A143" s="6">
        <v>142</v>
      </c>
      <c r="B143" s="271" t="s">
        <v>222</v>
      </c>
      <c r="C143" s="271" t="s">
        <v>638</v>
      </c>
      <c r="D143" s="205" t="e">
        <f>VLOOKUP(B143,'Erection Completed '!$B$2:$J$62,3,FALSE)</f>
        <v>#N/A</v>
      </c>
      <c r="E143" s="199">
        <v>37.796346</v>
      </c>
      <c r="F143" s="227" t="e">
        <f t="shared" si="2"/>
        <v>#N/A</v>
      </c>
      <c r="G143" s="205" t="e">
        <f>VLOOKUP(B143,'Erection Completed '!$B$2:$J$62,6,FALSE)</f>
        <v>#N/A</v>
      </c>
      <c r="H143" s="205" t="e">
        <f>VLOOKUP(B143,'Erection Completed '!$B$2:$J$62,7,FALSE)</f>
        <v>#N/A</v>
      </c>
      <c r="I143" s="293" t="e">
        <f>VLOOKUP(B143,'Erection Completed '!$B$2:$J$62,8,FALSE)</f>
        <v>#N/A</v>
      </c>
      <c r="J143" s="6"/>
      <c r="K143" s="294" t="e">
        <f>VLOOKUP(B143,'Erection Completed '!$B$2:$K$62,10,FALSE)</f>
        <v>#N/A</v>
      </c>
      <c r="L143" s="209"/>
    </row>
    <row r="144" spans="1:12" ht="16" thickBot="1">
      <c r="A144" s="6">
        <v>143</v>
      </c>
      <c r="B144" s="271" t="s">
        <v>228</v>
      </c>
      <c r="C144" s="271" t="s">
        <v>638</v>
      </c>
      <c r="D144" s="205" t="e">
        <f>VLOOKUP(B144,'Erection Completed '!$B$2:$J$62,3,FALSE)</f>
        <v>#N/A</v>
      </c>
      <c r="E144" s="199">
        <v>37.796346</v>
      </c>
      <c r="F144" s="227" t="e">
        <f t="shared" si="2"/>
        <v>#N/A</v>
      </c>
      <c r="G144" s="205" t="e">
        <f>VLOOKUP(B144,'Erection Completed '!$B$2:$J$62,6,FALSE)</f>
        <v>#N/A</v>
      </c>
      <c r="H144" s="205" t="e">
        <f>VLOOKUP(B144,'Erection Completed '!$B$2:$J$62,7,FALSE)</f>
        <v>#N/A</v>
      </c>
      <c r="I144" s="293" t="e">
        <f>VLOOKUP(B144,'Erection Completed '!$B$2:$J$62,8,FALSE)</f>
        <v>#N/A</v>
      </c>
      <c r="J144" s="6"/>
      <c r="K144" s="294" t="e">
        <f>VLOOKUP(B144,'Erection Completed '!$B$2:$K$62,10,FALSE)</f>
        <v>#N/A</v>
      </c>
      <c r="L144" s="209"/>
    </row>
    <row r="145" spans="1:12" ht="16" thickBot="1">
      <c r="A145" s="6">
        <v>144</v>
      </c>
      <c r="B145" s="271" t="s">
        <v>220</v>
      </c>
      <c r="C145" s="271" t="s">
        <v>657</v>
      </c>
      <c r="D145" s="205" t="e">
        <f>VLOOKUP(B145,'Erection Completed '!$B$2:$J$62,3,FALSE)</f>
        <v>#N/A</v>
      </c>
      <c r="E145" s="199">
        <v>39.458914000000007</v>
      </c>
      <c r="F145" s="227" t="e">
        <f t="shared" si="2"/>
        <v>#N/A</v>
      </c>
      <c r="G145" s="205" t="e">
        <f>VLOOKUP(B145,'Erection Completed '!$B$2:$J$62,6,FALSE)</f>
        <v>#N/A</v>
      </c>
      <c r="H145" s="205" t="e">
        <f>VLOOKUP(B145,'Erection Completed '!$B$2:$J$62,7,FALSE)</f>
        <v>#N/A</v>
      </c>
      <c r="I145" s="293" t="e">
        <f>VLOOKUP(B145,'Erection Completed '!$B$2:$J$62,8,FALSE)</f>
        <v>#N/A</v>
      </c>
      <c r="J145" s="6"/>
      <c r="K145" s="294" t="e">
        <f>VLOOKUP(B145,'Erection Completed '!$B$2:$K$62,10,FALSE)</f>
        <v>#N/A</v>
      </c>
      <c r="L145" s="209"/>
    </row>
    <row r="146" spans="1:12" ht="16" thickBot="1">
      <c r="A146" s="6">
        <v>145</v>
      </c>
      <c r="B146" s="271" t="s">
        <v>45</v>
      </c>
      <c r="C146" s="271" t="s">
        <v>36</v>
      </c>
      <c r="D146" s="205" t="e">
        <f>VLOOKUP(B146,'Erection Completed '!$B$2:$J$62,3,FALSE)</f>
        <v>#N/A</v>
      </c>
      <c r="E146" s="199">
        <v>74.632070999999996</v>
      </c>
      <c r="F146" s="227" t="e">
        <f t="shared" si="2"/>
        <v>#N/A</v>
      </c>
      <c r="G146" s="205" t="e">
        <f>VLOOKUP(B146,'Erection Completed '!$B$2:$J$62,6,FALSE)</f>
        <v>#N/A</v>
      </c>
      <c r="H146" s="205" t="e">
        <f>VLOOKUP(B146,'Erection Completed '!$B$2:$J$62,7,FALSE)</f>
        <v>#N/A</v>
      </c>
      <c r="I146" s="293" t="e">
        <f>VLOOKUP(B146,'Erection Completed '!$B$2:$J$62,8,FALSE)</f>
        <v>#N/A</v>
      </c>
      <c r="J146" s="6"/>
      <c r="K146" s="294" t="e">
        <f>VLOOKUP(B146,'Erection Completed '!$B$2:$K$62,10,FALSE)</f>
        <v>#N/A</v>
      </c>
      <c r="L146" s="209"/>
    </row>
    <row r="147" spans="1:12" ht="16" thickBot="1">
      <c r="A147" s="6">
        <v>146</v>
      </c>
      <c r="B147" s="271" t="s">
        <v>374</v>
      </c>
      <c r="C147" s="271" t="s">
        <v>640</v>
      </c>
      <c r="D147" s="205" t="e">
        <f>VLOOKUP(B147,'Erection Completed '!$B$2:$J$62,3,FALSE)</f>
        <v>#N/A</v>
      </c>
      <c r="E147" s="199">
        <v>65.756547999999995</v>
      </c>
      <c r="F147" s="227" t="e">
        <f t="shared" si="2"/>
        <v>#N/A</v>
      </c>
      <c r="G147" s="205" t="e">
        <f>VLOOKUP(B147,'Erection Completed '!$B$2:$J$62,6,FALSE)</f>
        <v>#N/A</v>
      </c>
      <c r="H147" s="205" t="e">
        <f>VLOOKUP(B147,'Erection Completed '!$B$2:$J$62,7,FALSE)</f>
        <v>#N/A</v>
      </c>
      <c r="I147" s="293" t="e">
        <f>VLOOKUP(B147,'Erection Completed '!$B$2:$J$62,8,FALSE)</f>
        <v>#N/A</v>
      </c>
      <c r="J147" s="6"/>
      <c r="K147" s="294" t="e">
        <f>VLOOKUP(B147,'Erection Completed '!$B$2:$K$62,10,FALSE)</f>
        <v>#N/A</v>
      </c>
      <c r="L147" s="209"/>
    </row>
    <row r="148" spans="1:12" ht="16" thickBot="1">
      <c r="A148" s="6">
        <v>147</v>
      </c>
      <c r="B148" s="271" t="s">
        <v>375</v>
      </c>
      <c r="C148" s="271" t="s">
        <v>2</v>
      </c>
      <c r="D148" s="205" t="e">
        <f>VLOOKUP(B148,'Erection Completed '!$B$2:$J$62,3,FALSE)</f>
        <v>#N/A</v>
      </c>
      <c r="E148" s="199">
        <v>72.237603000000007</v>
      </c>
      <c r="F148" s="227" t="e">
        <f t="shared" si="2"/>
        <v>#N/A</v>
      </c>
      <c r="G148" s="205" t="e">
        <f>VLOOKUP(B148,'Erection Completed '!$B$2:$J$62,6,FALSE)</f>
        <v>#N/A</v>
      </c>
      <c r="H148" s="205" t="e">
        <f>VLOOKUP(B148,'Erection Completed '!$B$2:$J$62,7,FALSE)</f>
        <v>#N/A</v>
      </c>
      <c r="I148" s="293" t="e">
        <f>VLOOKUP(B148,'Erection Completed '!$B$2:$J$62,8,FALSE)</f>
        <v>#N/A</v>
      </c>
      <c r="J148" s="6"/>
      <c r="K148" s="294" t="e">
        <f>VLOOKUP(B148,'Erection Completed '!$B$2:$K$62,10,FALSE)</f>
        <v>#N/A</v>
      </c>
      <c r="L148" s="209"/>
    </row>
    <row r="149" spans="1:12" ht="16" thickBot="1">
      <c r="A149" s="6">
        <v>148</v>
      </c>
      <c r="B149" s="271" t="s">
        <v>227</v>
      </c>
      <c r="C149" s="271" t="s">
        <v>638</v>
      </c>
      <c r="D149" s="205" t="e">
        <f>VLOOKUP(B149,'Erection Completed '!$B$2:$J$62,3,FALSE)</f>
        <v>#N/A</v>
      </c>
      <c r="E149" s="199">
        <v>37.796346</v>
      </c>
      <c r="F149" s="227" t="e">
        <f t="shared" si="2"/>
        <v>#N/A</v>
      </c>
      <c r="G149" s="205" t="e">
        <f>VLOOKUP(B149,'Erection Completed '!$B$2:$J$62,6,FALSE)</f>
        <v>#N/A</v>
      </c>
      <c r="H149" s="205" t="e">
        <f>VLOOKUP(B149,'Erection Completed '!$B$2:$J$62,7,FALSE)</f>
        <v>#N/A</v>
      </c>
      <c r="I149" s="293" t="e">
        <f>VLOOKUP(B149,'Erection Completed '!$B$2:$J$62,8,FALSE)</f>
        <v>#N/A</v>
      </c>
      <c r="J149" s="6"/>
      <c r="K149" s="294" t="e">
        <f>VLOOKUP(B149,'Erection Completed '!$B$2:$K$62,10,FALSE)</f>
        <v>#N/A</v>
      </c>
      <c r="L149" s="209"/>
    </row>
    <row r="150" spans="1:12" ht="16" thickBot="1">
      <c r="A150" s="6">
        <v>149</v>
      </c>
      <c r="B150" s="271" t="s">
        <v>229</v>
      </c>
      <c r="C150" s="271" t="s">
        <v>661</v>
      </c>
      <c r="D150" s="205" t="e">
        <f>VLOOKUP(B150,'Erection Completed '!$B$2:$J$62,3,FALSE)</f>
        <v>#N/A</v>
      </c>
      <c r="E150" s="199">
        <v>36.044833999999994</v>
      </c>
      <c r="F150" s="227" t="e">
        <f t="shared" si="2"/>
        <v>#N/A</v>
      </c>
      <c r="G150" s="205" t="e">
        <f>VLOOKUP(B150,'Erection Completed '!$B$2:$J$62,6,FALSE)</f>
        <v>#N/A</v>
      </c>
      <c r="H150" s="205" t="e">
        <f>VLOOKUP(B150,'Erection Completed '!$B$2:$J$62,7,FALSE)</f>
        <v>#N/A</v>
      </c>
      <c r="I150" s="293" t="e">
        <f>VLOOKUP(B150,'Erection Completed '!$B$2:$J$62,8,FALSE)</f>
        <v>#N/A</v>
      </c>
      <c r="J150" s="6"/>
      <c r="K150" s="294" t="e">
        <f>VLOOKUP(B150,'Erection Completed '!$B$2:$K$62,10,FALSE)</f>
        <v>#N/A</v>
      </c>
      <c r="L150" s="209"/>
    </row>
    <row r="151" spans="1:12" ht="16" thickBot="1">
      <c r="A151" s="6">
        <v>150</v>
      </c>
      <c r="B151" s="271" t="s">
        <v>46</v>
      </c>
      <c r="C151" s="271" t="s">
        <v>12</v>
      </c>
      <c r="D151" s="205" t="e">
        <f>VLOOKUP(B151,'Erection Completed '!$B$2:$J$62,3,FALSE)</f>
        <v>#N/A</v>
      </c>
      <c r="E151" s="199">
        <v>94.407668999999999</v>
      </c>
      <c r="F151" s="227" t="e">
        <f t="shared" si="2"/>
        <v>#N/A</v>
      </c>
      <c r="G151" s="205" t="e">
        <f>VLOOKUP(B151,'Erection Completed '!$B$2:$J$62,6,FALSE)</f>
        <v>#N/A</v>
      </c>
      <c r="H151" s="205" t="e">
        <f>VLOOKUP(B151,'Erection Completed '!$B$2:$J$62,7,FALSE)</f>
        <v>#N/A</v>
      </c>
      <c r="I151" s="293" t="e">
        <f>VLOOKUP(B151,'Erection Completed '!$B$2:$J$62,8,FALSE)</f>
        <v>#N/A</v>
      </c>
      <c r="J151" s="6"/>
      <c r="K151" s="294" t="e">
        <f>VLOOKUP(B151,'Erection Completed '!$B$2:$K$62,10,FALSE)</f>
        <v>#N/A</v>
      </c>
      <c r="L151" s="209"/>
    </row>
    <row r="152" spans="1:12" ht="16" thickBot="1">
      <c r="A152" s="6">
        <v>151</v>
      </c>
      <c r="B152" s="271" t="s">
        <v>47</v>
      </c>
      <c r="C152" s="271" t="s">
        <v>12</v>
      </c>
      <c r="D152" s="205" t="e">
        <f>VLOOKUP(B152,'Erection Completed '!$B$2:$J$62,3,FALSE)</f>
        <v>#N/A</v>
      </c>
      <c r="E152" s="199">
        <v>94.407668999999999</v>
      </c>
      <c r="F152" s="227" t="e">
        <f t="shared" si="2"/>
        <v>#N/A</v>
      </c>
      <c r="G152" s="205" t="e">
        <f>VLOOKUP(B152,'Erection Completed '!$B$2:$J$62,6,FALSE)</f>
        <v>#N/A</v>
      </c>
      <c r="H152" s="205" t="e">
        <f>VLOOKUP(B152,'Erection Completed '!$B$2:$J$62,7,FALSE)</f>
        <v>#N/A</v>
      </c>
      <c r="I152" s="293" t="e">
        <f>VLOOKUP(B152,'Erection Completed '!$B$2:$J$62,8,FALSE)</f>
        <v>#N/A</v>
      </c>
      <c r="J152" s="6"/>
      <c r="K152" s="294" t="e">
        <f>VLOOKUP(B152,'Erection Completed '!$B$2:$K$62,10,FALSE)</f>
        <v>#N/A</v>
      </c>
      <c r="L152" s="209"/>
    </row>
    <row r="153" spans="1:12" ht="16" thickBot="1">
      <c r="A153" s="6">
        <v>152</v>
      </c>
      <c r="B153" s="271" t="s">
        <v>376</v>
      </c>
      <c r="C153" s="271" t="s">
        <v>638</v>
      </c>
      <c r="D153" s="205" t="e">
        <f>VLOOKUP(B153,'Erection Completed '!$B$2:$J$62,3,FALSE)</f>
        <v>#N/A</v>
      </c>
      <c r="E153" s="199">
        <v>37.796346</v>
      </c>
      <c r="F153" s="227" t="e">
        <f t="shared" si="2"/>
        <v>#N/A</v>
      </c>
      <c r="G153" s="205" t="e">
        <f>VLOOKUP(B153,'Erection Completed '!$B$2:$J$62,6,FALSE)</f>
        <v>#N/A</v>
      </c>
      <c r="H153" s="205" t="e">
        <f>VLOOKUP(B153,'Erection Completed '!$B$2:$J$62,7,FALSE)</f>
        <v>#N/A</v>
      </c>
      <c r="I153" s="293" t="e">
        <f>VLOOKUP(B153,'Erection Completed '!$B$2:$J$62,8,FALSE)</f>
        <v>#N/A</v>
      </c>
      <c r="J153" s="6"/>
      <c r="K153" s="294" t="e">
        <f>VLOOKUP(B153,'Erection Completed '!$B$2:$K$62,10,FALSE)</f>
        <v>#N/A</v>
      </c>
      <c r="L153" s="209"/>
    </row>
    <row r="154" spans="1:12" ht="16" thickBot="1">
      <c r="A154" s="6">
        <v>153</v>
      </c>
      <c r="B154" s="271" t="s">
        <v>377</v>
      </c>
      <c r="C154" s="271" t="s">
        <v>638</v>
      </c>
      <c r="D154" s="205" t="e">
        <f>VLOOKUP(B154,'Erection Completed '!$B$2:$J$62,3,FALSE)</f>
        <v>#N/A</v>
      </c>
      <c r="E154" s="199">
        <v>37.796346</v>
      </c>
      <c r="F154" s="227" t="e">
        <f t="shared" si="2"/>
        <v>#N/A</v>
      </c>
      <c r="G154" s="205" t="e">
        <f>VLOOKUP(B154,'Erection Completed '!$B$2:$J$62,6,FALSE)</f>
        <v>#N/A</v>
      </c>
      <c r="H154" s="205" t="e">
        <f>VLOOKUP(B154,'Erection Completed '!$B$2:$J$62,7,FALSE)</f>
        <v>#N/A</v>
      </c>
      <c r="I154" s="293" t="e">
        <f>VLOOKUP(B154,'Erection Completed '!$B$2:$J$62,8,FALSE)</f>
        <v>#N/A</v>
      </c>
      <c r="J154" s="6"/>
      <c r="K154" s="294" t="e">
        <f>VLOOKUP(B154,'Erection Completed '!$B$2:$K$62,10,FALSE)</f>
        <v>#N/A</v>
      </c>
      <c r="L154" s="209"/>
    </row>
    <row r="155" spans="1:12" ht="16.399999999999999" customHeight="1" thickBot="1">
      <c r="A155" s="6">
        <v>154</v>
      </c>
      <c r="B155" s="271" t="s">
        <v>230</v>
      </c>
      <c r="C155" s="271" t="s">
        <v>661</v>
      </c>
      <c r="D155" s="205" t="e">
        <f>VLOOKUP(B155,'Erection Completed '!$B$2:$J$62,3,FALSE)</f>
        <v>#N/A</v>
      </c>
      <c r="E155" s="199">
        <v>36.044833999999994</v>
      </c>
      <c r="F155" s="227" t="e">
        <f t="shared" si="2"/>
        <v>#N/A</v>
      </c>
      <c r="G155" s="205" t="e">
        <f>VLOOKUP(B155,'Erection Completed '!$B$2:$J$62,6,FALSE)</f>
        <v>#N/A</v>
      </c>
      <c r="H155" s="205" t="e">
        <f>VLOOKUP(B155,'Erection Completed '!$B$2:$J$62,7,FALSE)</f>
        <v>#N/A</v>
      </c>
      <c r="I155" s="293" t="e">
        <f>VLOOKUP(B155,'Erection Completed '!$B$2:$J$62,8,FALSE)</f>
        <v>#N/A</v>
      </c>
      <c r="J155" s="6"/>
      <c r="K155" s="294" t="e">
        <f>VLOOKUP(B155,'Erection Completed '!$B$2:$K$62,10,FALSE)</f>
        <v>#N/A</v>
      </c>
      <c r="L155" s="209"/>
    </row>
    <row r="156" spans="1:12" ht="16.399999999999999" customHeight="1" thickBot="1">
      <c r="A156" s="6">
        <v>155</v>
      </c>
      <c r="B156" s="271" t="s">
        <v>378</v>
      </c>
      <c r="C156" s="271" t="s">
        <v>20</v>
      </c>
      <c r="D156" s="205" t="e">
        <f>VLOOKUP(B156,'Erection Completed '!$B$2:$J$62,3,FALSE)</f>
        <v>#N/A</v>
      </c>
      <c r="E156" s="199">
        <v>54.417843999999995</v>
      </c>
      <c r="F156" s="227" t="e">
        <f t="shared" si="2"/>
        <v>#N/A</v>
      </c>
      <c r="G156" s="205" t="e">
        <f>VLOOKUP(B156,'Erection Completed '!$B$2:$J$62,6,FALSE)</f>
        <v>#N/A</v>
      </c>
      <c r="H156" s="205" t="e">
        <f>VLOOKUP(B156,'Erection Completed '!$B$2:$J$62,7,FALSE)</f>
        <v>#N/A</v>
      </c>
      <c r="I156" s="293" t="e">
        <f>VLOOKUP(B156,'Erection Completed '!$B$2:$J$62,8,FALSE)</f>
        <v>#N/A</v>
      </c>
      <c r="J156" s="6"/>
      <c r="K156" s="294" t="e">
        <f>VLOOKUP(B156,'Erection Completed '!$B$2:$K$62,10,FALSE)</f>
        <v>#N/A</v>
      </c>
      <c r="L156" s="209"/>
    </row>
    <row r="157" spans="1:12" ht="16.399999999999999" customHeight="1" thickBot="1">
      <c r="A157" s="6">
        <v>156</v>
      </c>
      <c r="B157" s="271" t="s">
        <v>221</v>
      </c>
      <c r="C157" s="271" t="s">
        <v>657</v>
      </c>
      <c r="D157" s="205" t="e">
        <f>VLOOKUP(B157,'Erection Completed '!$B$2:$J$62,3,FALSE)</f>
        <v>#N/A</v>
      </c>
      <c r="E157" s="199">
        <v>39.458914000000007</v>
      </c>
      <c r="F157" s="227" t="e">
        <f t="shared" si="2"/>
        <v>#N/A</v>
      </c>
      <c r="G157" s="205" t="e">
        <f>VLOOKUP(B157,'Erection Completed '!$B$2:$J$62,6,FALSE)</f>
        <v>#N/A</v>
      </c>
      <c r="H157" s="205" t="e">
        <f>VLOOKUP(B157,'Erection Completed '!$B$2:$J$62,7,FALSE)</f>
        <v>#N/A</v>
      </c>
      <c r="I157" s="293" t="e">
        <f>VLOOKUP(B157,'Erection Completed '!$B$2:$J$62,8,FALSE)</f>
        <v>#N/A</v>
      </c>
      <c r="J157" s="6"/>
      <c r="K157" s="294" t="e">
        <f>VLOOKUP(B157,'Erection Completed '!$B$2:$K$62,10,FALSE)</f>
        <v>#N/A</v>
      </c>
      <c r="L157" s="209"/>
    </row>
    <row r="158" spans="1:12" ht="16.399999999999999" customHeight="1" thickBot="1">
      <c r="A158" s="6">
        <v>157</v>
      </c>
      <c r="B158" s="271" t="s">
        <v>379</v>
      </c>
      <c r="C158" s="271" t="s">
        <v>657</v>
      </c>
      <c r="D158" s="205" t="e">
        <f>VLOOKUP(B158,'Erection Completed '!$B$2:$J$62,3,FALSE)</f>
        <v>#N/A</v>
      </c>
      <c r="E158" s="199">
        <v>39.458914000000007</v>
      </c>
      <c r="F158" s="227" t="e">
        <f t="shared" si="2"/>
        <v>#N/A</v>
      </c>
      <c r="G158" s="205" t="e">
        <f>VLOOKUP(B158,'Erection Completed '!$B$2:$J$62,6,FALSE)</f>
        <v>#N/A</v>
      </c>
      <c r="H158" s="205" t="e">
        <f>VLOOKUP(B158,'Erection Completed '!$B$2:$J$62,7,FALSE)</f>
        <v>#N/A</v>
      </c>
      <c r="I158" s="293" t="e">
        <f>VLOOKUP(B158,'Erection Completed '!$B$2:$J$62,8,FALSE)</f>
        <v>#N/A</v>
      </c>
      <c r="J158" s="6"/>
      <c r="K158" s="294" t="e">
        <f>VLOOKUP(B158,'Erection Completed '!$B$2:$K$62,10,FALSE)</f>
        <v>#N/A</v>
      </c>
      <c r="L158" s="209"/>
    </row>
    <row r="159" spans="1:12" ht="16.399999999999999" customHeight="1" thickBot="1">
      <c r="A159" s="6">
        <v>158</v>
      </c>
      <c r="B159" s="271" t="s">
        <v>216</v>
      </c>
      <c r="C159" s="271" t="s">
        <v>638</v>
      </c>
      <c r="D159" s="205" t="e">
        <f>VLOOKUP(B159,'Erection Completed '!$B$2:$J$62,3,FALSE)</f>
        <v>#N/A</v>
      </c>
      <c r="E159" s="199">
        <v>37.796346</v>
      </c>
      <c r="F159" s="227" t="e">
        <f t="shared" si="2"/>
        <v>#N/A</v>
      </c>
      <c r="G159" s="205" t="e">
        <f>VLOOKUP(B159,'Erection Completed '!$B$2:$J$62,6,FALSE)</f>
        <v>#N/A</v>
      </c>
      <c r="H159" s="205" t="e">
        <f>VLOOKUP(B159,'Erection Completed '!$B$2:$J$62,7,FALSE)</f>
        <v>#N/A</v>
      </c>
      <c r="I159" s="293" t="e">
        <f>VLOOKUP(B159,'Erection Completed '!$B$2:$J$62,8,FALSE)</f>
        <v>#N/A</v>
      </c>
      <c r="J159" s="6"/>
      <c r="K159" s="294" t="e">
        <f>VLOOKUP(B159,'Erection Completed '!$B$2:$K$62,10,FALSE)</f>
        <v>#N/A</v>
      </c>
      <c r="L159" s="209"/>
    </row>
    <row r="160" spans="1:12" ht="16.399999999999999" customHeight="1" thickBot="1">
      <c r="A160" s="6">
        <v>159</v>
      </c>
      <c r="B160" s="271" t="s">
        <v>380</v>
      </c>
      <c r="C160" s="271" t="s">
        <v>2</v>
      </c>
      <c r="D160" s="205" t="e">
        <f>VLOOKUP(B160,'Erection Completed '!$B$2:$J$62,3,FALSE)</f>
        <v>#N/A</v>
      </c>
      <c r="E160" s="199">
        <v>72.237603000000007</v>
      </c>
      <c r="F160" s="227" t="e">
        <f t="shared" si="2"/>
        <v>#N/A</v>
      </c>
      <c r="G160" s="205" t="e">
        <f>VLOOKUP(B160,'Erection Completed '!$B$2:$J$62,6,FALSE)</f>
        <v>#N/A</v>
      </c>
      <c r="H160" s="205" t="e">
        <f>VLOOKUP(B160,'Erection Completed '!$B$2:$J$62,7,FALSE)</f>
        <v>#N/A</v>
      </c>
      <c r="I160" s="293" t="e">
        <f>VLOOKUP(B160,'Erection Completed '!$B$2:$J$62,8,FALSE)</f>
        <v>#N/A</v>
      </c>
      <c r="J160" s="6"/>
      <c r="K160" s="294" t="e">
        <f>VLOOKUP(B160,'Erection Completed '!$B$2:$K$62,10,FALSE)</f>
        <v>#N/A</v>
      </c>
      <c r="L160" s="209"/>
    </row>
    <row r="161" spans="1:12" ht="16.399999999999999" customHeight="1" thickBot="1">
      <c r="A161" s="6">
        <v>160</v>
      </c>
      <c r="B161" s="271" t="s">
        <v>381</v>
      </c>
      <c r="C161" s="271" t="s">
        <v>657</v>
      </c>
      <c r="D161" s="205" t="e">
        <f>VLOOKUP(B161,'Erection Completed '!$B$2:$J$62,3,FALSE)</f>
        <v>#N/A</v>
      </c>
      <c r="E161" s="199">
        <v>56.863203999999989</v>
      </c>
      <c r="F161" s="227" t="e">
        <f t="shared" si="2"/>
        <v>#N/A</v>
      </c>
      <c r="G161" s="205" t="e">
        <f>VLOOKUP(B161,'Erection Completed '!$B$2:$J$62,6,FALSE)</f>
        <v>#N/A</v>
      </c>
      <c r="H161" s="205" t="e">
        <f>VLOOKUP(B161,'Erection Completed '!$B$2:$J$62,7,FALSE)</f>
        <v>#N/A</v>
      </c>
      <c r="I161" s="293" t="e">
        <f>VLOOKUP(B161,'Erection Completed '!$B$2:$J$62,8,FALSE)</f>
        <v>#N/A</v>
      </c>
      <c r="J161" s="6"/>
      <c r="K161" s="294" t="e">
        <f>VLOOKUP(B161,'Erection Completed '!$B$2:$K$62,10,FALSE)</f>
        <v>#N/A</v>
      </c>
      <c r="L161" s="209"/>
    </row>
    <row r="162" spans="1:12" ht="16.399999999999999" customHeight="1" thickBot="1">
      <c r="A162" s="6">
        <v>161</v>
      </c>
      <c r="B162" s="271" t="s">
        <v>223</v>
      </c>
      <c r="C162" s="271" t="s">
        <v>675</v>
      </c>
      <c r="D162" s="205" t="e">
        <f>VLOOKUP(B162,'Erection Completed '!$B$2:$J$62,3,FALSE)</f>
        <v>#N/A</v>
      </c>
      <c r="E162" s="199">
        <v>56.863203999999989</v>
      </c>
      <c r="F162" s="227" t="e">
        <f t="shared" si="2"/>
        <v>#N/A</v>
      </c>
      <c r="G162" s="205" t="e">
        <f>VLOOKUP(B162,'Erection Completed '!$B$2:$J$62,6,FALSE)</f>
        <v>#N/A</v>
      </c>
      <c r="H162" s="205" t="e">
        <f>VLOOKUP(B162,'Erection Completed '!$B$2:$J$62,7,FALSE)</f>
        <v>#N/A</v>
      </c>
      <c r="I162" s="293" t="e">
        <f>VLOOKUP(B162,'Erection Completed '!$B$2:$J$62,8,FALSE)</f>
        <v>#N/A</v>
      </c>
      <c r="J162" s="6"/>
      <c r="K162" s="294" t="e">
        <f>VLOOKUP(B162,'Erection Completed '!$B$2:$K$62,10,FALSE)</f>
        <v>#N/A</v>
      </c>
      <c r="L162" s="209"/>
    </row>
    <row r="163" spans="1:12" ht="16.399999999999999" customHeight="1" thickBot="1">
      <c r="A163" s="6">
        <v>162</v>
      </c>
      <c r="B163" s="271" t="s">
        <v>217</v>
      </c>
      <c r="C163" s="271" t="s">
        <v>642</v>
      </c>
      <c r="D163" s="205" t="e">
        <f>VLOOKUP(B163,'Erection Completed '!$B$2:$J$62,3,FALSE)</f>
        <v>#N/A</v>
      </c>
      <c r="E163" s="199">
        <v>46.689357999999991</v>
      </c>
      <c r="F163" s="227" t="e">
        <f t="shared" si="2"/>
        <v>#N/A</v>
      </c>
      <c r="G163" s="205" t="e">
        <f>VLOOKUP(B163,'Erection Completed '!$B$2:$J$62,6,FALSE)</f>
        <v>#N/A</v>
      </c>
      <c r="H163" s="205" t="e">
        <f>VLOOKUP(B163,'Erection Completed '!$B$2:$J$62,7,FALSE)</f>
        <v>#N/A</v>
      </c>
      <c r="I163" s="293" t="e">
        <f>VLOOKUP(B163,'Erection Completed '!$B$2:$J$62,8,FALSE)</f>
        <v>#N/A</v>
      </c>
      <c r="J163" s="6"/>
      <c r="K163" s="294" t="e">
        <f>VLOOKUP(B163,'Erection Completed '!$B$2:$K$62,10,FALSE)</f>
        <v>#N/A</v>
      </c>
      <c r="L163" s="209"/>
    </row>
    <row r="164" spans="1:12" ht="16.399999999999999" customHeight="1" thickBot="1">
      <c r="A164" s="6">
        <v>163</v>
      </c>
      <c r="B164" s="271" t="s">
        <v>219</v>
      </c>
      <c r="C164" s="271" t="s">
        <v>661</v>
      </c>
      <c r="D164" s="205" t="e">
        <f>VLOOKUP(B164,'Erection Completed '!$B$2:$J$62,3,FALSE)</f>
        <v>#N/A</v>
      </c>
      <c r="E164" s="199">
        <v>36.044833999999994</v>
      </c>
      <c r="F164" s="227" t="e">
        <f t="shared" si="2"/>
        <v>#N/A</v>
      </c>
      <c r="G164" s="205" t="e">
        <f>VLOOKUP(B164,'Erection Completed '!$B$2:$J$62,6,FALSE)</f>
        <v>#N/A</v>
      </c>
      <c r="H164" s="205" t="e">
        <f>VLOOKUP(B164,'Erection Completed '!$B$2:$J$62,7,FALSE)</f>
        <v>#N/A</v>
      </c>
      <c r="I164" s="293" t="e">
        <f>VLOOKUP(B164,'Erection Completed '!$B$2:$J$62,8,FALSE)</f>
        <v>#N/A</v>
      </c>
      <c r="J164" s="6"/>
      <c r="K164" s="294" t="e">
        <f>VLOOKUP(B164,'Erection Completed '!$B$2:$K$62,10,FALSE)</f>
        <v>#N/A</v>
      </c>
      <c r="L164" s="209"/>
    </row>
    <row r="165" spans="1:12" ht="16.399999999999999" customHeight="1" thickBot="1">
      <c r="A165" s="6">
        <v>164</v>
      </c>
      <c r="B165" s="271" t="s">
        <v>218</v>
      </c>
      <c r="C165" s="271" t="s">
        <v>657</v>
      </c>
      <c r="D165" s="205" t="e">
        <f>VLOOKUP(B165,'Erection Completed '!$B$2:$J$62,3,FALSE)</f>
        <v>#N/A</v>
      </c>
      <c r="E165" s="199">
        <v>39.458914000000007</v>
      </c>
      <c r="F165" s="227" t="e">
        <f t="shared" si="2"/>
        <v>#N/A</v>
      </c>
      <c r="G165" s="205" t="e">
        <f>VLOOKUP(B165,'Erection Completed '!$B$2:$J$62,6,FALSE)</f>
        <v>#N/A</v>
      </c>
      <c r="H165" s="205" t="e">
        <f>VLOOKUP(B165,'Erection Completed '!$B$2:$J$62,7,FALSE)</f>
        <v>#N/A</v>
      </c>
      <c r="I165" s="293" t="e">
        <f>VLOOKUP(B165,'Erection Completed '!$B$2:$J$62,8,FALSE)</f>
        <v>#N/A</v>
      </c>
      <c r="J165" s="6"/>
      <c r="K165" s="294" t="e">
        <f>VLOOKUP(B165,'Erection Completed '!$B$2:$K$62,10,FALSE)</f>
        <v>#N/A</v>
      </c>
      <c r="L165" s="209"/>
    </row>
    <row r="166" spans="1:12" ht="16.399999999999999" customHeight="1" thickBot="1">
      <c r="A166" s="6">
        <v>165</v>
      </c>
      <c r="B166" s="271" t="s">
        <v>382</v>
      </c>
      <c r="C166" s="271" t="s">
        <v>638</v>
      </c>
      <c r="D166" s="205" t="e">
        <f>VLOOKUP(B166,'Erection Completed '!$B$2:$J$62,3,FALSE)</f>
        <v>#N/A</v>
      </c>
      <c r="E166" s="199">
        <v>37.796346</v>
      </c>
      <c r="F166" s="227" t="e">
        <f t="shared" si="2"/>
        <v>#N/A</v>
      </c>
      <c r="G166" s="205" t="e">
        <f>VLOOKUP(B166,'Erection Completed '!$B$2:$J$62,6,FALSE)</f>
        <v>#N/A</v>
      </c>
      <c r="H166" s="205" t="e">
        <f>VLOOKUP(B166,'Erection Completed '!$B$2:$J$62,7,FALSE)</f>
        <v>#N/A</v>
      </c>
      <c r="I166" s="293" t="e">
        <f>VLOOKUP(B166,'Erection Completed '!$B$2:$J$62,8,FALSE)</f>
        <v>#N/A</v>
      </c>
      <c r="J166" s="6"/>
      <c r="K166" s="294" t="e">
        <f>VLOOKUP(B166,'Erection Completed '!$B$2:$K$62,10,FALSE)</f>
        <v>#N/A</v>
      </c>
      <c r="L166" s="209"/>
    </row>
    <row r="167" spans="1:12" ht="16.399999999999999" customHeight="1" thickBot="1">
      <c r="A167" s="6">
        <v>166</v>
      </c>
      <c r="B167" s="271" t="s">
        <v>226</v>
      </c>
      <c r="C167" s="271" t="s">
        <v>638</v>
      </c>
      <c r="D167" s="205" t="e">
        <f>VLOOKUP(B167,'Erection Completed '!$B$2:$J$62,3,FALSE)</f>
        <v>#N/A</v>
      </c>
      <c r="E167" s="199">
        <v>141.87401500000001</v>
      </c>
      <c r="F167" s="227" t="e">
        <f t="shared" si="2"/>
        <v>#N/A</v>
      </c>
      <c r="G167" s="205" t="e">
        <f>VLOOKUP(B167,'Erection Completed '!$B$2:$J$62,6,FALSE)</f>
        <v>#N/A</v>
      </c>
      <c r="H167" s="205" t="e">
        <f>VLOOKUP(B167,'Erection Completed '!$B$2:$J$62,7,FALSE)</f>
        <v>#N/A</v>
      </c>
      <c r="I167" s="293" t="e">
        <f>VLOOKUP(B167,'Erection Completed '!$B$2:$J$62,8,FALSE)</f>
        <v>#N/A</v>
      </c>
      <c r="J167" s="6"/>
      <c r="K167" s="294" t="e">
        <f>VLOOKUP(B167,'Erection Completed '!$B$2:$K$62,10,FALSE)</f>
        <v>#N/A</v>
      </c>
      <c r="L167" s="209"/>
    </row>
    <row r="168" spans="1:12" ht="16.399999999999999" customHeight="1" thickBot="1">
      <c r="A168" s="6">
        <v>167</v>
      </c>
      <c r="B168" s="271" t="s">
        <v>48</v>
      </c>
      <c r="C168" s="271" t="s">
        <v>2</v>
      </c>
      <c r="D168" s="205" t="e">
        <f>VLOOKUP(B168,'Erection Completed '!$B$2:$J$62,3,FALSE)</f>
        <v>#N/A</v>
      </c>
      <c r="E168" s="199">
        <v>72.237603000000007</v>
      </c>
      <c r="F168" s="227" t="e">
        <f t="shared" si="2"/>
        <v>#N/A</v>
      </c>
      <c r="G168" s="205" t="e">
        <f>VLOOKUP(B168,'Erection Completed '!$B$2:$J$62,6,FALSE)</f>
        <v>#N/A</v>
      </c>
      <c r="H168" s="205" t="e">
        <f>VLOOKUP(B168,'Erection Completed '!$B$2:$J$62,7,FALSE)</f>
        <v>#N/A</v>
      </c>
      <c r="I168" s="293" t="e">
        <f>VLOOKUP(B168,'Erection Completed '!$B$2:$J$62,8,FALSE)</f>
        <v>#N/A</v>
      </c>
      <c r="J168" s="6"/>
      <c r="K168" s="294" t="e">
        <f>VLOOKUP(B168,'Erection Completed '!$B$2:$K$62,10,FALSE)</f>
        <v>#N/A</v>
      </c>
      <c r="L168" s="209"/>
    </row>
    <row r="169" spans="1:12" ht="16.399999999999999" customHeight="1" thickBot="1">
      <c r="A169" s="6">
        <v>168</v>
      </c>
      <c r="B169" s="271" t="s">
        <v>383</v>
      </c>
      <c r="C169" s="271" t="s">
        <v>5</v>
      </c>
      <c r="D169" s="205" t="e">
        <f>VLOOKUP(B169,'Erection Completed '!$B$2:$J$62,3,FALSE)</f>
        <v>#N/A</v>
      </c>
      <c r="E169" s="199">
        <v>80.408017000000001</v>
      </c>
      <c r="F169" s="227" t="e">
        <f t="shared" si="2"/>
        <v>#N/A</v>
      </c>
      <c r="G169" s="205" t="e">
        <f>VLOOKUP(B169,'Erection Completed '!$B$2:$J$62,6,FALSE)</f>
        <v>#N/A</v>
      </c>
      <c r="H169" s="205" t="e">
        <f>VLOOKUP(B169,'Erection Completed '!$B$2:$J$62,7,FALSE)</f>
        <v>#N/A</v>
      </c>
      <c r="I169" s="293" t="e">
        <f>VLOOKUP(B169,'Erection Completed '!$B$2:$J$62,8,FALSE)</f>
        <v>#N/A</v>
      </c>
      <c r="J169" s="6"/>
      <c r="K169" s="294" t="e">
        <f>VLOOKUP(B169,'Erection Completed '!$B$2:$K$62,10,FALSE)</f>
        <v>#N/A</v>
      </c>
      <c r="L169" s="209"/>
    </row>
    <row r="170" spans="1:12" ht="16.399999999999999" customHeight="1" thickBot="1">
      <c r="A170" s="6">
        <v>169</v>
      </c>
      <c r="B170" s="271" t="s">
        <v>384</v>
      </c>
      <c r="C170" s="271" t="s">
        <v>638</v>
      </c>
      <c r="D170" s="205" t="e">
        <f>VLOOKUP(B170,'Erection Completed '!$B$2:$J$62,3,FALSE)</f>
        <v>#N/A</v>
      </c>
      <c r="E170" s="199">
        <v>37.796346</v>
      </c>
      <c r="F170" s="227" t="e">
        <f t="shared" si="2"/>
        <v>#N/A</v>
      </c>
      <c r="G170" s="205" t="e">
        <f>VLOOKUP(B170,'Erection Completed '!$B$2:$J$62,6,FALSE)</f>
        <v>#N/A</v>
      </c>
      <c r="H170" s="205" t="e">
        <f>VLOOKUP(B170,'Erection Completed '!$B$2:$J$62,7,FALSE)</f>
        <v>#N/A</v>
      </c>
      <c r="I170" s="293" t="e">
        <f>VLOOKUP(B170,'Erection Completed '!$B$2:$J$62,8,FALSE)</f>
        <v>#N/A</v>
      </c>
      <c r="J170" s="6"/>
      <c r="K170" s="294" t="e">
        <f>VLOOKUP(B170,'Erection Completed '!$B$2:$K$62,10,FALSE)</f>
        <v>#N/A</v>
      </c>
      <c r="L170" s="209"/>
    </row>
    <row r="171" spans="1:12" ht="16.399999999999999" customHeight="1" thickBot="1">
      <c r="A171" s="6">
        <v>170</v>
      </c>
      <c r="B171" s="271" t="s">
        <v>385</v>
      </c>
      <c r="C171" s="271" t="s">
        <v>638</v>
      </c>
      <c r="D171" s="205" t="e">
        <f>VLOOKUP(B171,'Erection Completed '!$B$2:$J$62,3,FALSE)</f>
        <v>#N/A</v>
      </c>
      <c r="E171" s="199">
        <v>37.796346</v>
      </c>
      <c r="F171" s="227" t="e">
        <f t="shared" si="2"/>
        <v>#N/A</v>
      </c>
      <c r="G171" s="205" t="e">
        <f>VLOOKUP(B171,'Erection Completed '!$B$2:$J$62,6,FALSE)</f>
        <v>#N/A</v>
      </c>
      <c r="H171" s="205" t="e">
        <f>VLOOKUP(B171,'Erection Completed '!$B$2:$J$62,7,FALSE)</f>
        <v>#N/A</v>
      </c>
      <c r="I171" s="293" t="e">
        <f>VLOOKUP(B171,'Erection Completed '!$B$2:$J$62,8,FALSE)</f>
        <v>#N/A</v>
      </c>
      <c r="J171" s="6"/>
      <c r="K171" s="294" t="e">
        <f>VLOOKUP(B171,'Erection Completed '!$B$2:$K$62,10,FALSE)</f>
        <v>#N/A</v>
      </c>
      <c r="L171" s="209"/>
    </row>
    <row r="172" spans="1:12" ht="16.399999999999999" customHeight="1" thickBot="1">
      <c r="A172" s="6">
        <v>171</v>
      </c>
      <c r="B172" s="271" t="s">
        <v>386</v>
      </c>
      <c r="C172" s="271" t="s">
        <v>657</v>
      </c>
      <c r="D172" s="205" t="e">
        <f>VLOOKUP(B172,'Erection Completed '!$B$2:$J$62,3,FALSE)</f>
        <v>#N/A</v>
      </c>
      <c r="E172" s="199">
        <v>39.458914000000007</v>
      </c>
      <c r="F172" s="227" t="e">
        <f t="shared" si="2"/>
        <v>#N/A</v>
      </c>
      <c r="G172" s="205" t="e">
        <f>VLOOKUP(B172,'Erection Completed '!$B$2:$J$62,6,FALSE)</f>
        <v>#N/A</v>
      </c>
      <c r="H172" s="205" t="e">
        <f>VLOOKUP(B172,'Erection Completed '!$B$2:$J$62,7,FALSE)</f>
        <v>#N/A</v>
      </c>
      <c r="I172" s="293" t="e">
        <f>VLOOKUP(B172,'Erection Completed '!$B$2:$J$62,8,FALSE)</f>
        <v>#N/A</v>
      </c>
      <c r="J172" s="6"/>
      <c r="K172" s="294" t="e">
        <f>VLOOKUP(B172,'Erection Completed '!$B$2:$K$62,10,FALSE)</f>
        <v>#N/A</v>
      </c>
      <c r="L172" s="209"/>
    </row>
    <row r="173" spans="1:12" ht="16.399999999999999" customHeight="1" thickBot="1">
      <c r="A173" s="6">
        <v>172</v>
      </c>
      <c r="B173" s="271" t="s">
        <v>387</v>
      </c>
      <c r="C173" s="271" t="s">
        <v>681</v>
      </c>
      <c r="D173" s="205" t="e">
        <f>VLOOKUP(B173,'Erection Completed '!$B$2:$J$62,3,FALSE)</f>
        <v>#N/A</v>
      </c>
      <c r="E173" s="199">
        <v>82.238801999999993</v>
      </c>
      <c r="F173" s="227" t="e">
        <f t="shared" si="2"/>
        <v>#N/A</v>
      </c>
      <c r="G173" s="205" t="e">
        <f>VLOOKUP(B173,'Erection Completed '!$B$2:$J$62,6,FALSE)</f>
        <v>#N/A</v>
      </c>
      <c r="H173" s="205" t="e">
        <f>VLOOKUP(B173,'Erection Completed '!$B$2:$J$62,7,FALSE)</f>
        <v>#N/A</v>
      </c>
      <c r="I173" s="293" t="e">
        <f>VLOOKUP(B173,'Erection Completed '!$B$2:$J$62,8,FALSE)</f>
        <v>#N/A</v>
      </c>
      <c r="J173" s="6"/>
      <c r="K173" s="294" t="e">
        <f>VLOOKUP(B173,'Erection Completed '!$B$2:$K$62,10,FALSE)</f>
        <v>#N/A</v>
      </c>
      <c r="L173" s="209"/>
    </row>
    <row r="174" spans="1:12" ht="16.399999999999999" customHeight="1" thickBot="1">
      <c r="A174" s="6">
        <v>173</v>
      </c>
      <c r="B174" s="271" t="s">
        <v>388</v>
      </c>
      <c r="C174" s="271" t="s">
        <v>37</v>
      </c>
      <c r="D174" s="205" t="e">
        <f>VLOOKUP(B174,'Erection Completed '!$B$2:$J$62,3,FALSE)</f>
        <v>#N/A</v>
      </c>
      <c r="E174" s="199">
        <v>122.804821</v>
      </c>
      <c r="F174" s="227" t="e">
        <f t="shared" si="2"/>
        <v>#N/A</v>
      </c>
      <c r="G174" s="205" t="e">
        <f>VLOOKUP(B174,'Erection Completed '!$B$2:$J$62,6,FALSE)</f>
        <v>#N/A</v>
      </c>
      <c r="H174" s="205" t="e">
        <f>VLOOKUP(B174,'Erection Completed '!$B$2:$J$62,7,FALSE)</f>
        <v>#N/A</v>
      </c>
      <c r="I174" s="293" t="e">
        <f>VLOOKUP(B174,'Erection Completed '!$B$2:$J$62,8,FALSE)</f>
        <v>#N/A</v>
      </c>
      <c r="J174" s="6"/>
      <c r="K174" s="294" t="e">
        <f>VLOOKUP(B174,'Erection Completed '!$B$2:$K$62,10,FALSE)</f>
        <v>#N/A</v>
      </c>
      <c r="L174" s="209"/>
    </row>
    <row r="175" spans="1:12" ht="16.399999999999999" customHeight="1" thickBot="1">
      <c r="A175" s="6">
        <v>174</v>
      </c>
      <c r="B175" s="271" t="s">
        <v>389</v>
      </c>
      <c r="C175" s="271" t="s">
        <v>683</v>
      </c>
      <c r="D175" s="205" t="e">
        <f>VLOOKUP(B175,'Erection Completed '!$B$2:$J$62,3,FALSE)</f>
        <v>#N/A</v>
      </c>
      <c r="E175" s="199">
        <v>97.933587000000003</v>
      </c>
      <c r="F175" s="227" t="e">
        <f t="shared" si="2"/>
        <v>#N/A</v>
      </c>
      <c r="G175" s="205" t="e">
        <f>VLOOKUP(B175,'Erection Completed '!$B$2:$J$62,6,FALSE)</f>
        <v>#N/A</v>
      </c>
      <c r="H175" s="205" t="e">
        <f>VLOOKUP(B175,'Erection Completed '!$B$2:$J$62,7,FALSE)</f>
        <v>#N/A</v>
      </c>
      <c r="I175" s="293" t="e">
        <f>VLOOKUP(B175,'Erection Completed '!$B$2:$J$62,8,FALSE)</f>
        <v>#N/A</v>
      </c>
      <c r="J175" s="6"/>
      <c r="K175" s="294" t="e">
        <f>VLOOKUP(B175,'Erection Completed '!$B$2:$K$62,10,FALSE)</f>
        <v>#N/A</v>
      </c>
      <c r="L175" s="209"/>
    </row>
    <row r="176" spans="1:12" ht="16.399999999999999" customHeight="1" thickBot="1">
      <c r="A176" s="6">
        <v>175</v>
      </c>
      <c r="B176" s="271" t="s">
        <v>390</v>
      </c>
      <c r="C176" s="271" t="s">
        <v>660</v>
      </c>
      <c r="D176" s="205" t="e">
        <f>VLOOKUP(B176,'Erection Completed '!$B$2:$J$62,3,FALSE)</f>
        <v>#N/A</v>
      </c>
      <c r="E176" s="199">
        <v>64.25380899999999</v>
      </c>
      <c r="F176" s="227" t="e">
        <f t="shared" si="2"/>
        <v>#N/A</v>
      </c>
      <c r="G176" s="205" t="e">
        <f>VLOOKUP(B176,'Erection Completed '!$B$2:$J$62,6,FALSE)</f>
        <v>#N/A</v>
      </c>
      <c r="H176" s="205" t="e">
        <f>VLOOKUP(B176,'Erection Completed '!$B$2:$J$62,7,FALSE)</f>
        <v>#N/A</v>
      </c>
      <c r="I176" s="293" t="e">
        <f>VLOOKUP(B176,'Erection Completed '!$B$2:$J$62,8,FALSE)</f>
        <v>#N/A</v>
      </c>
      <c r="J176" s="6"/>
      <c r="K176" s="294" t="e">
        <f>VLOOKUP(B176,'Erection Completed '!$B$2:$K$62,10,FALSE)</f>
        <v>#N/A</v>
      </c>
      <c r="L176" s="209"/>
    </row>
    <row r="177" spans="1:12" ht="16.399999999999999" customHeight="1" thickBot="1">
      <c r="A177" s="6">
        <v>176</v>
      </c>
      <c r="B177" s="271" t="s">
        <v>742</v>
      </c>
      <c r="C177" s="271" t="s">
        <v>0</v>
      </c>
      <c r="D177" s="205" t="e">
        <f>VLOOKUP(B177,'Erection Completed '!$B$2:$J$62,3,FALSE)</f>
        <v>#N/A</v>
      </c>
      <c r="E177" s="199">
        <v>172.51945099999998</v>
      </c>
      <c r="F177" s="227" t="e">
        <f t="shared" si="2"/>
        <v>#N/A</v>
      </c>
      <c r="G177" s="205" t="e">
        <f>VLOOKUP(B177,'Erection Completed '!$B$2:$J$62,6,FALSE)</f>
        <v>#N/A</v>
      </c>
      <c r="H177" s="205" t="e">
        <f>VLOOKUP(B177,'Erection Completed '!$B$2:$J$62,7,FALSE)</f>
        <v>#N/A</v>
      </c>
      <c r="I177" s="293" t="e">
        <f>VLOOKUP(B177,'Erection Completed '!$B$2:$J$62,8,FALSE)</f>
        <v>#N/A</v>
      </c>
      <c r="J177" s="6"/>
      <c r="K177" s="294" t="e">
        <f>VLOOKUP(B177,'Erection Completed '!$B$2:$K$62,10,FALSE)</f>
        <v>#N/A</v>
      </c>
      <c r="L177" s="209"/>
    </row>
    <row r="178" spans="1:12" ht="16.399999999999999" customHeight="1" thickBot="1">
      <c r="A178" s="6">
        <v>177</v>
      </c>
      <c r="B178" s="271" t="s">
        <v>743</v>
      </c>
      <c r="C178" s="271" t="s">
        <v>0</v>
      </c>
      <c r="D178" s="205" t="e">
        <f>VLOOKUP(B178,'Erection Completed '!$B$2:$J$62,3,FALSE)</f>
        <v>#N/A</v>
      </c>
      <c r="E178" s="199">
        <v>172.51945099999998</v>
      </c>
      <c r="F178" s="227" t="e">
        <f t="shared" si="2"/>
        <v>#N/A</v>
      </c>
      <c r="G178" s="205" t="e">
        <f>VLOOKUP(B178,'Erection Completed '!$B$2:$J$62,6,FALSE)</f>
        <v>#N/A</v>
      </c>
      <c r="H178" s="205" t="e">
        <f>VLOOKUP(B178,'Erection Completed '!$B$2:$J$62,7,FALSE)</f>
        <v>#N/A</v>
      </c>
      <c r="I178" s="293" t="e">
        <f>VLOOKUP(B178,'Erection Completed '!$B$2:$J$62,8,FALSE)</f>
        <v>#N/A</v>
      </c>
      <c r="J178" s="6"/>
      <c r="K178" s="294" t="e">
        <f>VLOOKUP(B178,'Erection Completed '!$B$2:$K$62,10,FALSE)</f>
        <v>#N/A</v>
      </c>
      <c r="L178" s="209"/>
    </row>
    <row r="179" spans="1:12" ht="16.399999999999999" customHeight="1" thickBot="1">
      <c r="A179" s="6">
        <v>178</v>
      </c>
      <c r="B179" s="271" t="s">
        <v>393</v>
      </c>
      <c r="C179" s="271" t="s">
        <v>642</v>
      </c>
      <c r="D179" s="205" t="e">
        <f>VLOOKUP(B179,'Erection Completed '!$B$2:$J$62,3,FALSE)</f>
        <v>#N/A</v>
      </c>
      <c r="E179" s="199">
        <v>46.689357999999991</v>
      </c>
      <c r="F179" s="227" t="e">
        <f t="shared" si="2"/>
        <v>#N/A</v>
      </c>
      <c r="G179" s="205" t="e">
        <f>VLOOKUP(B179,'Erection Completed '!$B$2:$J$62,6,FALSE)</f>
        <v>#N/A</v>
      </c>
      <c r="H179" s="205" t="e">
        <f>VLOOKUP(B179,'Erection Completed '!$B$2:$J$62,7,FALSE)</f>
        <v>#N/A</v>
      </c>
      <c r="I179" s="293" t="e">
        <f>VLOOKUP(B179,'Erection Completed '!$B$2:$J$62,8,FALSE)</f>
        <v>#N/A</v>
      </c>
      <c r="J179" s="6"/>
      <c r="K179" s="294" t="e">
        <f>VLOOKUP(B179,'Erection Completed '!$B$2:$K$62,10,FALSE)</f>
        <v>#N/A</v>
      </c>
      <c r="L179" s="209"/>
    </row>
    <row r="180" spans="1:12" ht="16.399999999999999" customHeight="1" thickBot="1">
      <c r="A180" s="6">
        <v>179</v>
      </c>
      <c r="B180" s="271" t="s">
        <v>394</v>
      </c>
      <c r="C180" s="271" t="s">
        <v>11</v>
      </c>
      <c r="D180" s="205" t="e">
        <f>VLOOKUP(B180,'Erection Completed '!$B$2:$J$62,3,FALSE)</f>
        <v>#N/A</v>
      </c>
      <c r="E180" s="199">
        <v>39.458914000000007</v>
      </c>
      <c r="F180" s="227" t="e">
        <f t="shared" si="2"/>
        <v>#N/A</v>
      </c>
      <c r="G180" s="205" t="e">
        <f>VLOOKUP(B180,'Erection Completed '!$B$2:$J$62,6,FALSE)</f>
        <v>#N/A</v>
      </c>
      <c r="H180" s="205" t="e">
        <f>VLOOKUP(B180,'Erection Completed '!$B$2:$J$62,7,FALSE)</f>
        <v>#N/A</v>
      </c>
      <c r="I180" s="293" t="e">
        <f>VLOOKUP(B180,'Erection Completed '!$B$2:$J$62,8,FALSE)</f>
        <v>#N/A</v>
      </c>
      <c r="J180" s="6"/>
      <c r="K180" s="294" t="e">
        <f>VLOOKUP(B180,'Erection Completed '!$B$2:$K$62,10,FALSE)</f>
        <v>#N/A</v>
      </c>
      <c r="L180" s="209"/>
    </row>
    <row r="181" spans="1:12" ht="16.399999999999999" customHeight="1" thickBot="1">
      <c r="A181" s="6">
        <v>180</v>
      </c>
      <c r="B181" s="271" t="s">
        <v>49</v>
      </c>
      <c r="C181" s="271" t="s">
        <v>11</v>
      </c>
      <c r="D181" s="205" t="e">
        <f>VLOOKUP(B181,'Erection Completed '!$B$2:$J$62,3,FALSE)</f>
        <v>#N/A</v>
      </c>
      <c r="E181" s="199">
        <v>98.835632999999987</v>
      </c>
      <c r="F181" s="227" t="e">
        <f t="shared" si="2"/>
        <v>#N/A</v>
      </c>
      <c r="G181" s="205" t="e">
        <f>VLOOKUP(B181,'Erection Completed '!$B$2:$J$62,6,FALSE)</f>
        <v>#N/A</v>
      </c>
      <c r="H181" s="205" t="e">
        <f>VLOOKUP(B181,'Erection Completed '!$B$2:$J$62,7,FALSE)</f>
        <v>#N/A</v>
      </c>
      <c r="I181" s="293" t="e">
        <f>VLOOKUP(B181,'Erection Completed '!$B$2:$J$62,8,FALSE)</f>
        <v>#N/A</v>
      </c>
      <c r="J181" s="6"/>
      <c r="K181" s="294" t="e">
        <f>VLOOKUP(B181,'Erection Completed '!$B$2:$K$62,10,FALSE)</f>
        <v>#N/A</v>
      </c>
      <c r="L181" s="209"/>
    </row>
    <row r="182" spans="1:12" ht="16.399999999999999" customHeight="1" thickBot="1">
      <c r="A182" s="6">
        <v>181</v>
      </c>
      <c r="B182" s="271" t="s">
        <v>395</v>
      </c>
      <c r="C182" s="271" t="s">
        <v>675</v>
      </c>
      <c r="D182" s="205" t="e">
        <f>VLOOKUP(B182,'Erection Completed '!$B$2:$J$62,3,FALSE)</f>
        <v>#N/A</v>
      </c>
      <c r="E182" s="199">
        <v>56.863203999999989</v>
      </c>
      <c r="F182" s="227" t="e">
        <f t="shared" si="2"/>
        <v>#N/A</v>
      </c>
      <c r="G182" s="205" t="e">
        <f>VLOOKUP(B182,'Erection Completed '!$B$2:$J$62,6,FALSE)</f>
        <v>#N/A</v>
      </c>
      <c r="H182" s="205" t="e">
        <f>VLOOKUP(B182,'Erection Completed '!$B$2:$J$62,7,FALSE)</f>
        <v>#N/A</v>
      </c>
      <c r="I182" s="293" t="e">
        <f>VLOOKUP(B182,'Erection Completed '!$B$2:$J$62,8,FALSE)</f>
        <v>#N/A</v>
      </c>
      <c r="J182" s="6"/>
      <c r="K182" s="294" t="e">
        <f>VLOOKUP(B182,'Erection Completed '!$B$2:$K$62,10,FALSE)</f>
        <v>#N/A</v>
      </c>
      <c r="L182" s="209"/>
    </row>
    <row r="183" spans="1:12" ht="16.399999999999999" customHeight="1" thickBot="1">
      <c r="A183" s="6">
        <v>182</v>
      </c>
      <c r="B183" s="271" t="s">
        <v>396</v>
      </c>
      <c r="C183" s="271" t="s">
        <v>684</v>
      </c>
      <c r="D183" s="205" t="e">
        <f>VLOOKUP(B183,'Erection Completed '!$B$2:$J$62,3,FALSE)</f>
        <v>#N/A</v>
      </c>
      <c r="E183" s="199">
        <v>77.718057000000002</v>
      </c>
      <c r="F183" s="227" t="e">
        <f t="shared" si="2"/>
        <v>#N/A</v>
      </c>
      <c r="G183" s="205" t="e">
        <f>VLOOKUP(B183,'Erection Completed '!$B$2:$J$62,6,FALSE)</f>
        <v>#N/A</v>
      </c>
      <c r="H183" s="205" t="e">
        <f>VLOOKUP(B183,'Erection Completed '!$B$2:$J$62,7,FALSE)</f>
        <v>#N/A</v>
      </c>
      <c r="I183" s="293" t="e">
        <f>VLOOKUP(B183,'Erection Completed '!$B$2:$J$62,8,FALSE)</f>
        <v>#N/A</v>
      </c>
      <c r="J183" s="6"/>
      <c r="K183" s="294" t="e">
        <f>VLOOKUP(B183,'Erection Completed '!$B$2:$K$62,10,FALSE)</f>
        <v>#N/A</v>
      </c>
      <c r="L183" s="209"/>
    </row>
    <row r="184" spans="1:12" ht="16.399999999999999" customHeight="1" thickBot="1">
      <c r="A184" s="6">
        <v>183</v>
      </c>
      <c r="B184" s="271" t="s">
        <v>397</v>
      </c>
      <c r="C184" s="271" t="s">
        <v>174</v>
      </c>
      <c r="D184" s="205" t="e">
        <f>VLOOKUP(B184,'Erection Completed '!$B$2:$J$62,3,FALSE)</f>
        <v>#N/A</v>
      </c>
      <c r="E184" s="199">
        <v>0</v>
      </c>
      <c r="F184" s="227" t="e">
        <f t="shared" si="2"/>
        <v>#N/A</v>
      </c>
      <c r="G184" s="205" t="e">
        <f>VLOOKUP(B184,'Erection Completed '!$B$2:$J$62,6,FALSE)</f>
        <v>#N/A</v>
      </c>
      <c r="H184" s="205" t="e">
        <f>VLOOKUP(B184,'Erection Completed '!$B$2:$J$62,7,FALSE)</f>
        <v>#N/A</v>
      </c>
      <c r="I184" s="293" t="e">
        <f>VLOOKUP(B184,'Erection Completed '!$B$2:$J$62,8,FALSE)</f>
        <v>#N/A</v>
      </c>
      <c r="J184" s="6"/>
      <c r="K184" s="294" t="e">
        <f>VLOOKUP(B184,'Erection Completed '!$B$2:$K$62,10,FALSE)</f>
        <v>#N/A</v>
      </c>
      <c r="L184" s="209"/>
    </row>
    <row r="185" spans="1:12" ht="16.399999999999999" customHeight="1" thickBot="1">
      <c r="A185" s="6">
        <v>184</v>
      </c>
      <c r="B185" s="271" t="s">
        <v>50</v>
      </c>
      <c r="C185" s="271" t="s">
        <v>174</v>
      </c>
      <c r="D185" s="205" t="e">
        <f>VLOOKUP(B185,'Erection Completed '!$B$2:$J$62,3,FALSE)</f>
        <v>#N/A</v>
      </c>
      <c r="E185" s="199">
        <v>0</v>
      </c>
      <c r="F185" s="227" t="e">
        <f t="shared" si="2"/>
        <v>#N/A</v>
      </c>
      <c r="G185" s="205" t="e">
        <f>VLOOKUP(B185,'Erection Completed '!$B$2:$J$62,6,FALSE)</f>
        <v>#N/A</v>
      </c>
      <c r="H185" s="205" t="e">
        <f>VLOOKUP(B185,'Erection Completed '!$B$2:$J$62,7,FALSE)</f>
        <v>#N/A</v>
      </c>
      <c r="I185" s="293" t="e">
        <f>VLOOKUP(B185,'Erection Completed '!$B$2:$J$62,8,FALSE)</f>
        <v>#N/A</v>
      </c>
      <c r="J185" s="6"/>
      <c r="K185" s="294" t="e">
        <f>VLOOKUP(B185,'Erection Completed '!$B$2:$K$62,10,FALSE)</f>
        <v>#N/A</v>
      </c>
      <c r="L185" s="209"/>
    </row>
    <row r="186" spans="1:12" ht="16.399999999999999" customHeight="1" thickBot="1">
      <c r="A186" s="6">
        <v>185</v>
      </c>
      <c r="B186" s="271" t="s">
        <v>398</v>
      </c>
      <c r="C186" s="271" t="s">
        <v>640</v>
      </c>
      <c r="D186" s="205" t="e">
        <f>VLOOKUP(B186,'Erection Completed '!$B$2:$J$62,3,FALSE)</f>
        <v>#N/A</v>
      </c>
      <c r="E186" s="199">
        <v>65.756547999999995</v>
      </c>
      <c r="F186" s="227" t="e">
        <f t="shared" si="2"/>
        <v>#N/A</v>
      </c>
      <c r="G186" s="205" t="e">
        <f>VLOOKUP(B186,'Erection Completed '!$B$2:$J$62,6,FALSE)</f>
        <v>#N/A</v>
      </c>
      <c r="H186" s="205" t="e">
        <f>VLOOKUP(B186,'Erection Completed '!$B$2:$J$62,7,FALSE)</f>
        <v>#N/A</v>
      </c>
      <c r="I186" s="293" t="e">
        <f>VLOOKUP(B186,'Erection Completed '!$B$2:$J$62,8,FALSE)</f>
        <v>#N/A</v>
      </c>
      <c r="J186" s="6"/>
      <c r="K186" s="294" t="e">
        <f>VLOOKUP(B186,'Erection Completed '!$B$2:$K$62,10,FALSE)</f>
        <v>#N/A</v>
      </c>
      <c r="L186" s="209"/>
    </row>
    <row r="187" spans="1:12" ht="16.399999999999999" customHeight="1" thickBot="1">
      <c r="A187" s="6">
        <v>186</v>
      </c>
      <c r="B187" s="271" t="s">
        <v>399</v>
      </c>
      <c r="C187" s="271" t="s">
        <v>683</v>
      </c>
      <c r="D187" s="205" t="e">
        <f>VLOOKUP(B187,'Erection Completed '!$B$2:$J$62,3,FALSE)</f>
        <v>#N/A</v>
      </c>
      <c r="E187" s="199">
        <v>97.933587000000003</v>
      </c>
      <c r="F187" s="227" t="e">
        <f t="shared" si="2"/>
        <v>#N/A</v>
      </c>
      <c r="G187" s="205" t="e">
        <f>VLOOKUP(B187,'Erection Completed '!$B$2:$J$62,6,FALSE)</f>
        <v>#N/A</v>
      </c>
      <c r="H187" s="205" t="e">
        <f>VLOOKUP(B187,'Erection Completed '!$B$2:$J$62,7,FALSE)</f>
        <v>#N/A</v>
      </c>
      <c r="I187" s="293" t="e">
        <f>VLOOKUP(B187,'Erection Completed '!$B$2:$J$62,8,FALSE)</f>
        <v>#N/A</v>
      </c>
      <c r="J187" s="6"/>
      <c r="K187" s="294" t="e">
        <f>VLOOKUP(B187,'Erection Completed '!$B$2:$K$62,10,FALSE)</f>
        <v>#N/A</v>
      </c>
      <c r="L187" s="209"/>
    </row>
    <row r="188" spans="1:12" ht="16.399999999999999" customHeight="1" thickBot="1">
      <c r="A188" s="6">
        <v>187</v>
      </c>
      <c r="B188" s="271" t="s">
        <v>400</v>
      </c>
      <c r="C188" s="271" t="s">
        <v>685</v>
      </c>
      <c r="D188" s="205" t="e">
        <f>VLOOKUP(B188,'Erection Completed '!$B$2:$J$62,3,FALSE)</f>
        <v>#N/A</v>
      </c>
      <c r="E188" s="199">
        <v>82.238801999999993</v>
      </c>
      <c r="F188" s="227" t="e">
        <f t="shared" si="2"/>
        <v>#N/A</v>
      </c>
      <c r="G188" s="205" t="e">
        <f>VLOOKUP(B188,'Erection Completed '!$B$2:$J$62,6,FALSE)</f>
        <v>#N/A</v>
      </c>
      <c r="H188" s="205" t="e">
        <f>VLOOKUP(B188,'Erection Completed '!$B$2:$J$62,7,FALSE)</f>
        <v>#N/A</v>
      </c>
      <c r="I188" s="293" t="e">
        <f>VLOOKUP(B188,'Erection Completed '!$B$2:$J$62,8,FALSE)</f>
        <v>#N/A</v>
      </c>
      <c r="J188" s="6"/>
      <c r="K188" s="294" t="e">
        <f>VLOOKUP(B188,'Erection Completed '!$B$2:$K$62,10,FALSE)</f>
        <v>#N/A</v>
      </c>
      <c r="L188" s="209"/>
    </row>
    <row r="189" spans="1:12" ht="16.399999999999999" customHeight="1" thickBot="1">
      <c r="A189" s="6">
        <v>188</v>
      </c>
      <c r="B189" s="271" t="s">
        <v>401</v>
      </c>
      <c r="C189" s="271" t="s">
        <v>642</v>
      </c>
      <c r="D189" s="205" t="e">
        <f>VLOOKUP(B189,'Erection Completed '!$B$2:$J$62,3,FALSE)</f>
        <v>#N/A</v>
      </c>
      <c r="E189" s="199">
        <v>46.689357999999991</v>
      </c>
      <c r="F189" s="227" t="e">
        <f t="shared" si="2"/>
        <v>#N/A</v>
      </c>
      <c r="G189" s="205" t="e">
        <f>VLOOKUP(B189,'Erection Completed '!$B$2:$J$62,6,FALSE)</f>
        <v>#N/A</v>
      </c>
      <c r="H189" s="205" t="e">
        <f>VLOOKUP(B189,'Erection Completed '!$B$2:$J$62,7,FALSE)</f>
        <v>#N/A</v>
      </c>
      <c r="I189" s="293" t="e">
        <f>VLOOKUP(B189,'Erection Completed '!$B$2:$J$62,8,FALSE)</f>
        <v>#N/A</v>
      </c>
      <c r="J189" s="6"/>
      <c r="K189" s="294" t="e">
        <f>VLOOKUP(B189,'Erection Completed '!$B$2:$K$62,10,FALSE)</f>
        <v>#N/A</v>
      </c>
      <c r="L189" s="209"/>
    </row>
    <row r="190" spans="1:12" ht="16.399999999999999" customHeight="1" thickBot="1">
      <c r="A190" s="6">
        <v>189</v>
      </c>
      <c r="B190" s="271" t="s">
        <v>402</v>
      </c>
      <c r="C190" s="271" t="s">
        <v>657</v>
      </c>
      <c r="D190" s="205" t="e">
        <f>VLOOKUP(B190,'Erection Completed '!$B$2:$J$62,3,FALSE)</f>
        <v>#N/A</v>
      </c>
      <c r="E190" s="199">
        <v>39.458914000000007</v>
      </c>
      <c r="F190" s="227" t="e">
        <f t="shared" si="2"/>
        <v>#N/A</v>
      </c>
      <c r="G190" s="205" t="e">
        <f>VLOOKUP(B190,'Erection Completed '!$B$2:$J$62,6,FALSE)</f>
        <v>#N/A</v>
      </c>
      <c r="H190" s="205" t="e">
        <f>VLOOKUP(B190,'Erection Completed '!$B$2:$J$62,7,FALSE)</f>
        <v>#N/A</v>
      </c>
      <c r="I190" s="293" t="e">
        <f>VLOOKUP(B190,'Erection Completed '!$B$2:$J$62,8,FALSE)</f>
        <v>#N/A</v>
      </c>
      <c r="J190" s="6"/>
      <c r="K190" s="294" t="e">
        <f>VLOOKUP(B190,'Erection Completed '!$B$2:$K$62,10,FALSE)</f>
        <v>#N/A</v>
      </c>
      <c r="L190" s="209"/>
    </row>
    <row r="191" spans="1:12" ht="16.399999999999999" customHeight="1" thickBot="1">
      <c r="A191" s="6">
        <v>190</v>
      </c>
      <c r="B191" s="271" t="s">
        <v>403</v>
      </c>
      <c r="C191" s="271" t="s">
        <v>20</v>
      </c>
      <c r="D191" s="205" t="e">
        <f>VLOOKUP(B191,'Erection Completed '!$B$2:$J$62,3,FALSE)</f>
        <v>#N/A</v>
      </c>
      <c r="E191" s="199">
        <v>54.417843999999995</v>
      </c>
      <c r="F191" s="227" t="e">
        <f t="shared" si="2"/>
        <v>#N/A</v>
      </c>
      <c r="G191" s="205" t="e">
        <f>VLOOKUP(B191,'Erection Completed '!$B$2:$J$62,6,FALSE)</f>
        <v>#N/A</v>
      </c>
      <c r="H191" s="205" t="e">
        <f>VLOOKUP(B191,'Erection Completed '!$B$2:$J$62,7,FALSE)</f>
        <v>#N/A</v>
      </c>
      <c r="I191" s="293" t="e">
        <f>VLOOKUP(B191,'Erection Completed '!$B$2:$J$62,8,FALSE)</f>
        <v>#N/A</v>
      </c>
      <c r="J191" s="6"/>
      <c r="K191" s="294" t="e">
        <f>VLOOKUP(B191,'Erection Completed '!$B$2:$K$62,10,FALSE)</f>
        <v>#N/A</v>
      </c>
      <c r="L191" s="209"/>
    </row>
    <row r="192" spans="1:12" ht="16.399999999999999" customHeight="1" thickBot="1">
      <c r="A192" s="6">
        <v>191</v>
      </c>
      <c r="B192" s="271" t="s">
        <v>404</v>
      </c>
      <c r="C192" s="271" t="s">
        <v>661</v>
      </c>
      <c r="D192" s="205" t="e">
        <f>VLOOKUP(B192,'Erection Completed '!$B$2:$J$62,3,FALSE)</f>
        <v>#N/A</v>
      </c>
      <c r="E192" s="199">
        <v>36.044833999999994</v>
      </c>
      <c r="F192" s="227" t="e">
        <f t="shared" si="2"/>
        <v>#N/A</v>
      </c>
      <c r="G192" s="205" t="e">
        <f>VLOOKUP(B192,'Erection Completed '!$B$2:$J$62,6,FALSE)</f>
        <v>#N/A</v>
      </c>
      <c r="H192" s="205" t="e">
        <f>VLOOKUP(B192,'Erection Completed '!$B$2:$J$62,7,FALSE)</f>
        <v>#N/A</v>
      </c>
      <c r="I192" s="293" t="e">
        <f>VLOOKUP(B192,'Erection Completed '!$B$2:$J$62,8,FALSE)</f>
        <v>#N/A</v>
      </c>
      <c r="J192" s="6"/>
      <c r="K192" s="294" t="e">
        <f>VLOOKUP(B192,'Erection Completed '!$B$2:$K$62,10,FALSE)</f>
        <v>#N/A</v>
      </c>
      <c r="L192" s="209"/>
    </row>
    <row r="193" spans="1:12" ht="16.399999999999999" customHeight="1" thickBot="1">
      <c r="A193" s="6">
        <v>192</v>
      </c>
      <c r="B193" s="271" t="s">
        <v>405</v>
      </c>
      <c r="C193" s="271" t="s">
        <v>661</v>
      </c>
      <c r="D193" s="205" t="e">
        <f>VLOOKUP(B193,'Erection Completed '!$B$2:$J$62,3,FALSE)</f>
        <v>#N/A</v>
      </c>
      <c r="E193" s="199">
        <v>36.044833999999994</v>
      </c>
      <c r="F193" s="227" t="e">
        <f t="shared" si="2"/>
        <v>#N/A</v>
      </c>
      <c r="G193" s="205" t="e">
        <f>VLOOKUP(B193,'Erection Completed '!$B$2:$J$62,6,FALSE)</f>
        <v>#N/A</v>
      </c>
      <c r="H193" s="205" t="e">
        <f>VLOOKUP(B193,'Erection Completed '!$B$2:$J$62,7,FALSE)</f>
        <v>#N/A</v>
      </c>
      <c r="I193" s="293" t="e">
        <f>VLOOKUP(B193,'Erection Completed '!$B$2:$J$62,8,FALSE)</f>
        <v>#N/A</v>
      </c>
      <c r="J193" s="6"/>
      <c r="K193" s="294" t="e">
        <f>VLOOKUP(B193,'Erection Completed '!$B$2:$K$62,10,FALSE)</f>
        <v>#N/A</v>
      </c>
      <c r="L193" s="209"/>
    </row>
    <row r="194" spans="1:12" ht="16.399999999999999" customHeight="1" thickBot="1">
      <c r="A194" s="6">
        <v>193</v>
      </c>
      <c r="B194" s="271" t="s">
        <v>51</v>
      </c>
      <c r="C194" s="271" t="s">
        <v>12</v>
      </c>
      <c r="D194" s="205" t="e">
        <f>VLOOKUP(B194,'Erection Completed '!$B$2:$J$62,3,FALSE)</f>
        <v>#N/A</v>
      </c>
      <c r="E194" s="199">
        <v>94.407668999999999</v>
      </c>
      <c r="F194" s="227" t="e">
        <f t="shared" si="2"/>
        <v>#N/A</v>
      </c>
      <c r="G194" s="205" t="e">
        <f>VLOOKUP(B194,'Erection Completed '!$B$2:$J$62,6,FALSE)</f>
        <v>#N/A</v>
      </c>
      <c r="H194" s="205" t="e">
        <f>VLOOKUP(B194,'Erection Completed '!$B$2:$J$62,7,FALSE)</f>
        <v>#N/A</v>
      </c>
      <c r="I194" s="293" t="e">
        <f>VLOOKUP(B194,'Erection Completed '!$B$2:$J$62,8,FALSE)</f>
        <v>#N/A</v>
      </c>
      <c r="J194" s="6"/>
      <c r="K194" s="294" t="e">
        <f>VLOOKUP(B194,'Erection Completed '!$B$2:$K$62,10,FALSE)</f>
        <v>#N/A</v>
      </c>
      <c r="L194" s="209"/>
    </row>
    <row r="195" spans="1:12" ht="16.399999999999999" customHeight="1" thickBot="1">
      <c r="A195" s="6">
        <v>194</v>
      </c>
      <c r="B195" s="271" t="s">
        <v>406</v>
      </c>
      <c r="C195" s="271" t="s">
        <v>12</v>
      </c>
      <c r="D195" s="205" t="e">
        <f>VLOOKUP(B195,'Erection Completed '!$B$2:$J$62,3,FALSE)</f>
        <v>#N/A</v>
      </c>
      <c r="E195" s="199">
        <v>94.407668999999999</v>
      </c>
      <c r="F195" s="227" t="e">
        <f t="shared" ref="F195:F258" si="3">IF(G195&gt;=1-1-2024,"Completed","Not Completed")</f>
        <v>#N/A</v>
      </c>
      <c r="G195" s="205" t="e">
        <f>VLOOKUP(B195,'Erection Completed '!$B$2:$J$62,6,FALSE)</f>
        <v>#N/A</v>
      </c>
      <c r="H195" s="205" t="e">
        <f>VLOOKUP(B195,'Erection Completed '!$B$2:$J$62,7,FALSE)</f>
        <v>#N/A</v>
      </c>
      <c r="I195" s="293" t="e">
        <f>VLOOKUP(B195,'Erection Completed '!$B$2:$J$62,8,FALSE)</f>
        <v>#N/A</v>
      </c>
      <c r="J195" s="6"/>
      <c r="K195" s="294" t="e">
        <f>VLOOKUP(B195,'Erection Completed '!$B$2:$K$62,10,FALSE)</f>
        <v>#N/A</v>
      </c>
      <c r="L195" s="209"/>
    </row>
    <row r="196" spans="1:12" ht="16.399999999999999" customHeight="1" thickBot="1">
      <c r="A196" s="6">
        <v>195</v>
      </c>
      <c r="B196" s="271" t="s">
        <v>407</v>
      </c>
      <c r="C196" s="271" t="s">
        <v>657</v>
      </c>
      <c r="D196" s="205" t="e">
        <f>VLOOKUP(B196,'Erection Completed '!$B$2:$J$62,3,FALSE)</f>
        <v>#N/A</v>
      </c>
      <c r="E196" s="199">
        <v>39.458914000000007</v>
      </c>
      <c r="F196" s="227" t="e">
        <f t="shared" si="3"/>
        <v>#N/A</v>
      </c>
      <c r="G196" s="205" t="e">
        <f>VLOOKUP(B196,'Erection Completed '!$B$2:$J$62,6,FALSE)</f>
        <v>#N/A</v>
      </c>
      <c r="H196" s="205" t="e">
        <f>VLOOKUP(B196,'Erection Completed '!$B$2:$J$62,7,FALSE)</f>
        <v>#N/A</v>
      </c>
      <c r="I196" s="293" t="e">
        <f>VLOOKUP(B196,'Erection Completed '!$B$2:$J$62,8,FALSE)</f>
        <v>#N/A</v>
      </c>
      <c r="J196" s="6"/>
      <c r="K196" s="294" t="e">
        <f>VLOOKUP(B196,'Erection Completed '!$B$2:$K$62,10,FALSE)</f>
        <v>#N/A</v>
      </c>
      <c r="L196" s="209"/>
    </row>
    <row r="197" spans="1:12" ht="16.399999999999999" customHeight="1" thickBot="1">
      <c r="A197" s="6">
        <v>196</v>
      </c>
      <c r="B197" s="271" t="s">
        <v>408</v>
      </c>
      <c r="C197" s="271" t="s">
        <v>658</v>
      </c>
      <c r="D197" s="205" t="e">
        <f>VLOOKUP(B197,'Erection Completed '!$B$2:$J$62,3,FALSE)</f>
        <v>#N/A</v>
      </c>
      <c r="E197" s="199">
        <v>44.794097999999998</v>
      </c>
      <c r="F197" s="227" t="e">
        <f t="shared" si="3"/>
        <v>#N/A</v>
      </c>
      <c r="G197" s="205" t="e">
        <f>VLOOKUP(B197,'Erection Completed '!$B$2:$J$62,6,FALSE)</f>
        <v>#N/A</v>
      </c>
      <c r="H197" s="205" t="e">
        <f>VLOOKUP(B197,'Erection Completed '!$B$2:$J$62,7,FALSE)</f>
        <v>#N/A</v>
      </c>
      <c r="I197" s="293" t="e">
        <f>VLOOKUP(B197,'Erection Completed '!$B$2:$J$62,8,FALSE)</f>
        <v>#N/A</v>
      </c>
      <c r="J197" s="6"/>
      <c r="K197" s="294" t="e">
        <f>VLOOKUP(B197,'Erection Completed '!$B$2:$K$62,10,FALSE)</f>
        <v>#N/A</v>
      </c>
      <c r="L197" s="209"/>
    </row>
    <row r="198" spans="1:12" ht="16.399999999999999" customHeight="1" thickBot="1">
      <c r="A198" s="6">
        <v>197</v>
      </c>
      <c r="B198" s="271" t="s">
        <v>409</v>
      </c>
      <c r="C198" s="271" t="s">
        <v>678</v>
      </c>
      <c r="D198" s="205" t="e">
        <f>VLOOKUP(B198,'Erection Completed '!$B$2:$J$62,3,FALSE)</f>
        <v>#N/A</v>
      </c>
      <c r="E198" s="199">
        <v>64.25380899999999</v>
      </c>
      <c r="F198" s="227" t="e">
        <f t="shared" si="3"/>
        <v>#N/A</v>
      </c>
      <c r="G198" s="205" t="e">
        <f>VLOOKUP(B198,'Erection Completed '!$B$2:$J$62,6,FALSE)</f>
        <v>#N/A</v>
      </c>
      <c r="H198" s="205" t="e">
        <f>VLOOKUP(B198,'Erection Completed '!$B$2:$J$62,7,FALSE)</f>
        <v>#N/A</v>
      </c>
      <c r="I198" s="293" t="e">
        <f>VLOOKUP(B198,'Erection Completed '!$B$2:$J$62,8,FALSE)</f>
        <v>#N/A</v>
      </c>
      <c r="J198" s="6"/>
      <c r="K198" s="294" t="e">
        <f>VLOOKUP(B198,'Erection Completed '!$B$2:$K$62,10,FALSE)</f>
        <v>#N/A</v>
      </c>
      <c r="L198" s="209"/>
    </row>
    <row r="199" spans="1:12" ht="16.399999999999999" customHeight="1" thickBot="1">
      <c r="A199" s="6">
        <v>198</v>
      </c>
      <c r="B199" s="271" t="s">
        <v>410</v>
      </c>
      <c r="C199" s="271" t="s">
        <v>658</v>
      </c>
      <c r="D199" s="205" t="e">
        <f>VLOOKUP(B199,'Erection Completed '!$B$2:$J$62,3,FALSE)</f>
        <v>#N/A</v>
      </c>
      <c r="E199" s="199">
        <v>44.794097999999998</v>
      </c>
      <c r="F199" s="227" t="e">
        <f t="shared" si="3"/>
        <v>#N/A</v>
      </c>
      <c r="G199" s="205" t="e">
        <f>VLOOKUP(B199,'Erection Completed '!$B$2:$J$62,6,FALSE)</f>
        <v>#N/A</v>
      </c>
      <c r="H199" s="205" t="e">
        <f>VLOOKUP(B199,'Erection Completed '!$B$2:$J$62,7,FALSE)</f>
        <v>#N/A</v>
      </c>
      <c r="I199" s="293" t="e">
        <f>VLOOKUP(B199,'Erection Completed '!$B$2:$J$62,8,FALSE)</f>
        <v>#N/A</v>
      </c>
      <c r="J199" s="6"/>
      <c r="K199" s="294" t="e">
        <f>VLOOKUP(B199,'Erection Completed '!$B$2:$K$62,10,FALSE)</f>
        <v>#N/A</v>
      </c>
      <c r="L199" s="209"/>
    </row>
    <row r="200" spans="1:12" ht="16.399999999999999" customHeight="1" thickBot="1">
      <c r="A200" s="6">
        <v>199</v>
      </c>
      <c r="B200" s="291" t="s">
        <v>411</v>
      </c>
      <c r="C200" s="291" t="s">
        <v>639</v>
      </c>
      <c r="D200" s="205" t="e">
        <f>VLOOKUP(B200,'Erection Completed '!$B$2:$J$62,3,FALSE)</f>
        <v>#N/A</v>
      </c>
      <c r="E200" s="199">
        <v>77.718057000000002</v>
      </c>
      <c r="F200" s="227" t="e">
        <f t="shared" si="3"/>
        <v>#N/A</v>
      </c>
      <c r="G200" s="205" t="e">
        <f>VLOOKUP(B200,'Erection Completed '!$B$2:$J$62,6,FALSE)</f>
        <v>#N/A</v>
      </c>
      <c r="H200" s="205" t="e">
        <f>VLOOKUP(B200,'Erection Completed '!$B$2:$J$62,7,FALSE)</f>
        <v>#N/A</v>
      </c>
      <c r="I200" s="293" t="e">
        <f>VLOOKUP(B200,'Erection Completed '!$B$2:$J$62,8,FALSE)</f>
        <v>#N/A</v>
      </c>
      <c r="J200" s="6"/>
      <c r="K200" s="294" t="e">
        <f>VLOOKUP(B200,'Erection Completed '!$B$2:$K$62,10,FALSE)</f>
        <v>#N/A</v>
      </c>
      <c r="L200" s="209"/>
    </row>
    <row r="201" spans="1:12" ht="16.399999999999999" customHeight="1" thickBot="1">
      <c r="A201" s="6">
        <v>200</v>
      </c>
      <c r="B201" s="291" t="s">
        <v>412</v>
      </c>
      <c r="C201" s="291" t="s">
        <v>682</v>
      </c>
      <c r="D201" s="205" t="e">
        <f>VLOOKUP(B201,'Erection Completed '!$B$2:$J$62,3,FALSE)</f>
        <v>#N/A</v>
      </c>
      <c r="E201" s="199">
        <v>97.933587000000003</v>
      </c>
      <c r="F201" s="227" t="e">
        <f t="shared" si="3"/>
        <v>#N/A</v>
      </c>
      <c r="G201" s="205" t="e">
        <f>VLOOKUP(B201,'Erection Completed '!$B$2:$J$62,6,FALSE)</f>
        <v>#N/A</v>
      </c>
      <c r="H201" s="205" t="e">
        <f>VLOOKUP(B201,'Erection Completed '!$B$2:$J$62,7,FALSE)</f>
        <v>#N/A</v>
      </c>
      <c r="I201" s="293" t="e">
        <f>VLOOKUP(B201,'Erection Completed '!$B$2:$J$62,8,FALSE)</f>
        <v>#N/A</v>
      </c>
      <c r="J201" s="6"/>
      <c r="K201" s="294" t="e">
        <f>VLOOKUP(B201,'Erection Completed '!$B$2:$K$62,10,FALSE)</f>
        <v>#N/A</v>
      </c>
      <c r="L201" s="209"/>
    </row>
    <row r="202" spans="1:12" ht="16.399999999999999" customHeight="1" thickBot="1">
      <c r="A202" s="6">
        <v>201</v>
      </c>
      <c r="B202" s="291" t="s">
        <v>413</v>
      </c>
      <c r="C202" s="291" t="s">
        <v>673</v>
      </c>
      <c r="D202" s="205" t="e">
        <f>VLOOKUP(B202,'Erection Completed '!$B$2:$J$62,3,FALSE)</f>
        <v>#N/A</v>
      </c>
      <c r="E202" s="199">
        <v>129.34103899999999</v>
      </c>
      <c r="F202" s="227" t="e">
        <f t="shared" si="3"/>
        <v>#N/A</v>
      </c>
      <c r="G202" s="205" t="e">
        <f>VLOOKUP(B202,'Erection Completed '!$B$2:$J$62,6,FALSE)</f>
        <v>#N/A</v>
      </c>
      <c r="H202" s="205" t="e">
        <f>VLOOKUP(B202,'Erection Completed '!$B$2:$J$62,7,FALSE)</f>
        <v>#N/A</v>
      </c>
      <c r="I202" s="293" t="e">
        <f>VLOOKUP(B202,'Erection Completed '!$B$2:$J$62,8,FALSE)</f>
        <v>#N/A</v>
      </c>
      <c r="J202" s="6"/>
      <c r="K202" s="294" t="e">
        <f>VLOOKUP(B202,'Erection Completed '!$B$2:$K$62,10,FALSE)</f>
        <v>#N/A</v>
      </c>
      <c r="L202" s="209"/>
    </row>
    <row r="203" spans="1:12" ht="16.399999999999999" customHeight="1" thickBot="1">
      <c r="A203" s="6">
        <v>202</v>
      </c>
      <c r="B203" s="291" t="s">
        <v>851</v>
      </c>
      <c r="C203" s="291" t="s">
        <v>639</v>
      </c>
      <c r="D203" s="205" t="e">
        <f>VLOOKUP(B203,'Erection Completed '!$B$2:$J$62,3,FALSE)</f>
        <v>#N/A</v>
      </c>
      <c r="E203" s="199">
        <v>77.718057000000002</v>
      </c>
      <c r="F203" s="227" t="e">
        <f t="shared" si="3"/>
        <v>#N/A</v>
      </c>
      <c r="G203" s="205" t="e">
        <f>VLOOKUP(B203,'Erection Completed '!$B$2:$J$62,6,FALSE)</f>
        <v>#N/A</v>
      </c>
      <c r="H203" s="205" t="e">
        <f>VLOOKUP(B203,'Erection Completed '!$B$2:$J$62,7,FALSE)</f>
        <v>#N/A</v>
      </c>
      <c r="I203" s="293" t="e">
        <f>VLOOKUP(B203,'Erection Completed '!$B$2:$J$62,8,FALSE)</f>
        <v>#N/A</v>
      </c>
      <c r="J203" s="6"/>
      <c r="K203" s="294" t="e">
        <f>VLOOKUP(B203,'Erection Completed '!$B$2:$K$62,10,FALSE)</f>
        <v>#N/A</v>
      </c>
      <c r="L203" s="209"/>
    </row>
    <row r="204" spans="1:12" ht="16.399999999999999" customHeight="1" thickBot="1">
      <c r="A204" s="6">
        <v>203</v>
      </c>
      <c r="B204" s="291" t="s">
        <v>852</v>
      </c>
      <c r="C204" s="291" t="s">
        <v>5</v>
      </c>
      <c r="D204" s="205" t="e">
        <f>VLOOKUP(B204,'Erection Completed '!$B$2:$J$62,3,FALSE)</f>
        <v>#N/A</v>
      </c>
      <c r="E204" s="199">
        <v>80.408017000000001</v>
      </c>
      <c r="F204" s="227" t="e">
        <f t="shared" si="3"/>
        <v>#N/A</v>
      </c>
      <c r="G204" s="205" t="e">
        <f>VLOOKUP(B204,'Erection Completed '!$B$2:$J$62,6,FALSE)</f>
        <v>#N/A</v>
      </c>
      <c r="H204" s="205" t="e">
        <f>VLOOKUP(B204,'Erection Completed '!$B$2:$J$62,7,FALSE)</f>
        <v>#N/A</v>
      </c>
      <c r="I204" s="293" t="e">
        <f>VLOOKUP(B204,'Erection Completed '!$B$2:$J$62,8,FALSE)</f>
        <v>#N/A</v>
      </c>
      <c r="J204" s="6"/>
      <c r="K204" s="294" t="e">
        <f>VLOOKUP(B204,'Erection Completed '!$B$2:$K$62,10,FALSE)</f>
        <v>#N/A</v>
      </c>
      <c r="L204" s="209"/>
    </row>
    <row r="205" spans="1:12" ht="16.399999999999999" customHeight="1" thickBot="1">
      <c r="A205" s="6">
        <v>204</v>
      </c>
      <c r="B205" s="291" t="s">
        <v>414</v>
      </c>
      <c r="C205" s="291" t="s">
        <v>1</v>
      </c>
      <c r="D205" s="205" t="e">
        <f>VLOOKUP(B205,'Erection Completed '!$B$2:$J$62,3,FALSE)</f>
        <v>#N/A</v>
      </c>
      <c r="E205" s="199">
        <v>141.87401500000001</v>
      </c>
      <c r="F205" s="227" t="e">
        <f t="shared" si="3"/>
        <v>#N/A</v>
      </c>
      <c r="G205" s="205" t="e">
        <f>VLOOKUP(B205,'Erection Completed '!$B$2:$J$62,6,FALSE)</f>
        <v>#N/A</v>
      </c>
      <c r="H205" s="205" t="e">
        <f>VLOOKUP(B205,'Erection Completed '!$B$2:$J$62,7,FALSE)</f>
        <v>#N/A</v>
      </c>
      <c r="I205" s="293" t="e">
        <f>VLOOKUP(B205,'Erection Completed '!$B$2:$J$62,8,FALSE)</f>
        <v>#N/A</v>
      </c>
      <c r="J205" s="6"/>
      <c r="K205" s="294" t="e">
        <f>VLOOKUP(B205,'Erection Completed '!$B$2:$K$62,10,FALSE)</f>
        <v>#N/A</v>
      </c>
      <c r="L205" s="209"/>
    </row>
    <row r="206" spans="1:12" ht="16.399999999999999" customHeight="1" thickBot="1">
      <c r="A206" s="6">
        <v>205</v>
      </c>
      <c r="B206" s="291" t="s">
        <v>52</v>
      </c>
      <c r="C206" s="291" t="s">
        <v>861</v>
      </c>
      <c r="D206" s="205" t="e">
        <f>VLOOKUP(B206,'Erection Completed '!$B$2:$J$62,3,FALSE)</f>
        <v>#N/A</v>
      </c>
      <c r="E206" s="199" t="e">
        <v>#N/A</v>
      </c>
      <c r="F206" s="227" t="e">
        <f t="shared" si="3"/>
        <v>#N/A</v>
      </c>
      <c r="G206" s="205" t="e">
        <f>VLOOKUP(B206,'Erection Completed '!$B$2:$J$62,6,FALSE)</f>
        <v>#N/A</v>
      </c>
      <c r="H206" s="205" t="e">
        <f>VLOOKUP(B206,'Erection Completed '!$B$2:$J$62,7,FALSE)</f>
        <v>#N/A</v>
      </c>
      <c r="I206" s="293" t="e">
        <f>VLOOKUP(B206,'Erection Completed '!$B$2:$J$62,8,FALSE)</f>
        <v>#N/A</v>
      </c>
      <c r="J206" s="6"/>
      <c r="K206" s="294" t="e">
        <f>VLOOKUP(B206,'Erection Completed '!$B$2:$K$62,10,FALSE)</f>
        <v>#N/A</v>
      </c>
      <c r="L206" s="209"/>
    </row>
    <row r="207" spans="1:12" ht="16.399999999999999" customHeight="1" thickBot="1">
      <c r="A207" s="6">
        <v>206</v>
      </c>
      <c r="B207" s="291" t="s">
        <v>415</v>
      </c>
      <c r="C207" s="291" t="s">
        <v>639</v>
      </c>
      <c r="D207" s="205" t="e">
        <f>VLOOKUP(B207,'Erection Completed '!$B$2:$J$62,3,FALSE)</f>
        <v>#N/A</v>
      </c>
      <c r="E207" s="199">
        <v>77.718057000000002</v>
      </c>
      <c r="F207" s="227" t="e">
        <f t="shared" si="3"/>
        <v>#N/A</v>
      </c>
      <c r="G207" s="205" t="e">
        <f>VLOOKUP(B207,'Erection Completed '!$B$2:$J$62,6,FALSE)</f>
        <v>#N/A</v>
      </c>
      <c r="H207" s="205" t="e">
        <f>VLOOKUP(B207,'Erection Completed '!$B$2:$J$62,7,FALSE)</f>
        <v>#N/A</v>
      </c>
      <c r="I207" s="293" t="e">
        <f>VLOOKUP(B207,'Erection Completed '!$B$2:$J$62,8,FALSE)</f>
        <v>#N/A</v>
      </c>
      <c r="J207" s="6"/>
      <c r="K207" s="294" t="e">
        <f>VLOOKUP(B207,'Erection Completed '!$B$2:$K$62,10,FALSE)</f>
        <v>#N/A</v>
      </c>
      <c r="L207" s="209"/>
    </row>
    <row r="208" spans="1:12" ht="16.399999999999999" customHeight="1" thickBot="1">
      <c r="A208" s="6">
        <v>207</v>
      </c>
      <c r="B208" s="271" t="s">
        <v>416</v>
      </c>
      <c r="C208" s="271" t="s">
        <v>642</v>
      </c>
      <c r="D208" s="205" t="e">
        <f>VLOOKUP(B208,'Erection Completed '!$B$2:$J$62,3,FALSE)</f>
        <v>#N/A</v>
      </c>
      <c r="E208" s="199">
        <v>46.689357999999991</v>
      </c>
      <c r="F208" s="227" t="e">
        <f t="shared" si="3"/>
        <v>#N/A</v>
      </c>
      <c r="G208" s="205" t="e">
        <f>VLOOKUP(B208,'Erection Completed '!$B$2:$J$62,6,FALSE)</f>
        <v>#N/A</v>
      </c>
      <c r="H208" s="205" t="e">
        <f>VLOOKUP(B208,'Erection Completed '!$B$2:$J$62,7,FALSE)</f>
        <v>#N/A</v>
      </c>
      <c r="I208" s="293" t="e">
        <f>VLOOKUP(B208,'Erection Completed '!$B$2:$J$62,8,FALSE)</f>
        <v>#N/A</v>
      </c>
      <c r="J208" s="6"/>
      <c r="K208" s="294" t="e">
        <f>VLOOKUP(B208,'Erection Completed '!$B$2:$K$62,10,FALSE)</f>
        <v>#N/A</v>
      </c>
      <c r="L208" s="209"/>
    </row>
    <row r="209" spans="1:12" ht="16.399999999999999" customHeight="1" thickBot="1">
      <c r="A209" s="6">
        <v>208</v>
      </c>
      <c r="B209" s="271" t="s">
        <v>417</v>
      </c>
      <c r="C209" s="271" t="s">
        <v>678</v>
      </c>
      <c r="D209" s="205" t="e">
        <f>VLOOKUP(B209,'Erection Completed '!$B$2:$J$62,3,FALSE)</f>
        <v>#N/A</v>
      </c>
      <c r="E209" s="199">
        <v>64.25380899999999</v>
      </c>
      <c r="F209" s="227" t="e">
        <f t="shared" si="3"/>
        <v>#N/A</v>
      </c>
      <c r="G209" s="205" t="e">
        <f>VLOOKUP(B209,'Erection Completed '!$B$2:$J$62,6,FALSE)</f>
        <v>#N/A</v>
      </c>
      <c r="H209" s="205" t="e">
        <f>VLOOKUP(B209,'Erection Completed '!$B$2:$J$62,7,FALSE)</f>
        <v>#N/A</v>
      </c>
      <c r="I209" s="293" t="e">
        <f>VLOOKUP(B209,'Erection Completed '!$B$2:$J$62,8,FALSE)</f>
        <v>#N/A</v>
      </c>
      <c r="J209" s="6"/>
      <c r="K209" s="294" t="e">
        <f>VLOOKUP(B209,'Erection Completed '!$B$2:$K$62,10,FALSE)</f>
        <v>#N/A</v>
      </c>
      <c r="L209" s="209"/>
    </row>
    <row r="210" spans="1:12" ht="16.399999999999999" customHeight="1" thickBot="1">
      <c r="A210" s="6">
        <v>209</v>
      </c>
      <c r="B210" s="271" t="s">
        <v>667</v>
      </c>
      <c r="C210" s="271" t="s">
        <v>679</v>
      </c>
      <c r="D210" s="205" t="e">
        <f>VLOOKUP(B210,'Erection Completed '!$B$2:$J$62,3,FALSE)</f>
        <v>#N/A</v>
      </c>
      <c r="E210" s="199">
        <v>63.508955999999998</v>
      </c>
      <c r="F210" s="227" t="e">
        <f t="shared" si="3"/>
        <v>#N/A</v>
      </c>
      <c r="G210" s="205" t="e">
        <f>VLOOKUP(B210,'Erection Completed '!$B$2:$J$62,6,FALSE)</f>
        <v>#N/A</v>
      </c>
      <c r="H210" s="205" t="e">
        <f>VLOOKUP(B210,'Erection Completed '!$B$2:$J$62,7,FALSE)</f>
        <v>#N/A</v>
      </c>
      <c r="I210" s="293" t="e">
        <f>VLOOKUP(B210,'Erection Completed '!$B$2:$J$62,8,FALSE)</f>
        <v>#N/A</v>
      </c>
      <c r="J210" s="6"/>
      <c r="K210" s="294" t="e">
        <f>VLOOKUP(B210,'Erection Completed '!$B$2:$K$62,10,FALSE)</f>
        <v>#N/A</v>
      </c>
      <c r="L210" s="209"/>
    </row>
    <row r="211" spans="1:12" ht="16.399999999999999" customHeight="1" thickBot="1">
      <c r="A211" s="6">
        <v>210</v>
      </c>
      <c r="B211" s="271" t="s">
        <v>418</v>
      </c>
      <c r="C211" s="271" t="s">
        <v>1</v>
      </c>
      <c r="D211" s="205" t="e">
        <f>VLOOKUP(B211,'Erection Completed '!$B$2:$J$62,3,FALSE)</f>
        <v>#N/A</v>
      </c>
      <c r="E211" s="199">
        <v>141.87401500000001</v>
      </c>
      <c r="F211" s="227" t="e">
        <f t="shared" si="3"/>
        <v>#N/A</v>
      </c>
      <c r="G211" s="205" t="e">
        <f>VLOOKUP(B211,'Erection Completed '!$B$2:$J$62,6,FALSE)</f>
        <v>#N/A</v>
      </c>
      <c r="H211" s="205" t="e">
        <f>VLOOKUP(B211,'Erection Completed '!$B$2:$J$62,7,FALSE)</f>
        <v>#N/A</v>
      </c>
      <c r="I211" s="293" t="e">
        <f>VLOOKUP(B211,'Erection Completed '!$B$2:$J$62,8,FALSE)</f>
        <v>#N/A</v>
      </c>
      <c r="J211" s="6"/>
      <c r="K211" s="294" t="e">
        <f>VLOOKUP(B211,'Erection Completed '!$B$2:$K$62,10,FALSE)</f>
        <v>#N/A</v>
      </c>
      <c r="L211" s="209"/>
    </row>
    <row r="212" spans="1:12" ht="16.399999999999999" customHeight="1" thickBot="1">
      <c r="A212" s="6">
        <v>211</v>
      </c>
      <c r="B212" s="271" t="s">
        <v>419</v>
      </c>
      <c r="C212" s="271" t="s">
        <v>686</v>
      </c>
      <c r="D212" s="205" t="e">
        <f>VLOOKUP(B212,'Erection Completed '!$B$2:$J$62,3,FALSE)</f>
        <v>#N/A</v>
      </c>
      <c r="E212" s="199">
        <v>0</v>
      </c>
      <c r="F212" s="227" t="e">
        <f t="shared" si="3"/>
        <v>#N/A</v>
      </c>
      <c r="G212" s="205" t="e">
        <f>VLOOKUP(B212,'Erection Completed '!$B$2:$J$62,6,FALSE)</f>
        <v>#N/A</v>
      </c>
      <c r="H212" s="205" t="e">
        <f>VLOOKUP(B212,'Erection Completed '!$B$2:$J$62,7,FALSE)</f>
        <v>#N/A</v>
      </c>
      <c r="I212" s="293" t="e">
        <f>VLOOKUP(B212,'Erection Completed '!$B$2:$J$62,8,FALSE)</f>
        <v>#N/A</v>
      </c>
      <c r="J212" s="6"/>
      <c r="K212" s="294" t="e">
        <f>VLOOKUP(B212,'Erection Completed '!$B$2:$K$62,10,FALSE)</f>
        <v>#N/A</v>
      </c>
      <c r="L212" s="209"/>
    </row>
    <row r="213" spans="1:12" ht="16.399999999999999" customHeight="1" thickBot="1">
      <c r="A213" s="6">
        <v>212</v>
      </c>
      <c r="B213" s="271" t="s">
        <v>420</v>
      </c>
      <c r="C213" s="271" t="s">
        <v>11</v>
      </c>
      <c r="D213" s="205" t="e">
        <f>VLOOKUP(B213,'Erection Completed '!$B$2:$J$62,3,FALSE)</f>
        <v>#N/A</v>
      </c>
      <c r="E213" s="199">
        <v>98.835632999999987</v>
      </c>
      <c r="F213" s="227" t="e">
        <f t="shared" si="3"/>
        <v>#N/A</v>
      </c>
      <c r="G213" s="205" t="e">
        <f>VLOOKUP(B213,'Erection Completed '!$B$2:$J$62,6,FALSE)</f>
        <v>#N/A</v>
      </c>
      <c r="H213" s="205" t="e">
        <f>VLOOKUP(B213,'Erection Completed '!$B$2:$J$62,7,FALSE)</f>
        <v>#N/A</v>
      </c>
      <c r="I213" s="293" t="e">
        <f>VLOOKUP(B213,'Erection Completed '!$B$2:$J$62,8,FALSE)</f>
        <v>#N/A</v>
      </c>
      <c r="J213" s="6"/>
      <c r="K213" s="294" t="e">
        <f>VLOOKUP(B213,'Erection Completed '!$B$2:$K$62,10,FALSE)</f>
        <v>#N/A</v>
      </c>
      <c r="L213" s="209"/>
    </row>
    <row r="214" spans="1:12" ht="16.399999999999999" customHeight="1" thickBot="1">
      <c r="A214" s="6">
        <v>213</v>
      </c>
      <c r="B214" s="271" t="s">
        <v>421</v>
      </c>
      <c r="C214" s="271" t="s">
        <v>638</v>
      </c>
      <c r="D214" s="205" t="e">
        <f>VLOOKUP(B214,'Erection Completed '!$B$2:$J$62,3,FALSE)</f>
        <v>#N/A</v>
      </c>
      <c r="E214" s="199">
        <v>37.796346</v>
      </c>
      <c r="F214" s="227" t="e">
        <f t="shared" si="3"/>
        <v>#N/A</v>
      </c>
      <c r="G214" s="205" t="e">
        <f>VLOOKUP(B214,'Erection Completed '!$B$2:$J$62,6,FALSE)</f>
        <v>#N/A</v>
      </c>
      <c r="H214" s="205" t="e">
        <f>VLOOKUP(B214,'Erection Completed '!$B$2:$J$62,7,FALSE)</f>
        <v>#N/A</v>
      </c>
      <c r="I214" s="293" t="e">
        <f>VLOOKUP(B214,'Erection Completed '!$B$2:$J$62,8,FALSE)</f>
        <v>#N/A</v>
      </c>
      <c r="J214" s="6"/>
      <c r="K214" s="294" t="e">
        <f>VLOOKUP(B214,'Erection Completed '!$B$2:$K$62,10,FALSE)</f>
        <v>#N/A</v>
      </c>
      <c r="L214" s="209"/>
    </row>
    <row r="215" spans="1:12" ht="16.399999999999999" customHeight="1" thickBot="1">
      <c r="A215" s="6">
        <v>214</v>
      </c>
      <c r="B215" s="271" t="s">
        <v>422</v>
      </c>
      <c r="C215" s="271" t="s">
        <v>661</v>
      </c>
      <c r="D215" s="205" t="e">
        <f>VLOOKUP(B215,'Erection Completed '!$B$2:$J$62,3,FALSE)</f>
        <v>#N/A</v>
      </c>
      <c r="E215" s="199">
        <v>36.044833999999994</v>
      </c>
      <c r="F215" s="227" t="e">
        <f t="shared" si="3"/>
        <v>#N/A</v>
      </c>
      <c r="G215" s="205" t="e">
        <f>VLOOKUP(B215,'Erection Completed '!$B$2:$J$62,6,FALSE)</f>
        <v>#N/A</v>
      </c>
      <c r="H215" s="205" t="e">
        <f>VLOOKUP(B215,'Erection Completed '!$B$2:$J$62,7,FALSE)</f>
        <v>#N/A</v>
      </c>
      <c r="I215" s="293" t="e">
        <f>VLOOKUP(B215,'Erection Completed '!$B$2:$J$62,8,FALSE)</f>
        <v>#N/A</v>
      </c>
      <c r="J215" s="6"/>
      <c r="K215" s="294" t="e">
        <f>VLOOKUP(B215,'Erection Completed '!$B$2:$K$62,10,FALSE)</f>
        <v>#N/A</v>
      </c>
      <c r="L215" s="209"/>
    </row>
    <row r="216" spans="1:12" ht="16.399999999999999" customHeight="1" thickBot="1">
      <c r="A216" s="6">
        <v>215</v>
      </c>
      <c r="B216" s="271" t="s">
        <v>423</v>
      </c>
      <c r="C216" s="271" t="s">
        <v>862</v>
      </c>
      <c r="D216" s="205" t="e">
        <f>VLOOKUP(B216,'Erection Completed '!$B$2:$J$62,3,FALSE)</f>
        <v>#N/A</v>
      </c>
      <c r="E216" s="199" t="e">
        <v>#N/A</v>
      </c>
      <c r="F216" s="227" t="e">
        <f t="shared" si="3"/>
        <v>#N/A</v>
      </c>
      <c r="G216" s="205" t="e">
        <f>VLOOKUP(B216,'Erection Completed '!$B$2:$J$62,6,FALSE)</f>
        <v>#N/A</v>
      </c>
      <c r="H216" s="205" t="e">
        <f>VLOOKUP(B216,'Erection Completed '!$B$2:$J$62,7,FALSE)</f>
        <v>#N/A</v>
      </c>
      <c r="I216" s="293" t="e">
        <f>VLOOKUP(B216,'Erection Completed '!$B$2:$J$62,8,FALSE)</f>
        <v>#N/A</v>
      </c>
      <c r="J216" s="6"/>
      <c r="K216" s="294" t="e">
        <f>VLOOKUP(B216,'Erection Completed '!$B$2:$K$62,10,FALSE)</f>
        <v>#N/A</v>
      </c>
      <c r="L216" s="209"/>
    </row>
    <row r="217" spans="1:12" ht="16.399999999999999" customHeight="1" thickBot="1">
      <c r="A217" s="6">
        <v>216</v>
      </c>
      <c r="B217" s="271" t="s">
        <v>424</v>
      </c>
      <c r="C217" s="271" t="s">
        <v>31</v>
      </c>
      <c r="D217" s="205" t="e">
        <f>VLOOKUP(B217,'Erection Completed '!$B$2:$J$62,3,FALSE)</f>
        <v>#N/A</v>
      </c>
      <c r="E217" s="199">
        <v>65.756547999999995</v>
      </c>
      <c r="F217" s="227" t="e">
        <f t="shared" si="3"/>
        <v>#N/A</v>
      </c>
      <c r="G217" s="205" t="e">
        <f>VLOOKUP(B217,'Erection Completed '!$B$2:$J$62,6,FALSE)</f>
        <v>#N/A</v>
      </c>
      <c r="H217" s="205" t="e">
        <f>VLOOKUP(B217,'Erection Completed '!$B$2:$J$62,7,FALSE)</f>
        <v>#N/A</v>
      </c>
      <c r="I217" s="293" t="e">
        <f>VLOOKUP(B217,'Erection Completed '!$B$2:$J$62,8,FALSE)</f>
        <v>#N/A</v>
      </c>
      <c r="J217" s="6"/>
      <c r="K217" s="294" t="e">
        <f>VLOOKUP(B217,'Erection Completed '!$B$2:$K$62,10,FALSE)</f>
        <v>#N/A</v>
      </c>
      <c r="L217" s="209"/>
    </row>
    <row r="218" spans="1:12" ht="16.399999999999999" customHeight="1" thickBot="1">
      <c r="A218" s="6">
        <v>217</v>
      </c>
      <c r="B218" s="271" t="s">
        <v>425</v>
      </c>
      <c r="C218" s="271" t="s">
        <v>661</v>
      </c>
      <c r="D218" s="205" t="e">
        <f>VLOOKUP(B218,'Erection Completed '!$B$2:$J$62,3,FALSE)</f>
        <v>#N/A</v>
      </c>
      <c r="E218" s="199">
        <v>36.044833999999994</v>
      </c>
      <c r="F218" s="227" t="e">
        <f t="shared" si="3"/>
        <v>#N/A</v>
      </c>
      <c r="G218" s="205" t="e">
        <f>VLOOKUP(B218,'Erection Completed '!$B$2:$J$62,6,FALSE)</f>
        <v>#N/A</v>
      </c>
      <c r="H218" s="205" t="e">
        <f>VLOOKUP(B218,'Erection Completed '!$B$2:$J$62,7,FALSE)</f>
        <v>#N/A</v>
      </c>
      <c r="I218" s="293" t="e">
        <f>VLOOKUP(B218,'Erection Completed '!$B$2:$J$62,8,FALSE)</f>
        <v>#N/A</v>
      </c>
      <c r="J218" s="6"/>
      <c r="K218" s="294" t="e">
        <f>VLOOKUP(B218,'Erection Completed '!$B$2:$K$62,10,FALSE)</f>
        <v>#N/A</v>
      </c>
      <c r="L218" s="209"/>
    </row>
    <row r="219" spans="1:12" ht="16.399999999999999" customHeight="1" thickBot="1">
      <c r="A219" s="6">
        <v>218</v>
      </c>
      <c r="B219" s="271" t="s">
        <v>426</v>
      </c>
      <c r="C219" s="271" t="s">
        <v>638</v>
      </c>
      <c r="D219" s="205" t="e">
        <f>VLOOKUP(B219,'Erection Completed '!$B$2:$J$62,3,FALSE)</f>
        <v>#N/A</v>
      </c>
      <c r="E219" s="199">
        <v>37.796346</v>
      </c>
      <c r="F219" s="227" t="e">
        <f t="shared" si="3"/>
        <v>#N/A</v>
      </c>
      <c r="G219" s="205" t="e">
        <f>VLOOKUP(B219,'Erection Completed '!$B$2:$J$62,6,FALSE)</f>
        <v>#N/A</v>
      </c>
      <c r="H219" s="205" t="e">
        <f>VLOOKUP(B219,'Erection Completed '!$B$2:$J$62,7,FALSE)</f>
        <v>#N/A</v>
      </c>
      <c r="I219" s="293" t="e">
        <f>VLOOKUP(B219,'Erection Completed '!$B$2:$J$62,8,FALSE)</f>
        <v>#N/A</v>
      </c>
      <c r="J219" s="6"/>
      <c r="K219" s="294" t="e">
        <f>VLOOKUP(B219,'Erection Completed '!$B$2:$K$62,10,FALSE)</f>
        <v>#N/A</v>
      </c>
      <c r="L219" s="209"/>
    </row>
    <row r="220" spans="1:12" ht="16.399999999999999" customHeight="1" thickBot="1">
      <c r="A220" s="6">
        <v>219</v>
      </c>
      <c r="B220" s="271" t="s">
        <v>427</v>
      </c>
      <c r="C220" s="271" t="s">
        <v>642</v>
      </c>
      <c r="D220" s="205" t="e">
        <f>VLOOKUP(B220,'Erection Completed '!$B$2:$J$62,3,FALSE)</f>
        <v>#N/A</v>
      </c>
      <c r="E220" s="199">
        <v>46.689357999999991</v>
      </c>
      <c r="F220" s="227" t="e">
        <f t="shared" si="3"/>
        <v>#N/A</v>
      </c>
      <c r="G220" s="205" t="e">
        <f>VLOOKUP(B220,'Erection Completed '!$B$2:$J$62,6,FALSE)</f>
        <v>#N/A</v>
      </c>
      <c r="H220" s="205" t="e">
        <f>VLOOKUP(B220,'Erection Completed '!$B$2:$J$62,7,FALSE)</f>
        <v>#N/A</v>
      </c>
      <c r="I220" s="293" t="e">
        <f>VLOOKUP(B220,'Erection Completed '!$B$2:$J$62,8,FALSE)</f>
        <v>#N/A</v>
      </c>
      <c r="J220" s="6"/>
      <c r="K220" s="294" t="e">
        <f>VLOOKUP(B220,'Erection Completed '!$B$2:$K$62,10,FALSE)</f>
        <v>#N/A</v>
      </c>
      <c r="L220" s="209"/>
    </row>
    <row r="221" spans="1:12" ht="16.399999999999999" customHeight="1" thickBot="1">
      <c r="A221" s="6">
        <v>220</v>
      </c>
      <c r="B221" s="271" t="s">
        <v>428</v>
      </c>
      <c r="C221" s="271" t="s">
        <v>661</v>
      </c>
      <c r="D221" s="205" t="e">
        <f>VLOOKUP(B221,'Erection Completed '!$B$2:$J$62,3,FALSE)</f>
        <v>#N/A</v>
      </c>
      <c r="E221" s="199">
        <v>36.044833999999994</v>
      </c>
      <c r="F221" s="227" t="e">
        <f t="shared" si="3"/>
        <v>#N/A</v>
      </c>
      <c r="G221" s="205" t="e">
        <f>VLOOKUP(B221,'Erection Completed '!$B$2:$J$62,6,FALSE)</f>
        <v>#N/A</v>
      </c>
      <c r="H221" s="205" t="e">
        <f>VLOOKUP(B221,'Erection Completed '!$B$2:$J$62,7,FALSE)</f>
        <v>#N/A</v>
      </c>
      <c r="I221" s="293" t="e">
        <f>VLOOKUP(B221,'Erection Completed '!$B$2:$J$62,8,FALSE)</f>
        <v>#N/A</v>
      </c>
      <c r="J221" s="6"/>
      <c r="K221" s="294" t="e">
        <f>VLOOKUP(B221,'Erection Completed '!$B$2:$K$62,10,FALSE)</f>
        <v>#N/A</v>
      </c>
      <c r="L221" s="209"/>
    </row>
    <row r="222" spans="1:12" ht="16.399999999999999" customHeight="1" thickBot="1">
      <c r="A222" s="6">
        <v>221</v>
      </c>
      <c r="B222" s="271" t="s">
        <v>429</v>
      </c>
      <c r="C222" s="271" t="s">
        <v>640</v>
      </c>
      <c r="D222" s="205" t="e">
        <f>VLOOKUP(B222,'Erection Completed '!$B$2:$J$62,3,FALSE)</f>
        <v>#N/A</v>
      </c>
      <c r="E222" s="199">
        <v>65.756547999999995</v>
      </c>
      <c r="F222" s="227" t="e">
        <f t="shared" si="3"/>
        <v>#N/A</v>
      </c>
      <c r="G222" s="205" t="e">
        <f>VLOOKUP(B222,'Erection Completed '!$B$2:$J$62,6,FALSE)</f>
        <v>#N/A</v>
      </c>
      <c r="H222" s="205" t="e">
        <f>VLOOKUP(B222,'Erection Completed '!$B$2:$J$62,7,FALSE)</f>
        <v>#N/A</v>
      </c>
      <c r="I222" s="293" t="e">
        <f>VLOOKUP(B222,'Erection Completed '!$B$2:$J$62,8,FALSE)</f>
        <v>#N/A</v>
      </c>
      <c r="J222" s="6"/>
      <c r="K222" s="294" t="e">
        <f>VLOOKUP(B222,'Erection Completed '!$B$2:$K$62,10,FALSE)</f>
        <v>#N/A</v>
      </c>
      <c r="L222" s="209"/>
    </row>
    <row r="223" spans="1:12" ht="16.399999999999999" customHeight="1" thickBot="1">
      <c r="A223" s="6">
        <v>222</v>
      </c>
      <c r="B223" s="271" t="s">
        <v>430</v>
      </c>
      <c r="C223" s="271" t="s">
        <v>863</v>
      </c>
      <c r="D223" s="205" t="e">
        <f>VLOOKUP(B223,'Erection Completed '!$B$2:$J$62,3,FALSE)</f>
        <v>#N/A</v>
      </c>
      <c r="E223" s="199" t="e">
        <v>#N/A</v>
      </c>
      <c r="F223" s="227" t="e">
        <f t="shared" si="3"/>
        <v>#N/A</v>
      </c>
      <c r="G223" s="205" t="e">
        <f>VLOOKUP(B223,'Erection Completed '!$B$2:$J$62,6,FALSE)</f>
        <v>#N/A</v>
      </c>
      <c r="H223" s="205" t="e">
        <f>VLOOKUP(B223,'Erection Completed '!$B$2:$J$62,7,FALSE)</f>
        <v>#N/A</v>
      </c>
      <c r="I223" s="293" t="e">
        <f>VLOOKUP(B223,'Erection Completed '!$B$2:$J$62,8,FALSE)</f>
        <v>#N/A</v>
      </c>
      <c r="J223" s="6"/>
      <c r="K223" s="294" t="e">
        <f>VLOOKUP(B223,'Erection Completed '!$B$2:$K$62,10,FALSE)</f>
        <v>#N/A</v>
      </c>
      <c r="L223" s="209"/>
    </row>
    <row r="224" spans="1:12" ht="16.399999999999999" customHeight="1" thickBot="1">
      <c r="A224" s="6">
        <v>223</v>
      </c>
      <c r="B224" s="271" t="s">
        <v>431</v>
      </c>
      <c r="C224" s="271" t="s">
        <v>0</v>
      </c>
      <c r="D224" s="205" t="e">
        <f>VLOOKUP(B224,'Erection Completed '!$B$2:$J$62,3,FALSE)</f>
        <v>#N/A</v>
      </c>
      <c r="E224" s="199">
        <v>172.51945099999998</v>
      </c>
      <c r="F224" s="227" t="e">
        <f t="shared" si="3"/>
        <v>#N/A</v>
      </c>
      <c r="G224" s="205" t="e">
        <f>VLOOKUP(B224,'Erection Completed '!$B$2:$J$62,6,FALSE)</f>
        <v>#N/A</v>
      </c>
      <c r="H224" s="205" t="e">
        <f>VLOOKUP(B224,'Erection Completed '!$B$2:$J$62,7,FALSE)</f>
        <v>#N/A</v>
      </c>
      <c r="I224" s="293" t="e">
        <f>VLOOKUP(B224,'Erection Completed '!$B$2:$J$62,8,FALSE)</f>
        <v>#N/A</v>
      </c>
      <c r="J224" s="6"/>
      <c r="K224" s="294" t="e">
        <f>VLOOKUP(B224,'Erection Completed '!$B$2:$K$62,10,FALSE)</f>
        <v>#N/A</v>
      </c>
      <c r="L224" s="209"/>
    </row>
    <row r="225" spans="1:12" ht="16.399999999999999" customHeight="1" thickBot="1">
      <c r="A225" s="6">
        <v>224</v>
      </c>
      <c r="B225" s="271" t="s">
        <v>53</v>
      </c>
      <c r="C225" s="271" t="s">
        <v>857</v>
      </c>
      <c r="D225" s="205" t="e">
        <f>VLOOKUP(B225,'Erection Completed '!$B$2:$J$62,3,FALSE)</f>
        <v>#N/A</v>
      </c>
      <c r="E225" s="199" t="e">
        <v>#N/A</v>
      </c>
      <c r="F225" s="227" t="e">
        <f t="shared" si="3"/>
        <v>#N/A</v>
      </c>
      <c r="G225" s="205" t="e">
        <f>VLOOKUP(B225,'Erection Completed '!$B$2:$J$62,6,FALSE)</f>
        <v>#N/A</v>
      </c>
      <c r="H225" s="205" t="e">
        <f>VLOOKUP(B225,'Erection Completed '!$B$2:$J$62,7,FALSE)</f>
        <v>#N/A</v>
      </c>
      <c r="I225" s="293" t="e">
        <f>VLOOKUP(B225,'Erection Completed '!$B$2:$J$62,8,FALSE)</f>
        <v>#N/A</v>
      </c>
      <c r="J225" s="6"/>
      <c r="K225" s="294" t="e">
        <f>VLOOKUP(B225,'Erection Completed '!$B$2:$K$62,10,FALSE)</f>
        <v>#N/A</v>
      </c>
      <c r="L225" s="209"/>
    </row>
    <row r="226" spans="1:12" ht="16.399999999999999" customHeight="1" thickBot="1">
      <c r="A226" s="6">
        <v>225</v>
      </c>
      <c r="B226" s="271" t="s">
        <v>432</v>
      </c>
      <c r="C226" s="271" t="s">
        <v>658</v>
      </c>
      <c r="D226" s="205" t="e">
        <f>VLOOKUP(B226,'Erection Completed '!$B$2:$J$62,3,FALSE)</f>
        <v>#N/A</v>
      </c>
      <c r="E226" s="199">
        <v>44.794097999999998</v>
      </c>
      <c r="F226" s="227" t="e">
        <f t="shared" si="3"/>
        <v>#N/A</v>
      </c>
      <c r="G226" s="205" t="e">
        <f>VLOOKUP(B226,'Erection Completed '!$B$2:$J$62,6,FALSE)</f>
        <v>#N/A</v>
      </c>
      <c r="H226" s="205" t="e">
        <f>VLOOKUP(B226,'Erection Completed '!$B$2:$J$62,7,FALSE)</f>
        <v>#N/A</v>
      </c>
      <c r="I226" s="293" t="e">
        <f>VLOOKUP(B226,'Erection Completed '!$B$2:$J$62,8,FALSE)</f>
        <v>#N/A</v>
      </c>
      <c r="J226" s="6"/>
      <c r="K226" s="294" t="e">
        <f>VLOOKUP(B226,'Erection Completed '!$B$2:$K$62,10,FALSE)</f>
        <v>#N/A</v>
      </c>
      <c r="L226" s="209"/>
    </row>
    <row r="227" spans="1:12" ht="16.399999999999999" customHeight="1" thickBot="1">
      <c r="A227" s="6">
        <v>226</v>
      </c>
      <c r="B227" s="271" t="s">
        <v>433</v>
      </c>
      <c r="C227" s="271" t="s">
        <v>661</v>
      </c>
      <c r="D227" s="205" t="e">
        <f>VLOOKUP(B227,'Erection Completed '!$B$2:$J$62,3,FALSE)</f>
        <v>#N/A</v>
      </c>
      <c r="E227" s="199">
        <v>36.044833999999994</v>
      </c>
      <c r="F227" s="227" t="e">
        <f t="shared" si="3"/>
        <v>#N/A</v>
      </c>
      <c r="G227" s="205" t="e">
        <f>VLOOKUP(B227,'Erection Completed '!$B$2:$J$62,6,FALSE)</f>
        <v>#N/A</v>
      </c>
      <c r="H227" s="205" t="e">
        <f>VLOOKUP(B227,'Erection Completed '!$B$2:$J$62,7,FALSE)</f>
        <v>#N/A</v>
      </c>
      <c r="I227" s="293" t="e">
        <f>VLOOKUP(B227,'Erection Completed '!$B$2:$J$62,8,FALSE)</f>
        <v>#N/A</v>
      </c>
      <c r="J227" s="6"/>
      <c r="K227" s="294" t="e">
        <f>VLOOKUP(B227,'Erection Completed '!$B$2:$K$62,10,FALSE)</f>
        <v>#N/A</v>
      </c>
      <c r="L227" s="209"/>
    </row>
    <row r="228" spans="1:12" ht="16.399999999999999" customHeight="1" thickBot="1">
      <c r="A228" s="6">
        <v>227</v>
      </c>
      <c r="B228" s="271" t="s">
        <v>434</v>
      </c>
      <c r="C228" s="271" t="s">
        <v>661</v>
      </c>
      <c r="D228" s="205" t="e">
        <f>VLOOKUP(B228,'Erection Completed '!$B$2:$J$62,3,FALSE)</f>
        <v>#N/A</v>
      </c>
      <c r="E228" s="199">
        <v>36.044833999999994</v>
      </c>
      <c r="F228" s="227" t="e">
        <f t="shared" si="3"/>
        <v>#N/A</v>
      </c>
      <c r="G228" s="205" t="e">
        <f>VLOOKUP(B228,'Erection Completed '!$B$2:$J$62,6,FALSE)</f>
        <v>#N/A</v>
      </c>
      <c r="H228" s="205" t="e">
        <f>VLOOKUP(B228,'Erection Completed '!$B$2:$J$62,7,FALSE)</f>
        <v>#N/A</v>
      </c>
      <c r="I228" s="293" t="e">
        <f>VLOOKUP(B228,'Erection Completed '!$B$2:$J$62,8,FALSE)</f>
        <v>#N/A</v>
      </c>
      <c r="J228" s="6"/>
      <c r="K228" s="294" t="e">
        <f>VLOOKUP(B228,'Erection Completed '!$B$2:$K$62,10,FALSE)</f>
        <v>#N/A</v>
      </c>
      <c r="L228" s="209"/>
    </row>
    <row r="229" spans="1:12" ht="16.399999999999999" customHeight="1" thickBot="1">
      <c r="A229" s="6">
        <v>228</v>
      </c>
      <c r="B229" s="271" t="s">
        <v>435</v>
      </c>
      <c r="C229" s="271" t="s">
        <v>661</v>
      </c>
      <c r="D229" s="205" t="e">
        <f>VLOOKUP(B229,'Erection Completed '!$B$2:$J$62,3,FALSE)</f>
        <v>#N/A</v>
      </c>
      <c r="E229" s="199">
        <v>36.044833999999994</v>
      </c>
      <c r="F229" s="227" t="e">
        <f t="shared" si="3"/>
        <v>#N/A</v>
      </c>
      <c r="G229" s="205" t="e">
        <f>VLOOKUP(B229,'Erection Completed '!$B$2:$J$62,6,FALSE)</f>
        <v>#N/A</v>
      </c>
      <c r="H229" s="205" t="e">
        <f>VLOOKUP(B229,'Erection Completed '!$B$2:$J$62,7,FALSE)</f>
        <v>#N/A</v>
      </c>
      <c r="I229" s="293" t="e">
        <f>VLOOKUP(B229,'Erection Completed '!$B$2:$J$62,8,FALSE)</f>
        <v>#N/A</v>
      </c>
      <c r="J229" s="6"/>
      <c r="K229" s="294" t="e">
        <f>VLOOKUP(B229,'Erection Completed '!$B$2:$K$62,10,FALSE)</f>
        <v>#N/A</v>
      </c>
      <c r="L229" s="209"/>
    </row>
    <row r="230" spans="1:12" ht="16.399999999999999" customHeight="1" thickBot="1">
      <c r="A230" s="6">
        <v>229</v>
      </c>
      <c r="B230" s="271" t="s">
        <v>436</v>
      </c>
      <c r="C230" s="271" t="s">
        <v>638</v>
      </c>
      <c r="D230" s="205" t="e">
        <f>VLOOKUP(B230,'Erection Completed '!$B$2:$J$62,3,FALSE)</f>
        <v>#N/A</v>
      </c>
      <c r="E230" s="199">
        <v>37.796346</v>
      </c>
      <c r="F230" s="227" t="e">
        <f t="shared" si="3"/>
        <v>#N/A</v>
      </c>
      <c r="G230" s="205" t="e">
        <f>VLOOKUP(B230,'Erection Completed '!$B$2:$J$62,6,FALSE)</f>
        <v>#N/A</v>
      </c>
      <c r="H230" s="205" t="e">
        <f>VLOOKUP(B230,'Erection Completed '!$B$2:$J$62,7,FALSE)</f>
        <v>#N/A</v>
      </c>
      <c r="I230" s="293" t="e">
        <f>VLOOKUP(B230,'Erection Completed '!$B$2:$J$62,8,FALSE)</f>
        <v>#N/A</v>
      </c>
      <c r="J230" s="6"/>
      <c r="K230" s="294" t="e">
        <f>VLOOKUP(B230,'Erection Completed '!$B$2:$K$62,10,FALSE)</f>
        <v>#N/A</v>
      </c>
      <c r="L230" s="209"/>
    </row>
    <row r="231" spans="1:12" ht="16.399999999999999" customHeight="1" thickBot="1">
      <c r="A231" s="6">
        <v>230</v>
      </c>
      <c r="B231" s="271" t="s">
        <v>437</v>
      </c>
      <c r="C231" s="271" t="s">
        <v>657</v>
      </c>
      <c r="D231" s="205" t="e">
        <f>VLOOKUP(B231,'Erection Completed '!$B$2:$J$62,3,FALSE)</f>
        <v>#N/A</v>
      </c>
      <c r="E231" s="199">
        <v>39.458914000000007</v>
      </c>
      <c r="F231" s="227" t="e">
        <f t="shared" si="3"/>
        <v>#N/A</v>
      </c>
      <c r="G231" s="205" t="e">
        <f>VLOOKUP(B231,'Erection Completed '!$B$2:$J$62,6,FALSE)</f>
        <v>#N/A</v>
      </c>
      <c r="H231" s="205" t="e">
        <f>VLOOKUP(B231,'Erection Completed '!$B$2:$J$62,7,FALSE)</f>
        <v>#N/A</v>
      </c>
      <c r="I231" s="293" t="e">
        <f>VLOOKUP(B231,'Erection Completed '!$B$2:$J$62,8,FALSE)</f>
        <v>#N/A</v>
      </c>
      <c r="J231" s="6"/>
      <c r="K231" s="294" t="e">
        <f>VLOOKUP(B231,'Erection Completed '!$B$2:$K$62,10,FALSE)</f>
        <v>#N/A</v>
      </c>
      <c r="L231" s="209"/>
    </row>
    <row r="232" spans="1:12" ht="16.399999999999999" customHeight="1" thickBot="1">
      <c r="A232" s="6">
        <v>231</v>
      </c>
      <c r="B232" s="271" t="s">
        <v>438</v>
      </c>
      <c r="C232" s="271" t="s">
        <v>657</v>
      </c>
      <c r="D232" s="205" t="e">
        <f>VLOOKUP(B232,'Erection Completed '!$B$2:$J$62,3,FALSE)</f>
        <v>#N/A</v>
      </c>
      <c r="E232" s="199">
        <v>39.458914000000007</v>
      </c>
      <c r="F232" s="227" t="e">
        <f t="shared" si="3"/>
        <v>#N/A</v>
      </c>
      <c r="G232" s="205" t="e">
        <f>VLOOKUP(B232,'Erection Completed '!$B$2:$J$62,6,FALSE)</f>
        <v>#N/A</v>
      </c>
      <c r="H232" s="205" t="e">
        <f>VLOOKUP(B232,'Erection Completed '!$B$2:$J$62,7,FALSE)</f>
        <v>#N/A</v>
      </c>
      <c r="I232" s="293" t="e">
        <f>VLOOKUP(B232,'Erection Completed '!$B$2:$J$62,8,FALSE)</f>
        <v>#N/A</v>
      </c>
      <c r="J232" s="6"/>
      <c r="K232" s="294" t="e">
        <f>VLOOKUP(B232,'Erection Completed '!$B$2:$K$62,10,FALSE)</f>
        <v>#N/A</v>
      </c>
      <c r="L232" s="209"/>
    </row>
    <row r="233" spans="1:12" ht="16.399999999999999" customHeight="1" thickBot="1">
      <c r="A233" s="6">
        <v>232</v>
      </c>
      <c r="B233" s="271" t="s">
        <v>439</v>
      </c>
      <c r="C233" s="271" t="s">
        <v>29</v>
      </c>
      <c r="D233" s="205" t="e">
        <f>VLOOKUP(B233,'Erection Completed '!$B$2:$J$62,3,FALSE)</f>
        <v>#N/A</v>
      </c>
      <c r="E233" s="199">
        <v>84.299299000000005</v>
      </c>
      <c r="F233" s="227" t="e">
        <f t="shared" si="3"/>
        <v>#N/A</v>
      </c>
      <c r="G233" s="205" t="e">
        <f>VLOOKUP(B233,'Erection Completed '!$B$2:$J$62,6,FALSE)</f>
        <v>#N/A</v>
      </c>
      <c r="H233" s="205" t="e">
        <f>VLOOKUP(B233,'Erection Completed '!$B$2:$J$62,7,FALSE)</f>
        <v>#N/A</v>
      </c>
      <c r="I233" s="293" t="e">
        <f>VLOOKUP(B233,'Erection Completed '!$B$2:$J$62,8,FALSE)</f>
        <v>#N/A</v>
      </c>
      <c r="J233" s="6"/>
      <c r="K233" s="294" t="e">
        <f>VLOOKUP(B233,'Erection Completed '!$B$2:$K$62,10,FALSE)</f>
        <v>#N/A</v>
      </c>
      <c r="L233" s="209"/>
    </row>
    <row r="234" spans="1:12" ht="16.399999999999999" customHeight="1" thickBot="1">
      <c r="A234" s="6">
        <v>233</v>
      </c>
      <c r="B234" s="271" t="s">
        <v>54</v>
      </c>
      <c r="C234" s="271" t="s">
        <v>29</v>
      </c>
      <c r="D234" s="205" t="e">
        <f>VLOOKUP(B234,'Erection Completed '!$B$2:$J$62,3,FALSE)</f>
        <v>#N/A</v>
      </c>
      <c r="E234" s="199">
        <v>84.299299000000005</v>
      </c>
      <c r="F234" s="227" t="e">
        <f t="shared" si="3"/>
        <v>#N/A</v>
      </c>
      <c r="G234" s="205" t="e">
        <f>VLOOKUP(B234,'Erection Completed '!$B$2:$J$62,6,FALSE)</f>
        <v>#N/A</v>
      </c>
      <c r="H234" s="205" t="e">
        <f>VLOOKUP(B234,'Erection Completed '!$B$2:$J$62,7,FALSE)</f>
        <v>#N/A</v>
      </c>
      <c r="I234" s="293" t="e">
        <f>VLOOKUP(B234,'Erection Completed '!$B$2:$J$62,8,FALSE)</f>
        <v>#N/A</v>
      </c>
      <c r="J234" s="6"/>
      <c r="K234" s="294" t="e">
        <f>VLOOKUP(B234,'Erection Completed '!$B$2:$K$62,10,FALSE)</f>
        <v>#N/A</v>
      </c>
      <c r="L234" s="209"/>
    </row>
    <row r="235" spans="1:12" ht="16.399999999999999" customHeight="1" thickBot="1">
      <c r="A235" s="6">
        <v>234</v>
      </c>
      <c r="B235" s="271" t="s">
        <v>440</v>
      </c>
      <c r="C235" s="271" t="s">
        <v>864</v>
      </c>
      <c r="D235" s="205" t="e">
        <f>VLOOKUP(B235,'Erection Completed '!$B$2:$J$62,3,FALSE)</f>
        <v>#N/A</v>
      </c>
      <c r="E235" s="199" t="e">
        <v>#N/A</v>
      </c>
      <c r="F235" s="227" t="e">
        <f t="shared" si="3"/>
        <v>#N/A</v>
      </c>
      <c r="G235" s="205" t="e">
        <f>VLOOKUP(B235,'Erection Completed '!$B$2:$J$62,6,FALSE)</f>
        <v>#N/A</v>
      </c>
      <c r="H235" s="205" t="e">
        <f>VLOOKUP(B235,'Erection Completed '!$B$2:$J$62,7,FALSE)</f>
        <v>#N/A</v>
      </c>
      <c r="I235" s="293" t="e">
        <f>VLOOKUP(B235,'Erection Completed '!$B$2:$J$62,8,FALSE)</f>
        <v>#N/A</v>
      </c>
      <c r="J235" s="6"/>
      <c r="K235" s="294" t="e">
        <f>VLOOKUP(B235,'Erection Completed '!$B$2:$K$62,10,FALSE)</f>
        <v>#N/A</v>
      </c>
      <c r="L235" s="209"/>
    </row>
    <row r="236" spans="1:12" ht="16.399999999999999" customHeight="1" thickBot="1">
      <c r="A236" s="6">
        <v>235</v>
      </c>
      <c r="B236" s="271" t="s">
        <v>441</v>
      </c>
      <c r="C236" s="271" t="s">
        <v>865</v>
      </c>
      <c r="D236" s="205" t="e">
        <f>VLOOKUP(B236,'Erection Completed '!$B$2:$J$62,3,FALSE)</f>
        <v>#N/A</v>
      </c>
      <c r="E236" s="199" t="e">
        <v>#N/A</v>
      </c>
      <c r="F236" s="227" t="e">
        <f t="shared" si="3"/>
        <v>#N/A</v>
      </c>
      <c r="G236" s="205" t="e">
        <f>VLOOKUP(B236,'Erection Completed '!$B$2:$J$62,6,FALSE)</f>
        <v>#N/A</v>
      </c>
      <c r="H236" s="205" t="e">
        <f>VLOOKUP(B236,'Erection Completed '!$B$2:$J$62,7,FALSE)</f>
        <v>#N/A</v>
      </c>
      <c r="I236" s="293" t="e">
        <f>VLOOKUP(B236,'Erection Completed '!$B$2:$J$62,8,FALSE)</f>
        <v>#N/A</v>
      </c>
      <c r="J236" s="6"/>
      <c r="K236" s="294" t="e">
        <f>VLOOKUP(B236,'Erection Completed '!$B$2:$K$62,10,FALSE)</f>
        <v>#N/A</v>
      </c>
      <c r="L236" s="209"/>
    </row>
    <row r="237" spans="1:12" ht="16.399999999999999" customHeight="1" thickBot="1">
      <c r="A237" s="6">
        <v>236</v>
      </c>
      <c r="B237" s="271" t="s">
        <v>442</v>
      </c>
      <c r="C237" s="271" t="s">
        <v>642</v>
      </c>
      <c r="D237" s="205" t="e">
        <f>VLOOKUP(B237,'Erection Completed '!$B$2:$J$62,3,FALSE)</f>
        <v>#N/A</v>
      </c>
      <c r="E237" s="199">
        <v>46.689357999999991</v>
      </c>
      <c r="F237" s="227" t="e">
        <f t="shared" si="3"/>
        <v>#N/A</v>
      </c>
      <c r="G237" s="205" t="e">
        <f>VLOOKUP(B237,'Erection Completed '!$B$2:$J$62,6,FALSE)</f>
        <v>#N/A</v>
      </c>
      <c r="H237" s="205" t="e">
        <f>VLOOKUP(B237,'Erection Completed '!$B$2:$J$62,7,FALSE)</f>
        <v>#N/A</v>
      </c>
      <c r="I237" s="293" t="e">
        <f>VLOOKUP(B237,'Erection Completed '!$B$2:$J$62,8,FALSE)</f>
        <v>#N/A</v>
      </c>
      <c r="J237" s="6"/>
      <c r="K237" s="294" t="e">
        <f>VLOOKUP(B237,'Erection Completed '!$B$2:$K$62,10,FALSE)</f>
        <v>#N/A</v>
      </c>
      <c r="L237" s="209"/>
    </row>
    <row r="238" spans="1:12" ht="16.399999999999999" customHeight="1" thickBot="1">
      <c r="A238" s="6">
        <v>237</v>
      </c>
      <c r="B238" s="271" t="s">
        <v>443</v>
      </c>
      <c r="C238" s="271" t="s">
        <v>684</v>
      </c>
      <c r="D238" s="205" t="e">
        <f>VLOOKUP(B238,'Erection Completed '!$B$2:$J$62,3,FALSE)</f>
        <v>#N/A</v>
      </c>
      <c r="E238" s="199">
        <v>77.718057000000002</v>
      </c>
      <c r="F238" s="227" t="e">
        <f t="shared" si="3"/>
        <v>#N/A</v>
      </c>
      <c r="G238" s="205" t="e">
        <f>VLOOKUP(B238,'Erection Completed '!$B$2:$J$62,6,FALSE)</f>
        <v>#N/A</v>
      </c>
      <c r="H238" s="205" t="e">
        <f>VLOOKUP(B238,'Erection Completed '!$B$2:$J$62,7,FALSE)</f>
        <v>#N/A</v>
      </c>
      <c r="I238" s="293" t="e">
        <f>VLOOKUP(B238,'Erection Completed '!$B$2:$J$62,8,FALSE)</f>
        <v>#N/A</v>
      </c>
      <c r="J238" s="6"/>
      <c r="K238" s="294" t="e">
        <f>VLOOKUP(B238,'Erection Completed '!$B$2:$K$62,10,FALSE)</f>
        <v>#N/A</v>
      </c>
      <c r="L238" s="209"/>
    </row>
    <row r="239" spans="1:12" ht="16.399999999999999" customHeight="1" thickBot="1">
      <c r="A239" s="6">
        <v>238</v>
      </c>
      <c r="B239" s="271" t="s">
        <v>444</v>
      </c>
      <c r="C239" s="271" t="s">
        <v>657</v>
      </c>
      <c r="D239" s="205" t="e">
        <f>VLOOKUP(B239,'Erection Completed '!$B$2:$J$62,3,FALSE)</f>
        <v>#N/A</v>
      </c>
      <c r="E239" s="199">
        <v>39.458914000000007</v>
      </c>
      <c r="F239" s="227" t="e">
        <f t="shared" si="3"/>
        <v>#N/A</v>
      </c>
      <c r="G239" s="205" t="e">
        <f>VLOOKUP(B239,'Erection Completed '!$B$2:$J$62,6,FALSE)</f>
        <v>#N/A</v>
      </c>
      <c r="H239" s="205" t="e">
        <f>VLOOKUP(B239,'Erection Completed '!$B$2:$J$62,7,FALSE)</f>
        <v>#N/A</v>
      </c>
      <c r="I239" s="293" t="e">
        <f>VLOOKUP(B239,'Erection Completed '!$B$2:$J$62,8,FALSE)</f>
        <v>#N/A</v>
      </c>
      <c r="J239" s="6"/>
      <c r="K239" s="294" t="e">
        <f>VLOOKUP(B239,'Erection Completed '!$B$2:$K$62,10,FALSE)</f>
        <v>#N/A</v>
      </c>
      <c r="L239" s="209"/>
    </row>
    <row r="240" spans="1:12" ht="16.399999999999999" customHeight="1" thickBot="1">
      <c r="A240" s="6">
        <v>239</v>
      </c>
      <c r="B240" s="271" t="s">
        <v>445</v>
      </c>
      <c r="C240" s="271" t="s">
        <v>638</v>
      </c>
      <c r="D240" s="205" t="e">
        <f>VLOOKUP(B240,'Erection Completed '!$B$2:$J$62,3,FALSE)</f>
        <v>#N/A</v>
      </c>
      <c r="E240" s="199">
        <v>37.796346</v>
      </c>
      <c r="F240" s="227" t="e">
        <f t="shared" si="3"/>
        <v>#N/A</v>
      </c>
      <c r="G240" s="205" t="e">
        <f>VLOOKUP(B240,'Erection Completed '!$B$2:$J$62,6,FALSE)</f>
        <v>#N/A</v>
      </c>
      <c r="H240" s="205" t="e">
        <f>VLOOKUP(B240,'Erection Completed '!$B$2:$J$62,7,FALSE)</f>
        <v>#N/A</v>
      </c>
      <c r="I240" s="293" t="e">
        <f>VLOOKUP(B240,'Erection Completed '!$B$2:$J$62,8,FALSE)</f>
        <v>#N/A</v>
      </c>
      <c r="J240" s="6"/>
      <c r="K240" s="294" t="e">
        <f>VLOOKUP(B240,'Erection Completed '!$B$2:$K$62,10,FALSE)</f>
        <v>#N/A</v>
      </c>
      <c r="L240" s="209"/>
    </row>
    <row r="241" spans="1:12" ht="16.399999999999999" customHeight="1" thickBot="1">
      <c r="A241" s="6">
        <v>240</v>
      </c>
      <c r="B241" s="271" t="s">
        <v>446</v>
      </c>
      <c r="C241" s="271" t="s">
        <v>642</v>
      </c>
      <c r="D241" s="205" t="e">
        <f>VLOOKUP(B241,'Erection Completed '!$B$2:$J$62,3,FALSE)</f>
        <v>#N/A</v>
      </c>
      <c r="E241" s="199">
        <v>46.689357999999991</v>
      </c>
      <c r="F241" s="227" t="e">
        <f t="shared" si="3"/>
        <v>#N/A</v>
      </c>
      <c r="G241" s="205" t="e">
        <f>VLOOKUP(B241,'Erection Completed '!$B$2:$J$62,6,FALSE)</f>
        <v>#N/A</v>
      </c>
      <c r="H241" s="205" t="e">
        <f>VLOOKUP(B241,'Erection Completed '!$B$2:$J$62,7,FALSE)</f>
        <v>#N/A</v>
      </c>
      <c r="I241" s="293" t="e">
        <f>VLOOKUP(B241,'Erection Completed '!$B$2:$J$62,8,FALSE)</f>
        <v>#N/A</v>
      </c>
      <c r="J241" s="6"/>
      <c r="K241" s="294" t="e">
        <f>VLOOKUP(B241,'Erection Completed '!$B$2:$K$62,10,FALSE)</f>
        <v>#N/A</v>
      </c>
      <c r="L241" s="209"/>
    </row>
    <row r="242" spans="1:12" ht="16.399999999999999" customHeight="1" thickBot="1">
      <c r="A242" s="6">
        <v>241</v>
      </c>
      <c r="B242" s="271" t="s">
        <v>447</v>
      </c>
      <c r="C242" s="271" t="s">
        <v>642</v>
      </c>
      <c r="D242" s="205" t="e">
        <f>VLOOKUP(B242,'Erection Completed '!$B$2:$J$62,3,FALSE)</f>
        <v>#N/A</v>
      </c>
      <c r="E242" s="199">
        <v>46.689357999999991</v>
      </c>
      <c r="F242" s="227" t="e">
        <f t="shared" si="3"/>
        <v>#N/A</v>
      </c>
      <c r="G242" s="205" t="e">
        <f>VLOOKUP(B242,'Erection Completed '!$B$2:$J$62,6,FALSE)</f>
        <v>#N/A</v>
      </c>
      <c r="H242" s="205" t="e">
        <f>VLOOKUP(B242,'Erection Completed '!$B$2:$J$62,7,FALSE)</f>
        <v>#N/A</v>
      </c>
      <c r="I242" s="293" t="e">
        <f>VLOOKUP(B242,'Erection Completed '!$B$2:$J$62,8,FALSE)</f>
        <v>#N/A</v>
      </c>
      <c r="J242" s="6"/>
      <c r="K242" s="294" t="e">
        <f>VLOOKUP(B242,'Erection Completed '!$B$2:$K$62,10,FALSE)</f>
        <v>#N/A</v>
      </c>
      <c r="L242" s="209"/>
    </row>
    <row r="243" spans="1:12" ht="16.399999999999999" customHeight="1" thickBot="1">
      <c r="A243" s="6">
        <v>242</v>
      </c>
      <c r="B243" s="271" t="s">
        <v>448</v>
      </c>
      <c r="C243" s="271" t="s">
        <v>638</v>
      </c>
      <c r="D243" s="205" t="e">
        <f>VLOOKUP(B243,'Erection Completed '!$B$2:$J$62,3,FALSE)</f>
        <v>#N/A</v>
      </c>
      <c r="E243" s="199">
        <v>37.796346</v>
      </c>
      <c r="F243" s="227" t="e">
        <f t="shared" si="3"/>
        <v>#N/A</v>
      </c>
      <c r="G243" s="205" t="e">
        <f>VLOOKUP(B243,'Erection Completed '!$B$2:$J$62,6,FALSE)</f>
        <v>#N/A</v>
      </c>
      <c r="H243" s="205" t="e">
        <f>VLOOKUP(B243,'Erection Completed '!$B$2:$J$62,7,FALSE)</f>
        <v>#N/A</v>
      </c>
      <c r="I243" s="293" t="e">
        <f>VLOOKUP(B243,'Erection Completed '!$B$2:$J$62,8,FALSE)</f>
        <v>#N/A</v>
      </c>
      <c r="J243" s="6"/>
      <c r="K243" s="294" t="e">
        <f>VLOOKUP(B243,'Erection Completed '!$B$2:$K$62,10,FALSE)</f>
        <v>#N/A</v>
      </c>
      <c r="L243" s="209"/>
    </row>
    <row r="244" spans="1:12" ht="16.399999999999999" customHeight="1" thickBot="1">
      <c r="A244" s="6">
        <v>243</v>
      </c>
      <c r="B244" s="271" t="s">
        <v>449</v>
      </c>
      <c r="C244" s="271" t="s">
        <v>29</v>
      </c>
      <c r="D244" s="205" t="e">
        <f>VLOOKUP(B244,'Erection Completed '!$B$2:$J$62,3,FALSE)</f>
        <v>#N/A</v>
      </c>
      <c r="E244" s="199">
        <v>84.299299000000005</v>
      </c>
      <c r="F244" s="227" t="e">
        <f t="shared" si="3"/>
        <v>#N/A</v>
      </c>
      <c r="G244" s="205" t="e">
        <f>VLOOKUP(B244,'Erection Completed '!$B$2:$J$62,6,FALSE)</f>
        <v>#N/A</v>
      </c>
      <c r="H244" s="205" t="e">
        <f>VLOOKUP(B244,'Erection Completed '!$B$2:$J$62,7,FALSE)</f>
        <v>#N/A</v>
      </c>
      <c r="I244" s="293" t="e">
        <f>VLOOKUP(B244,'Erection Completed '!$B$2:$J$62,8,FALSE)</f>
        <v>#N/A</v>
      </c>
      <c r="J244" s="6"/>
      <c r="K244" s="294" t="e">
        <f>VLOOKUP(B244,'Erection Completed '!$B$2:$K$62,10,FALSE)</f>
        <v>#N/A</v>
      </c>
      <c r="L244" s="209"/>
    </row>
    <row r="245" spans="1:12" ht="16.399999999999999" customHeight="1" thickBot="1">
      <c r="A245" s="6">
        <v>244</v>
      </c>
      <c r="B245" s="271" t="s">
        <v>55</v>
      </c>
      <c r="C245" s="271" t="s">
        <v>21</v>
      </c>
      <c r="D245" s="205" t="e">
        <f>VLOOKUP(B245,'Erection Completed '!$B$2:$J$62,3,FALSE)</f>
        <v>#N/A</v>
      </c>
      <c r="E245" s="199">
        <v>75.452399</v>
      </c>
      <c r="F245" s="227" t="e">
        <f t="shared" si="3"/>
        <v>#N/A</v>
      </c>
      <c r="G245" s="205" t="e">
        <f>VLOOKUP(B245,'Erection Completed '!$B$2:$J$62,6,FALSE)</f>
        <v>#N/A</v>
      </c>
      <c r="H245" s="205" t="e">
        <f>VLOOKUP(B245,'Erection Completed '!$B$2:$J$62,7,FALSE)</f>
        <v>#N/A</v>
      </c>
      <c r="I245" s="293" t="e">
        <f>VLOOKUP(B245,'Erection Completed '!$B$2:$J$62,8,FALSE)</f>
        <v>#N/A</v>
      </c>
      <c r="J245" s="6"/>
      <c r="K245" s="294" t="e">
        <f>VLOOKUP(B245,'Erection Completed '!$B$2:$K$62,10,FALSE)</f>
        <v>#N/A</v>
      </c>
      <c r="L245" s="209"/>
    </row>
    <row r="246" spans="1:12" ht="16.399999999999999" customHeight="1" thickBot="1">
      <c r="A246" s="6">
        <v>245</v>
      </c>
      <c r="B246" s="271" t="s">
        <v>450</v>
      </c>
      <c r="C246" s="271" t="s">
        <v>642</v>
      </c>
      <c r="D246" s="205" t="e">
        <f>VLOOKUP(B246,'Erection Completed '!$B$2:$J$62,3,FALSE)</f>
        <v>#N/A</v>
      </c>
      <c r="E246" s="199">
        <v>46.689357999999991</v>
      </c>
      <c r="F246" s="227" t="e">
        <f t="shared" si="3"/>
        <v>#N/A</v>
      </c>
      <c r="G246" s="205" t="e">
        <f>VLOOKUP(B246,'Erection Completed '!$B$2:$J$62,6,FALSE)</f>
        <v>#N/A</v>
      </c>
      <c r="H246" s="205" t="e">
        <f>VLOOKUP(B246,'Erection Completed '!$B$2:$J$62,7,FALSE)</f>
        <v>#N/A</v>
      </c>
      <c r="I246" s="293" t="e">
        <f>VLOOKUP(B246,'Erection Completed '!$B$2:$J$62,8,FALSE)</f>
        <v>#N/A</v>
      </c>
      <c r="J246" s="6"/>
      <c r="K246" s="294" t="e">
        <f>VLOOKUP(B246,'Erection Completed '!$B$2:$K$62,10,FALSE)</f>
        <v>#N/A</v>
      </c>
      <c r="L246" s="209"/>
    </row>
    <row r="247" spans="1:12" ht="16.399999999999999" customHeight="1" thickBot="1">
      <c r="A247" s="6">
        <v>246</v>
      </c>
      <c r="B247" s="271" t="s">
        <v>451</v>
      </c>
      <c r="C247" s="271" t="s">
        <v>2</v>
      </c>
      <c r="D247" s="205" t="e">
        <f>VLOOKUP(B247,'Erection Completed '!$B$2:$J$62,3,FALSE)</f>
        <v>#N/A</v>
      </c>
      <c r="E247" s="199">
        <v>72.237603000000007</v>
      </c>
      <c r="F247" s="227" t="e">
        <f t="shared" si="3"/>
        <v>#N/A</v>
      </c>
      <c r="G247" s="205" t="e">
        <f>VLOOKUP(B247,'Erection Completed '!$B$2:$J$62,6,FALSE)</f>
        <v>#N/A</v>
      </c>
      <c r="H247" s="205" t="e">
        <f>VLOOKUP(B247,'Erection Completed '!$B$2:$J$62,7,FALSE)</f>
        <v>#N/A</v>
      </c>
      <c r="I247" s="293" t="e">
        <f>VLOOKUP(B247,'Erection Completed '!$B$2:$J$62,8,FALSE)</f>
        <v>#N/A</v>
      </c>
      <c r="J247" s="6"/>
      <c r="K247" s="294" t="e">
        <f>VLOOKUP(B247,'Erection Completed '!$B$2:$K$62,10,FALSE)</f>
        <v>#N/A</v>
      </c>
      <c r="L247" s="209"/>
    </row>
    <row r="248" spans="1:12" ht="16.399999999999999" customHeight="1" thickBot="1">
      <c r="A248" s="6">
        <v>247</v>
      </c>
      <c r="B248" s="271" t="s">
        <v>452</v>
      </c>
      <c r="C248" s="271" t="s">
        <v>658</v>
      </c>
      <c r="D248" s="205" t="e">
        <f>VLOOKUP(B248,'Erection Completed '!$B$2:$J$62,3,FALSE)</f>
        <v>#N/A</v>
      </c>
      <c r="E248" s="199">
        <v>44.794097999999998</v>
      </c>
      <c r="F248" s="227" t="e">
        <f t="shared" si="3"/>
        <v>#N/A</v>
      </c>
      <c r="G248" s="205" t="e">
        <f>VLOOKUP(B248,'Erection Completed '!$B$2:$J$62,6,FALSE)</f>
        <v>#N/A</v>
      </c>
      <c r="H248" s="205" t="e">
        <f>VLOOKUP(B248,'Erection Completed '!$B$2:$J$62,7,FALSE)</f>
        <v>#N/A</v>
      </c>
      <c r="I248" s="293" t="e">
        <f>VLOOKUP(B248,'Erection Completed '!$B$2:$J$62,8,FALSE)</f>
        <v>#N/A</v>
      </c>
      <c r="J248" s="6"/>
      <c r="K248" s="294" t="e">
        <f>VLOOKUP(B248,'Erection Completed '!$B$2:$K$62,10,FALSE)</f>
        <v>#N/A</v>
      </c>
      <c r="L248" s="209"/>
    </row>
    <row r="249" spans="1:12" ht="16.399999999999999" customHeight="1" thickBot="1">
      <c r="A249" s="6">
        <v>248</v>
      </c>
      <c r="B249" s="271" t="s">
        <v>453</v>
      </c>
      <c r="C249" s="271" t="s">
        <v>673</v>
      </c>
      <c r="D249" s="205" t="e">
        <f>VLOOKUP(B249,'Erection Completed '!$B$2:$J$62,3,FALSE)</f>
        <v>#N/A</v>
      </c>
      <c r="E249" s="199">
        <v>129.34103899999999</v>
      </c>
      <c r="F249" s="227" t="e">
        <f t="shared" si="3"/>
        <v>#N/A</v>
      </c>
      <c r="G249" s="205" t="e">
        <f>VLOOKUP(B249,'Erection Completed '!$B$2:$J$62,6,FALSE)</f>
        <v>#N/A</v>
      </c>
      <c r="H249" s="205" t="e">
        <f>VLOOKUP(B249,'Erection Completed '!$B$2:$J$62,7,FALSE)</f>
        <v>#N/A</v>
      </c>
      <c r="I249" s="293" t="e">
        <f>VLOOKUP(B249,'Erection Completed '!$B$2:$J$62,8,FALSE)</f>
        <v>#N/A</v>
      </c>
      <c r="J249" s="6"/>
      <c r="K249" s="294" t="e">
        <f>VLOOKUP(B249,'Erection Completed '!$B$2:$K$62,10,FALSE)</f>
        <v>#N/A</v>
      </c>
      <c r="L249" s="209"/>
    </row>
    <row r="250" spans="1:12" ht="16.399999999999999" customHeight="1" thickBot="1">
      <c r="A250" s="6">
        <v>249</v>
      </c>
      <c r="B250" s="271" t="s">
        <v>454</v>
      </c>
      <c r="C250" s="271" t="s">
        <v>1</v>
      </c>
      <c r="D250" s="205" t="e">
        <f>VLOOKUP(B250,'Erection Completed '!$B$2:$J$62,3,FALSE)</f>
        <v>#N/A</v>
      </c>
      <c r="E250" s="199">
        <v>141.87401500000001</v>
      </c>
      <c r="F250" s="227" t="e">
        <f t="shared" si="3"/>
        <v>#N/A</v>
      </c>
      <c r="G250" s="205" t="e">
        <f>VLOOKUP(B250,'Erection Completed '!$B$2:$J$62,6,FALSE)</f>
        <v>#N/A</v>
      </c>
      <c r="H250" s="205" t="e">
        <f>VLOOKUP(B250,'Erection Completed '!$B$2:$J$62,7,FALSE)</f>
        <v>#N/A</v>
      </c>
      <c r="I250" s="293" t="e">
        <f>VLOOKUP(B250,'Erection Completed '!$B$2:$J$62,8,FALSE)</f>
        <v>#N/A</v>
      </c>
      <c r="J250" s="6"/>
      <c r="K250" s="294" t="e">
        <f>VLOOKUP(B250,'Erection Completed '!$B$2:$K$62,10,FALSE)</f>
        <v>#N/A</v>
      </c>
      <c r="L250" s="209"/>
    </row>
    <row r="251" spans="1:12" ht="16.399999999999999" customHeight="1" thickBot="1">
      <c r="A251" s="6">
        <v>250</v>
      </c>
      <c r="B251" s="290" t="s">
        <v>56</v>
      </c>
      <c r="C251" s="290" t="s">
        <v>687</v>
      </c>
      <c r="D251" s="205" t="e">
        <f>VLOOKUP(B251,'Erection Completed '!$B$2:$J$62,3,FALSE)</f>
        <v>#N/A</v>
      </c>
      <c r="E251" s="199">
        <v>74.632070999999996</v>
      </c>
      <c r="F251" s="227" t="e">
        <f t="shared" si="3"/>
        <v>#N/A</v>
      </c>
      <c r="G251" s="205" t="e">
        <f>VLOOKUP(B251,'Erection Completed '!$B$2:$J$62,6,FALSE)</f>
        <v>#N/A</v>
      </c>
      <c r="H251" s="205" t="e">
        <f>VLOOKUP(B251,'Erection Completed '!$B$2:$J$62,7,FALSE)</f>
        <v>#N/A</v>
      </c>
      <c r="I251" s="293" t="e">
        <f>VLOOKUP(B251,'Erection Completed '!$B$2:$J$62,8,FALSE)</f>
        <v>#N/A</v>
      </c>
      <c r="J251" s="6"/>
      <c r="K251" s="294" t="e">
        <f>VLOOKUP(B251,'Erection Completed '!$B$2:$K$62,10,FALSE)</f>
        <v>#N/A</v>
      </c>
      <c r="L251" s="209"/>
    </row>
    <row r="252" spans="1:12" ht="16.399999999999999" customHeight="1" thickBot="1">
      <c r="A252" s="6">
        <v>251</v>
      </c>
      <c r="B252" s="271" t="s">
        <v>455</v>
      </c>
      <c r="C252" s="271" t="s">
        <v>638</v>
      </c>
      <c r="D252" s="205" t="e">
        <f>VLOOKUP(B252,'Erection Completed '!$B$2:$J$62,3,FALSE)</f>
        <v>#N/A</v>
      </c>
      <c r="E252" s="199">
        <v>37.796346</v>
      </c>
      <c r="F252" s="227" t="e">
        <f t="shared" si="3"/>
        <v>#N/A</v>
      </c>
      <c r="G252" s="205" t="e">
        <f>VLOOKUP(B252,'Erection Completed '!$B$2:$J$62,6,FALSE)</f>
        <v>#N/A</v>
      </c>
      <c r="H252" s="205" t="e">
        <f>VLOOKUP(B252,'Erection Completed '!$B$2:$J$62,7,FALSE)</f>
        <v>#N/A</v>
      </c>
      <c r="I252" s="293" t="e">
        <f>VLOOKUP(B252,'Erection Completed '!$B$2:$J$62,8,FALSE)</f>
        <v>#N/A</v>
      </c>
      <c r="J252" s="6"/>
      <c r="K252" s="294" t="e">
        <f>VLOOKUP(B252,'Erection Completed '!$B$2:$K$62,10,FALSE)</f>
        <v>#N/A</v>
      </c>
      <c r="L252" s="209"/>
    </row>
    <row r="253" spans="1:12" ht="16.399999999999999" customHeight="1" thickBot="1">
      <c r="A253" s="6">
        <v>252</v>
      </c>
      <c r="B253" s="271" t="s">
        <v>456</v>
      </c>
      <c r="C253" s="271" t="s">
        <v>638</v>
      </c>
      <c r="D253" s="205" t="e">
        <f>VLOOKUP(B253,'Erection Completed '!$B$2:$J$62,3,FALSE)</f>
        <v>#N/A</v>
      </c>
      <c r="E253" s="199">
        <v>37.796346</v>
      </c>
      <c r="F253" s="227" t="e">
        <f t="shared" si="3"/>
        <v>#N/A</v>
      </c>
      <c r="G253" s="205" t="e">
        <f>VLOOKUP(B253,'Erection Completed '!$B$2:$J$62,6,FALSE)</f>
        <v>#N/A</v>
      </c>
      <c r="H253" s="205" t="e">
        <f>VLOOKUP(B253,'Erection Completed '!$B$2:$J$62,7,FALSE)</f>
        <v>#N/A</v>
      </c>
      <c r="I253" s="293" t="e">
        <f>VLOOKUP(B253,'Erection Completed '!$B$2:$J$62,8,FALSE)</f>
        <v>#N/A</v>
      </c>
      <c r="J253" s="6"/>
      <c r="K253" s="294" t="e">
        <f>VLOOKUP(B253,'Erection Completed '!$B$2:$K$62,10,FALSE)</f>
        <v>#N/A</v>
      </c>
      <c r="L253" s="209"/>
    </row>
    <row r="254" spans="1:12" ht="16.399999999999999" customHeight="1" thickBot="1">
      <c r="A254" s="6">
        <v>253</v>
      </c>
      <c r="B254" s="271" t="s">
        <v>457</v>
      </c>
      <c r="C254" s="271" t="s">
        <v>661</v>
      </c>
      <c r="D254" s="205" t="e">
        <f>VLOOKUP(B254,'Erection Completed '!$B$2:$J$62,3,FALSE)</f>
        <v>#N/A</v>
      </c>
      <c r="E254" s="199">
        <v>36.044833999999994</v>
      </c>
      <c r="F254" s="227" t="e">
        <f t="shared" si="3"/>
        <v>#N/A</v>
      </c>
      <c r="G254" s="205" t="e">
        <f>VLOOKUP(B254,'Erection Completed '!$B$2:$J$62,6,FALSE)</f>
        <v>#N/A</v>
      </c>
      <c r="H254" s="205" t="e">
        <f>VLOOKUP(B254,'Erection Completed '!$B$2:$J$62,7,FALSE)</f>
        <v>#N/A</v>
      </c>
      <c r="I254" s="293" t="e">
        <f>VLOOKUP(B254,'Erection Completed '!$B$2:$J$62,8,FALSE)</f>
        <v>#N/A</v>
      </c>
      <c r="J254" s="6"/>
      <c r="K254" s="294" t="e">
        <f>VLOOKUP(B254,'Erection Completed '!$B$2:$K$62,10,FALSE)</f>
        <v>#N/A</v>
      </c>
      <c r="L254" s="209"/>
    </row>
    <row r="255" spans="1:12" ht="16.399999999999999" customHeight="1" thickBot="1">
      <c r="A255" s="6">
        <v>254</v>
      </c>
      <c r="B255" s="271" t="s">
        <v>458</v>
      </c>
      <c r="C255" s="271" t="s">
        <v>660</v>
      </c>
      <c r="D255" s="205" t="e">
        <f>VLOOKUP(B255,'Erection Completed '!$B$2:$J$62,3,FALSE)</f>
        <v>#N/A</v>
      </c>
      <c r="E255" s="199">
        <v>64.25380899999999</v>
      </c>
      <c r="F255" s="227" t="e">
        <f t="shared" si="3"/>
        <v>#N/A</v>
      </c>
      <c r="G255" s="205" t="e">
        <f>VLOOKUP(B255,'Erection Completed '!$B$2:$J$62,6,FALSE)</f>
        <v>#N/A</v>
      </c>
      <c r="H255" s="205" t="e">
        <f>VLOOKUP(B255,'Erection Completed '!$B$2:$J$62,7,FALSE)</f>
        <v>#N/A</v>
      </c>
      <c r="I255" s="293" t="e">
        <f>VLOOKUP(B255,'Erection Completed '!$B$2:$J$62,8,FALSE)</f>
        <v>#N/A</v>
      </c>
      <c r="J255" s="6"/>
      <c r="K255" s="294" t="e">
        <f>VLOOKUP(B255,'Erection Completed '!$B$2:$K$62,10,FALSE)</f>
        <v>#N/A</v>
      </c>
      <c r="L255" s="209"/>
    </row>
    <row r="256" spans="1:12" ht="16.399999999999999" customHeight="1" thickBot="1">
      <c r="A256" s="6">
        <v>255</v>
      </c>
      <c r="B256" s="271" t="s">
        <v>459</v>
      </c>
      <c r="C256" s="271" t="s">
        <v>657</v>
      </c>
      <c r="D256" s="205" t="e">
        <f>VLOOKUP(B256,'Erection Completed '!$B$2:$J$62,3,FALSE)</f>
        <v>#N/A</v>
      </c>
      <c r="E256" s="199">
        <v>39.458914000000007</v>
      </c>
      <c r="F256" s="227" t="e">
        <f t="shared" si="3"/>
        <v>#N/A</v>
      </c>
      <c r="G256" s="205" t="e">
        <f>VLOOKUP(B256,'Erection Completed '!$B$2:$J$62,6,FALSE)</f>
        <v>#N/A</v>
      </c>
      <c r="H256" s="205" t="e">
        <f>VLOOKUP(B256,'Erection Completed '!$B$2:$J$62,7,FALSE)</f>
        <v>#N/A</v>
      </c>
      <c r="I256" s="293" t="e">
        <f>VLOOKUP(B256,'Erection Completed '!$B$2:$J$62,8,FALSE)</f>
        <v>#N/A</v>
      </c>
      <c r="J256" s="6"/>
      <c r="K256" s="294" t="e">
        <f>VLOOKUP(B256,'Erection Completed '!$B$2:$K$62,10,FALSE)</f>
        <v>#N/A</v>
      </c>
      <c r="L256" s="209"/>
    </row>
    <row r="257" spans="1:12" ht="16.399999999999999" customHeight="1" thickBot="1">
      <c r="A257" s="6">
        <v>256</v>
      </c>
      <c r="B257" s="271" t="s">
        <v>460</v>
      </c>
      <c r="C257" s="271" t="s">
        <v>679</v>
      </c>
      <c r="D257" s="205" t="e">
        <f>VLOOKUP(B257,'Erection Completed '!$B$2:$J$62,3,FALSE)</f>
        <v>#N/A</v>
      </c>
      <c r="E257" s="199">
        <v>63.508955999999998</v>
      </c>
      <c r="F257" s="227" t="e">
        <f t="shared" si="3"/>
        <v>#N/A</v>
      </c>
      <c r="G257" s="205" t="e">
        <f>VLOOKUP(B257,'Erection Completed '!$B$2:$J$62,6,FALSE)</f>
        <v>#N/A</v>
      </c>
      <c r="H257" s="205" t="e">
        <f>VLOOKUP(B257,'Erection Completed '!$B$2:$J$62,7,FALSE)</f>
        <v>#N/A</v>
      </c>
      <c r="I257" s="293" t="e">
        <f>VLOOKUP(B257,'Erection Completed '!$B$2:$J$62,8,FALSE)</f>
        <v>#N/A</v>
      </c>
      <c r="J257" s="6"/>
      <c r="K257" s="294" t="e">
        <f>VLOOKUP(B257,'Erection Completed '!$B$2:$K$62,10,FALSE)</f>
        <v>#N/A</v>
      </c>
      <c r="L257" s="209"/>
    </row>
    <row r="258" spans="1:12" ht="16.399999999999999" customHeight="1" thickBot="1">
      <c r="A258" s="6">
        <v>257</v>
      </c>
      <c r="B258" s="271" t="s">
        <v>461</v>
      </c>
      <c r="C258" s="271" t="s">
        <v>668</v>
      </c>
      <c r="D258" s="205" t="e">
        <f>VLOOKUP(B258,'Erection Completed '!$B$2:$J$62,3,FALSE)</f>
        <v>#N/A</v>
      </c>
      <c r="E258" s="199">
        <v>54.417843999999995</v>
      </c>
      <c r="F258" s="227" t="e">
        <f t="shared" si="3"/>
        <v>#N/A</v>
      </c>
      <c r="G258" s="205" t="e">
        <f>VLOOKUP(B258,'Erection Completed '!$B$2:$J$62,6,FALSE)</f>
        <v>#N/A</v>
      </c>
      <c r="H258" s="205" t="e">
        <f>VLOOKUP(B258,'Erection Completed '!$B$2:$J$62,7,FALSE)</f>
        <v>#N/A</v>
      </c>
      <c r="I258" s="293" t="e">
        <f>VLOOKUP(B258,'Erection Completed '!$B$2:$J$62,8,FALSE)</f>
        <v>#N/A</v>
      </c>
      <c r="J258" s="6"/>
      <c r="K258" s="294" t="e">
        <f>VLOOKUP(B258,'Erection Completed '!$B$2:$K$62,10,FALSE)</f>
        <v>#N/A</v>
      </c>
      <c r="L258" s="209"/>
    </row>
    <row r="259" spans="1:12" ht="16.399999999999999" customHeight="1" thickBot="1">
      <c r="A259" s="6">
        <v>258</v>
      </c>
      <c r="B259" s="271" t="s">
        <v>462</v>
      </c>
      <c r="C259" s="271" t="s">
        <v>642</v>
      </c>
      <c r="D259" s="205" t="e">
        <f>VLOOKUP(B259,'Erection Completed '!$B$2:$J$62,3,FALSE)</f>
        <v>#N/A</v>
      </c>
      <c r="E259" s="199">
        <v>46.689357999999991</v>
      </c>
      <c r="F259" s="227" t="e">
        <f t="shared" ref="F259:F322" si="4">IF(G259&gt;=1-1-2024,"Completed","Not Completed")</f>
        <v>#N/A</v>
      </c>
      <c r="G259" s="205" t="e">
        <f>VLOOKUP(B259,'Erection Completed '!$B$2:$J$62,6,FALSE)</f>
        <v>#N/A</v>
      </c>
      <c r="H259" s="205" t="e">
        <f>VLOOKUP(B259,'Erection Completed '!$B$2:$J$62,7,FALSE)</f>
        <v>#N/A</v>
      </c>
      <c r="I259" s="293" t="e">
        <f>VLOOKUP(B259,'Erection Completed '!$B$2:$J$62,8,FALSE)</f>
        <v>#N/A</v>
      </c>
      <c r="J259" s="6"/>
      <c r="K259" s="294" t="e">
        <f>VLOOKUP(B259,'Erection Completed '!$B$2:$K$62,10,FALSE)</f>
        <v>#N/A</v>
      </c>
      <c r="L259" s="209"/>
    </row>
    <row r="260" spans="1:12" ht="16.399999999999999" customHeight="1" thickBot="1">
      <c r="A260" s="6">
        <v>259</v>
      </c>
      <c r="B260" s="271" t="s">
        <v>463</v>
      </c>
      <c r="C260" s="271" t="s">
        <v>661</v>
      </c>
      <c r="D260" s="205" t="e">
        <f>VLOOKUP(B260,'Erection Completed '!$B$2:$J$62,3,FALSE)</f>
        <v>#N/A</v>
      </c>
      <c r="E260" s="199">
        <v>36.044833999999994</v>
      </c>
      <c r="F260" s="227" t="e">
        <f t="shared" si="4"/>
        <v>#N/A</v>
      </c>
      <c r="G260" s="205" t="e">
        <f>VLOOKUP(B260,'Erection Completed '!$B$2:$J$62,6,FALSE)</f>
        <v>#N/A</v>
      </c>
      <c r="H260" s="205" t="e">
        <f>VLOOKUP(B260,'Erection Completed '!$B$2:$J$62,7,FALSE)</f>
        <v>#N/A</v>
      </c>
      <c r="I260" s="293" t="e">
        <f>VLOOKUP(B260,'Erection Completed '!$B$2:$J$62,8,FALSE)</f>
        <v>#N/A</v>
      </c>
      <c r="J260" s="6"/>
      <c r="K260" s="294" t="e">
        <f>VLOOKUP(B260,'Erection Completed '!$B$2:$K$62,10,FALSE)</f>
        <v>#N/A</v>
      </c>
      <c r="L260" s="209"/>
    </row>
    <row r="261" spans="1:12" ht="16.399999999999999" customHeight="1" thickBot="1">
      <c r="A261" s="6">
        <v>260</v>
      </c>
      <c r="B261" s="271" t="s">
        <v>464</v>
      </c>
      <c r="C261" s="271" t="s">
        <v>661</v>
      </c>
      <c r="D261" s="205" t="e">
        <f>VLOOKUP(B261,'Erection Completed '!$B$2:$J$62,3,FALSE)</f>
        <v>#N/A</v>
      </c>
      <c r="E261" s="199">
        <v>36.044833999999994</v>
      </c>
      <c r="F261" s="227" t="e">
        <f t="shared" si="4"/>
        <v>#N/A</v>
      </c>
      <c r="G261" s="205" t="e">
        <f>VLOOKUP(B261,'Erection Completed '!$B$2:$J$62,6,FALSE)</f>
        <v>#N/A</v>
      </c>
      <c r="H261" s="205" t="e">
        <f>VLOOKUP(B261,'Erection Completed '!$B$2:$J$62,7,FALSE)</f>
        <v>#N/A</v>
      </c>
      <c r="I261" s="293" t="e">
        <f>VLOOKUP(B261,'Erection Completed '!$B$2:$J$62,8,FALSE)</f>
        <v>#N/A</v>
      </c>
      <c r="J261" s="6"/>
      <c r="K261" s="294" t="e">
        <f>VLOOKUP(B261,'Erection Completed '!$B$2:$K$62,10,FALSE)</f>
        <v>#N/A</v>
      </c>
      <c r="L261" s="209"/>
    </row>
    <row r="262" spans="1:12" ht="16.399999999999999" customHeight="1" thickBot="1">
      <c r="A262" s="6">
        <v>261</v>
      </c>
      <c r="B262" s="271" t="s">
        <v>465</v>
      </c>
      <c r="C262" s="271" t="s">
        <v>657</v>
      </c>
      <c r="D262" s="205" t="e">
        <f>VLOOKUP(B262,'Erection Completed '!$B$2:$J$62,3,FALSE)</f>
        <v>#N/A</v>
      </c>
      <c r="E262" s="199">
        <v>39.458914000000007</v>
      </c>
      <c r="F262" s="227" t="e">
        <f t="shared" si="4"/>
        <v>#N/A</v>
      </c>
      <c r="G262" s="205" t="e">
        <f>VLOOKUP(B262,'Erection Completed '!$B$2:$J$62,6,FALSE)</f>
        <v>#N/A</v>
      </c>
      <c r="H262" s="205" t="e">
        <f>VLOOKUP(B262,'Erection Completed '!$B$2:$J$62,7,FALSE)</f>
        <v>#N/A</v>
      </c>
      <c r="I262" s="293" t="e">
        <f>VLOOKUP(B262,'Erection Completed '!$B$2:$J$62,8,FALSE)</f>
        <v>#N/A</v>
      </c>
      <c r="J262" s="6"/>
      <c r="K262" s="294" t="e">
        <f>VLOOKUP(B262,'Erection Completed '!$B$2:$K$62,10,FALSE)</f>
        <v>#N/A</v>
      </c>
      <c r="L262" s="209"/>
    </row>
    <row r="263" spans="1:12" ht="16.399999999999999" customHeight="1" thickBot="1">
      <c r="A263" s="6">
        <v>262</v>
      </c>
      <c r="B263" s="271" t="s">
        <v>466</v>
      </c>
      <c r="C263" s="271" t="s">
        <v>638</v>
      </c>
      <c r="D263" s="205" t="e">
        <f>VLOOKUP(B263,'Erection Completed '!$B$2:$J$62,3,FALSE)</f>
        <v>#N/A</v>
      </c>
      <c r="E263" s="199">
        <v>37.796346</v>
      </c>
      <c r="F263" s="227" t="e">
        <f t="shared" si="4"/>
        <v>#N/A</v>
      </c>
      <c r="G263" s="205" t="e">
        <f>VLOOKUP(B263,'Erection Completed '!$B$2:$J$62,6,FALSE)</f>
        <v>#N/A</v>
      </c>
      <c r="H263" s="205" t="e">
        <f>VLOOKUP(B263,'Erection Completed '!$B$2:$J$62,7,FALSE)</f>
        <v>#N/A</v>
      </c>
      <c r="I263" s="293" t="e">
        <f>VLOOKUP(B263,'Erection Completed '!$B$2:$J$62,8,FALSE)</f>
        <v>#N/A</v>
      </c>
      <c r="J263" s="6"/>
      <c r="K263" s="294" t="e">
        <f>VLOOKUP(B263,'Erection Completed '!$B$2:$K$62,10,FALSE)</f>
        <v>#N/A</v>
      </c>
      <c r="L263" s="209"/>
    </row>
    <row r="264" spans="1:12" ht="16.399999999999999" customHeight="1" thickBot="1">
      <c r="A264" s="6">
        <v>263</v>
      </c>
      <c r="B264" s="271" t="s">
        <v>467</v>
      </c>
      <c r="C264" s="271" t="s">
        <v>638</v>
      </c>
      <c r="D264" s="205" t="e">
        <f>VLOOKUP(B264,'Erection Completed '!$B$2:$J$62,3,FALSE)</f>
        <v>#N/A</v>
      </c>
      <c r="E264" s="199">
        <v>37.796346</v>
      </c>
      <c r="F264" s="227" t="e">
        <f t="shared" si="4"/>
        <v>#N/A</v>
      </c>
      <c r="G264" s="205" t="e">
        <f>VLOOKUP(B264,'Erection Completed '!$B$2:$J$62,6,FALSE)</f>
        <v>#N/A</v>
      </c>
      <c r="H264" s="205" t="e">
        <f>VLOOKUP(B264,'Erection Completed '!$B$2:$J$62,7,FALSE)</f>
        <v>#N/A</v>
      </c>
      <c r="I264" s="293" t="e">
        <f>VLOOKUP(B264,'Erection Completed '!$B$2:$J$62,8,FALSE)</f>
        <v>#N/A</v>
      </c>
      <c r="J264" s="6"/>
      <c r="K264" s="294" t="e">
        <f>VLOOKUP(B264,'Erection Completed '!$B$2:$K$62,10,FALSE)</f>
        <v>#N/A</v>
      </c>
      <c r="L264" s="209"/>
    </row>
    <row r="265" spans="1:12" ht="16.399999999999999" customHeight="1" thickBot="1">
      <c r="A265" s="6">
        <v>264</v>
      </c>
      <c r="B265" s="271" t="s">
        <v>468</v>
      </c>
      <c r="C265" s="271" t="s">
        <v>658</v>
      </c>
      <c r="D265" s="205" t="e">
        <f>VLOOKUP(B265,'Erection Completed '!$B$2:$J$62,3,FALSE)</f>
        <v>#N/A</v>
      </c>
      <c r="E265" s="199">
        <v>44.794097999999998</v>
      </c>
      <c r="F265" s="227" t="e">
        <f t="shared" si="4"/>
        <v>#N/A</v>
      </c>
      <c r="G265" s="205" t="e">
        <f>VLOOKUP(B265,'Erection Completed '!$B$2:$J$62,6,FALSE)</f>
        <v>#N/A</v>
      </c>
      <c r="H265" s="205" t="e">
        <f>VLOOKUP(B265,'Erection Completed '!$B$2:$J$62,7,FALSE)</f>
        <v>#N/A</v>
      </c>
      <c r="I265" s="293" t="e">
        <f>VLOOKUP(B265,'Erection Completed '!$B$2:$J$62,8,FALSE)</f>
        <v>#N/A</v>
      </c>
      <c r="J265" s="6"/>
      <c r="K265" s="294" t="e">
        <f>VLOOKUP(B265,'Erection Completed '!$B$2:$K$62,10,FALSE)</f>
        <v>#N/A</v>
      </c>
      <c r="L265" s="209"/>
    </row>
    <row r="266" spans="1:12" ht="16.399999999999999" customHeight="1" thickBot="1">
      <c r="A266" s="6">
        <v>265</v>
      </c>
      <c r="B266" s="271" t="s">
        <v>469</v>
      </c>
      <c r="C266" s="271" t="s">
        <v>671</v>
      </c>
      <c r="D266" s="205" t="e">
        <f>VLOOKUP(B266,'Erection Completed '!$B$2:$J$62,3,FALSE)</f>
        <v>#N/A</v>
      </c>
      <c r="E266" s="199">
        <v>56.863203999999989</v>
      </c>
      <c r="F266" s="227" t="e">
        <f t="shared" si="4"/>
        <v>#N/A</v>
      </c>
      <c r="G266" s="205" t="e">
        <f>VLOOKUP(B266,'Erection Completed '!$B$2:$J$62,6,FALSE)</f>
        <v>#N/A</v>
      </c>
      <c r="H266" s="205" t="e">
        <f>VLOOKUP(B266,'Erection Completed '!$B$2:$J$62,7,FALSE)</f>
        <v>#N/A</v>
      </c>
      <c r="I266" s="293" t="e">
        <f>VLOOKUP(B266,'Erection Completed '!$B$2:$J$62,8,FALSE)</f>
        <v>#N/A</v>
      </c>
      <c r="J266" s="6"/>
      <c r="K266" s="294" t="e">
        <f>VLOOKUP(B266,'Erection Completed '!$B$2:$K$62,10,FALSE)</f>
        <v>#N/A</v>
      </c>
      <c r="L266" s="209"/>
    </row>
    <row r="267" spans="1:12" ht="16.399999999999999" customHeight="1" thickBot="1">
      <c r="A267" s="6">
        <v>266</v>
      </c>
      <c r="B267" s="271" t="s">
        <v>470</v>
      </c>
      <c r="C267" s="271" t="s">
        <v>658</v>
      </c>
      <c r="D267" s="205" t="e">
        <f>VLOOKUP(B267,'Erection Completed '!$B$2:$J$62,3,FALSE)</f>
        <v>#N/A</v>
      </c>
      <c r="E267" s="199">
        <v>44.794097999999998</v>
      </c>
      <c r="F267" s="227" t="e">
        <f t="shared" si="4"/>
        <v>#N/A</v>
      </c>
      <c r="G267" s="205" t="e">
        <f>VLOOKUP(B267,'Erection Completed '!$B$2:$J$62,6,FALSE)</f>
        <v>#N/A</v>
      </c>
      <c r="H267" s="205" t="e">
        <f>VLOOKUP(B267,'Erection Completed '!$B$2:$J$62,7,FALSE)</f>
        <v>#N/A</v>
      </c>
      <c r="I267" s="293" t="e">
        <f>VLOOKUP(B267,'Erection Completed '!$B$2:$J$62,8,FALSE)</f>
        <v>#N/A</v>
      </c>
      <c r="J267" s="6"/>
      <c r="K267" s="294" t="e">
        <f>VLOOKUP(B267,'Erection Completed '!$B$2:$K$62,10,FALSE)</f>
        <v>#N/A</v>
      </c>
      <c r="L267" s="209"/>
    </row>
    <row r="268" spans="1:12" ht="16.399999999999999" customHeight="1" thickBot="1">
      <c r="A268" s="6">
        <v>267</v>
      </c>
      <c r="B268" s="271" t="s">
        <v>471</v>
      </c>
      <c r="C268" s="271" t="s">
        <v>638</v>
      </c>
      <c r="D268" s="205" t="e">
        <f>VLOOKUP(B268,'Erection Completed '!$B$2:$J$62,3,FALSE)</f>
        <v>#N/A</v>
      </c>
      <c r="E268" s="199">
        <v>37.796346</v>
      </c>
      <c r="F268" s="227" t="e">
        <f t="shared" si="4"/>
        <v>#N/A</v>
      </c>
      <c r="G268" s="205" t="e">
        <f>VLOOKUP(B268,'Erection Completed '!$B$2:$J$62,6,FALSE)</f>
        <v>#N/A</v>
      </c>
      <c r="H268" s="205" t="e">
        <f>VLOOKUP(B268,'Erection Completed '!$B$2:$J$62,7,FALSE)</f>
        <v>#N/A</v>
      </c>
      <c r="I268" s="293" t="e">
        <f>VLOOKUP(B268,'Erection Completed '!$B$2:$J$62,8,FALSE)</f>
        <v>#N/A</v>
      </c>
      <c r="J268" s="6"/>
      <c r="K268" s="294" t="e">
        <f>VLOOKUP(B268,'Erection Completed '!$B$2:$K$62,10,FALSE)</f>
        <v>#N/A</v>
      </c>
      <c r="L268" s="209"/>
    </row>
    <row r="269" spans="1:12" ht="16.399999999999999" customHeight="1" thickBot="1">
      <c r="A269" s="6">
        <v>268</v>
      </c>
      <c r="B269" s="271" t="s">
        <v>472</v>
      </c>
      <c r="C269" s="271" t="s">
        <v>638</v>
      </c>
      <c r="D269" s="205" t="e">
        <f>VLOOKUP(B269,'Erection Completed '!$B$2:$J$62,3,FALSE)</f>
        <v>#N/A</v>
      </c>
      <c r="E269" s="199">
        <v>37.796346</v>
      </c>
      <c r="F269" s="227" t="e">
        <f t="shared" si="4"/>
        <v>#N/A</v>
      </c>
      <c r="G269" s="205" t="e">
        <f>VLOOKUP(B269,'Erection Completed '!$B$2:$J$62,6,FALSE)</f>
        <v>#N/A</v>
      </c>
      <c r="H269" s="205" t="e">
        <f>VLOOKUP(B269,'Erection Completed '!$B$2:$J$62,7,FALSE)</f>
        <v>#N/A</v>
      </c>
      <c r="I269" s="293" t="e">
        <f>VLOOKUP(B269,'Erection Completed '!$B$2:$J$62,8,FALSE)</f>
        <v>#N/A</v>
      </c>
      <c r="J269" s="6"/>
      <c r="K269" s="294" t="e">
        <f>VLOOKUP(B269,'Erection Completed '!$B$2:$K$62,10,FALSE)</f>
        <v>#N/A</v>
      </c>
      <c r="L269" s="209"/>
    </row>
    <row r="270" spans="1:12" ht="16.399999999999999" customHeight="1" thickBot="1">
      <c r="A270" s="6">
        <v>269</v>
      </c>
      <c r="B270" s="271" t="s">
        <v>473</v>
      </c>
      <c r="C270" s="271" t="s">
        <v>2</v>
      </c>
      <c r="D270" s="205" t="e">
        <f>VLOOKUP(B270,'Erection Completed '!$B$2:$J$62,3,FALSE)</f>
        <v>#N/A</v>
      </c>
      <c r="E270" s="199">
        <v>72.237603000000007</v>
      </c>
      <c r="F270" s="227" t="e">
        <f t="shared" si="4"/>
        <v>#N/A</v>
      </c>
      <c r="G270" s="205" t="e">
        <f>VLOOKUP(B270,'Erection Completed '!$B$2:$J$62,6,FALSE)</f>
        <v>#N/A</v>
      </c>
      <c r="H270" s="205" t="e">
        <f>VLOOKUP(B270,'Erection Completed '!$B$2:$J$62,7,FALSE)</f>
        <v>#N/A</v>
      </c>
      <c r="I270" s="293" t="e">
        <f>VLOOKUP(B270,'Erection Completed '!$B$2:$J$62,8,FALSE)</f>
        <v>#N/A</v>
      </c>
      <c r="J270" s="6"/>
      <c r="K270" s="294" t="e">
        <f>VLOOKUP(B270,'Erection Completed '!$B$2:$K$62,10,FALSE)</f>
        <v>#N/A</v>
      </c>
      <c r="L270" s="209"/>
    </row>
    <row r="271" spans="1:12" ht="16.399999999999999" customHeight="1" thickBot="1">
      <c r="A271" s="6">
        <v>270</v>
      </c>
      <c r="B271" s="271" t="s">
        <v>474</v>
      </c>
      <c r="C271" s="271" t="s">
        <v>658</v>
      </c>
      <c r="D271" s="205" t="e">
        <f>VLOOKUP(B271,'Erection Completed '!$B$2:$J$62,3,FALSE)</f>
        <v>#N/A</v>
      </c>
      <c r="E271" s="199">
        <v>44.794097999999998</v>
      </c>
      <c r="F271" s="227" t="e">
        <f t="shared" si="4"/>
        <v>#N/A</v>
      </c>
      <c r="G271" s="205" t="e">
        <f>VLOOKUP(B271,'Erection Completed '!$B$2:$J$62,6,FALSE)</f>
        <v>#N/A</v>
      </c>
      <c r="H271" s="205" t="e">
        <f>VLOOKUP(B271,'Erection Completed '!$B$2:$J$62,7,FALSE)</f>
        <v>#N/A</v>
      </c>
      <c r="I271" s="293" t="e">
        <f>VLOOKUP(B271,'Erection Completed '!$B$2:$J$62,8,FALSE)</f>
        <v>#N/A</v>
      </c>
      <c r="J271" s="6"/>
      <c r="K271" s="294" t="e">
        <f>VLOOKUP(B271,'Erection Completed '!$B$2:$K$62,10,FALSE)</f>
        <v>#N/A</v>
      </c>
      <c r="L271" s="209"/>
    </row>
    <row r="272" spans="1:12" ht="16.399999999999999" customHeight="1" thickBot="1">
      <c r="A272" s="6">
        <v>271</v>
      </c>
      <c r="B272" s="271" t="s">
        <v>475</v>
      </c>
      <c r="C272" s="271" t="s">
        <v>657</v>
      </c>
      <c r="D272" s="205" t="e">
        <f>VLOOKUP(B272,'Erection Completed '!$B$2:$J$62,3,FALSE)</f>
        <v>#N/A</v>
      </c>
      <c r="E272" s="199">
        <v>39.458914000000007</v>
      </c>
      <c r="F272" s="227" t="e">
        <f t="shared" si="4"/>
        <v>#N/A</v>
      </c>
      <c r="G272" s="205" t="e">
        <f>VLOOKUP(B272,'Erection Completed '!$B$2:$J$62,6,FALSE)</f>
        <v>#N/A</v>
      </c>
      <c r="H272" s="205" t="e">
        <f>VLOOKUP(B272,'Erection Completed '!$B$2:$J$62,7,FALSE)</f>
        <v>#N/A</v>
      </c>
      <c r="I272" s="293" t="e">
        <f>VLOOKUP(B272,'Erection Completed '!$B$2:$J$62,8,FALSE)</f>
        <v>#N/A</v>
      </c>
      <c r="J272" s="6"/>
      <c r="K272" s="294" t="e">
        <f>VLOOKUP(B272,'Erection Completed '!$B$2:$K$62,10,FALSE)</f>
        <v>#N/A</v>
      </c>
      <c r="L272" s="209"/>
    </row>
    <row r="273" spans="1:12" ht="16.399999999999999" customHeight="1" thickBot="1">
      <c r="A273" s="6">
        <v>272</v>
      </c>
      <c r="B273" s="271" t="s">
        <v>476</v>
      </c>
      <c r="C273" s="271" t="s">
        <v>2</v>
      </c>
      <c r="D273" s="205" t="e">
        <f>VLOOKUP(B273,'Erection Completed '!$B$2:$J$62,3,FALSE)</f>
        <v>#N/A</v>
      </c>
      <c r="E273" s="199">
        <v>72.237603000000007</v>
      </c>
      <c r="F273" s="227" t="e">
        <f t="shared" si="4"/>
        <v>#N/A</v>
      </c>
      <c r="G273" s="205" t="e">
        <f>VLOOKUP(B273,'Erection Completed '!$B$2:$J$62,6,FALSE)</f>
        <v>#N/A</v>
      </c>
      <c r="H273" s="205" t="e">
        <f>VLOOKUP(B273,'Erection Completed '!$B$2:$J$62,7,FALSE)</f>
        <v>#N/A</v>
      </c>
      <c r="I273" s="293" t="e">
        <f>VLOOKUP(B273,'Erection Completed '!$B$2:$J$62,8,FALSE)</f>
        <v>#N/A</v>
      </c>
      <c r="J273" s="6"/>
      <c r="K273" s="294" t="e">
        <f>VLOOKUP(B273,'Erection Completed '!$B$2:$K$62,10,FALSE)</f>
        <v>#N/A</v>
      </c>
      <c r="L273" s="209"/>
    </row>
    <row r="274" spans="1:12" ht="16.399999999999999" customHeight="1" thickBot="1">
      <c r="A274" s="6">
        <v>273</v>
      </c>
      <c r="B274" s="271" t="s">
        <v>477</v>
      </c>
      <c r="C274" s="271" t="s">
        <v>638</v>
      </c>
      <c r="D274" s="205" t="e">
        <f>VLOOKUP(B274,'Erection Completed '!$B$2:$J$62,3,FALSE)</f>
        <v>#N/A</v>
      </c>
      <c r="E274" s="199">
        <v>37.796346</v>
      </c>
      <c r="F274" s="227" t="e">
        <f t="shared" si="4"/>
        <v>#N/A</v>
      </c>
      <c r="G274" s="205" t="e">
        <f>VLOOKUP(B274,'Erection Completed '!$B$2:$J$62,6,FALSE)</f>
        <v>#N/A</v>
      </c>
      <c r="H274" s="205" t="e">
        <f>VLOOKUP(B274,'Erection Completed '!$B$2:$J$62,7,FALSE)</f>
        <v>#N/A</v>
      </c>
      <c r="I274" s="293" t="e">
        <f>VLOOKUP(B274,'Erection Completed '!$B$2:$J$62,8,FALSE)</f>
        <v>#N/A</v>
      </c>
      <c r="J274" s="6"/>
      <c r="K274" s="294" t="e">
        <f>VLOOKUP(B274,'Erection Completed '!$B$2:$K$62,10,FALSE)</f>
        <v>#N/A</v>
      </c>
      <c r="L274" s="209"/>
    </row>
    <row r="275" spans="1:12" ht="16.399999999999999" customHeight="1" thickBot="1">
      <c r="A275" s="6">
        <v>274</v>
      </c>
      <c r="B275" s="271" t="s">
        <v>478</v>
      </c>
      <c r="C275" s="271" t="s">
        <v>2</v>
      </c>
      <c r="D275" s="205" t="e">
        <f>VLOOKUP(B275,'Erection Completed '!$B$2:$J$62,3,FALSE)</f>
        <v>#N/A</v>
      </c>
      <c r="E275" s="199">
        <v>72.237603000000007</v>
      </c>
      <c r="F275" s="227" t="e">
        <f t="shared" si="4"/>
        <v>#N/A</v>
      </c>
      <c r="G275" s="205" t="e">
        <f>VLOOKUP(B275,'Erection Completed '!$B$2:$J$62,6,FALSE)</f>
        <v>#N/A</v>
      </c>
      <c r="H275" s="205" t="e">
        <f>VLOOKUP(B275,'Erection Completed '!$B$2:$J$62,7,FALSE)</f>
        <v>#N/A</v>
      </c>
      <c r="I275" s="293" t="e">
        <f>VLOOKUP(B275,'Erection Completed '!$B$2:$J$62,8,FALSE)</f>
        <v>#N/A</v>
      </c>
      <c r="J275" s="6"/>
      <c r="K275" s="294" t="e">
        <f>VLOOKUP(B275,'Erection Completed '!$B$2:$K$62,10,FALSE)</f>
        <v>#N/A</v>
      </c>
      <c r="L275" s="209"/>
    </row>
    <row r="276" spans="1:12" ht="16.399999999999999" customHeight="1" thickBot="1">
      <c r="A276" s="6">
        <v>275</v>
      </c>
      <c r="B276" s="271" t="s">
        <v>479</v>
      </c>
      <c r="C276" s="271" t="s">
        <v>642</v>
      </c>
      <c r="D276" s="205" t="e">
        <f>VLOOKUP(B276,'Erection Completed '!$B$2:$J$62,3,FALSE)</f>
        <v>#N/A</v>
      </c>
      <c r="E276" s="199">
        <v>46.689357999999991</v>
      </c>
      <c r="F276" s="227" t="e">
        <f t="shared" si="4"/>
        <v>#N/A</v>
      </c>
      <c r="G276" s="205" t="e">
        <f>VLOOKUP(B276,'Erection Completed '!$B$2:$J$62,6,FALSE)</f>
        <v>#N/A</v>
      </c>
      <c r="H276" s="205" t="e">
        <f>VLOOKUP(B276,'Erection Completed '!$B$2:$J$62,7,FALSE)</f>
        <v>#N/A</v>
      </c>
      <c r="I276" s="293" t="e">
        <f>VLOOKUP(B276,'Erection Completed '!$B$2:$J$62,8,FALSE)</f>
        <v>#N/A</v>
      </c>
      <c r="J276" s="6"/>
      <c r="K276" s="294" t="e">
        <f>VLOOKUP(B276,'Erection Completed '!$B$2:$K$62,10,FALSE)</f>
        <v>#N/A</v>
      </c>
      <c r="L276" s="209"/>
    </row>
    <row r="277" spans="1:12" ht="16.399999999999999" customHeight="1" thickBot="1">
      <c r="A277" s="6">
        <v>276</v>
      </c>
      <c r="B277" s="271" t="s">
        <v>480</v>
      </c>
      <c r="C277" s="271" t="s">
        <v>669</v>
      </c>
      <c r="D277" s="205" t="e">
        <f>VLOOKUP(B277,'Erection Completed '!$B$2:$J$62,3,FALSE)</f>
        <v>#N/A</v>
      </c>
      <c r="E277" s="199">
        <v>91.055462000000006</v>
      </c>
      <c r="F277" s="227" t="e">
        <f t="shared" si="4"/>
        <v>#N/A</v>
      </c>
      <c r="G277" s="205" t="e">
        <f>VLOOKUP(B277,'Erection Completed '!$B$2:$J$62,6,FALSE)</f>
        <v>#N/A</v>
      </c>
      <c r="H277" s="205" t="e">
        <f>VLOOKUP(B277,'Erection Completed '!$B$2:$J$62,7,FALSE)</f>
        <v>#N/A</v>
      </c>
      <c r="I277" s="293" t="e">
        <f>VLOOKUP(B277,'Erection Completed '!$B$2:$J$62,8,FALSE)</f>
        <v>#N/A</v>
      </c>
      <c r="J277" s="6"/>
      <c r="K277" s="294" t="e">
        <f>VLOOKUP(B277,'Erection Completed '!$B$2:$K$62,10,FALSE)</f>
        <v>#N/A</v>
      </c>
      <c r="L277" s="209"/>
    </row>
    <row r="278" spans="1:12" ht="16.399999999999999" customHeight="1" thickBot="1">
      <c r="A278" s="6">
        <v>277</v>
      </c>
      <c r="B278" s="271" t="s">
        <v>481</v>
      </c>
      <c r="C278" s="271" t="s">
        <v>688</v>
      </c>
      <c r="D278" s="205" t="e">
        <f>VLOOKUP(B278,'Erection Completed '!$B$2:$J$62,3,FALSE)</f>
        <v>#N/A</v>
      </c>
      <c r="E278" s="199">
        <v>91.055462000000006</v>
      </c>
      <c r="F278" s="227" t="e">
        <f t="shared" si="4"/>
        <v>#N/A</v>
      </c>
      <c r="G278" s="205" t="e">
        <f>VLOOKUP(B278,'Erection Completed '!$B$2:$J$62,6,FALSE)</f>
        <v>#N/A</v>
      </c>
      <c r="H278" s="205" t="e">
        <f>VLOOKUP(B278,'Erection Completed '!$B$2:$J$62,7,FALSE)</f>
        <v>#N/A</v>
      </c>
      <c r="I278" s="293" t="e">
        <f>VLOOKUP(B278,'Erection Completed '!$B$2:$J$62,8,FALSE)</f>
        <v>#N/A</v>
      </c>
      <c r="J278" s="6"/>
      <c r="K278" s="294" t="e">
        <f>VLOOKUP(B278,'Erection Completed '!$B$2:$K$62,10,FALSE)</f>
        <v>#N/A</v>
      </c>
      <c r="L278" s="209"/>
    </row>
    <row r="279" spans="1:12" ht="16.399999999999999" customHeight="1" thickBot="1">
      <c r="A279" s="6">
        <v>278</v>
      </c>
      <c r="B279" s="271" t="s">
        <v>482</v>
      </c>
      <c r="C279" s="271" t="s">
        <v>687</v>
      </c>
      <c r="D279" s="205" t="e">
        <f>VLOOKUP(B279,'Erection Completed '!$B$2:$J$62,3,FALSE)</f>
        <v>#N/A</v>
      </c>
      <c r="E279" s="199">
        <v>74.632070999999996</v>
      </c>
      <c r="F279" s="227" t="e">
        <f t="shared" si="4"/>
        <v>#N/A</v>
      </c>
      <c r="G279" s="205" t="e">
        <f>VLOOKUP(B279,'Erection Completed '!$B$2:$J$62,6,FALSE)</f>
        <v>#N/A</v>
      </c>
      <c r="H279" s="205" t="e">
        <f>VLOOKUP(B279,'Erection Completed '!$B$2:$J$62,7,FALSE)</f>
        <v>#N/A</v>
      </c>
      <c r="I279" s="293" t="e">
        <f>VLOOKUP(B279,'Erection Completed '!$B$2:$J$62,8,FALSE)</f>
        <v>#N/A</v>
      </c>
      <c r="J279" s="6"/>
      <c r="K279" s="294" t="e">
        <f>VLOOKUP(B279,'Erection Completed '!$B$2:$K$62,10,FALSE)</f>
        <v>#N/A</v>
      </c>
      <c r="L279" s="209"/>
    </row>
    <row r="280" spans="1:12" ht="16.399999999999999" customHeight="1" thickBot="1">
      <c r="A280" s="6">
        <v>279</v>
      </c>
      <c r="B280" s="271" t="s">
        <v>483</v>
      </c>
      <c r="C280" s="271" t="s">
        <v>642</v>
      </c>
      <c r="D280" s="205" t="e">
        <f>VLOOKUP(B280,'Erection Completed '!$B$2:$J$62,3,FALSE)</f>
        <v>#N/A</v>
      </c>
      <c r="E280" s="199">
        <v>46.689357999999991</v>
      </c>
      <c r="F280" s="227" t="e">
        <f t="shared" si="4"/>
        <v>#N/A</v>
      </c>
      <c r="G280" s="205" t="e">
        <f>VLOOKUP(B280,'Erection Completed '!$B$2:$J$62,6,FALSE)</f>
        <v>#N/A</v>
      </c>
      <c r="H280" s="205" t="e">
        <f>VLOOKUP(B280,'Erection Completed '!$B$2:$J$62,7,FALSE)</f>
        <v>#N/A</v>
      </c>
      <c r="I280" s="293" t="e">
        <f>VLOOKUP(B280,'Erection Completed '!$B$2:$J$62,8,FALSE)</f>
        <v>#N/A</v>
      </c>
      <c r="J280" s="6"/>
      <c r="K280" s="294" t="e">
        <f>VLOOKUP(B280,'Erection Completed '!$B$2:$K$62,10,FALSE)</f>
        <v>#N/A</v>
      </c>
      <c r="L280" s="209"/>
    </row>
    <row r="281" spans="1:12" ht="16.399999999999999" customHeight="1" thickBot="1">
      <c r="A281" s="6">
        <v>280</v>
      </c>
      <c r="B281" s="271" t="s">
        <v>484</v>
      </c>
      <c r="C281" s="271" t="s">
        <v>2</v>
      </c>
      <c r="D281" s="205" t="e">
        <f>VLOOKUP(B281,'Erection Completed '!$B$2:$J$62,3,FALSE)</f>
        <v>#N/A</v>
      </c>
      <c r="E281" s="199">
        <v>72.237603000000007</v>
      </c>
      <c r="F281" s="227" t="e">
        <f t="shared" si="4"/>
        <v>#N/A</v>
      </c>
      <c r="G281" s="205" t="e">
        <f>VLOOKUP(B281,'Erection Completed '!$B$2:$J$62,6,FALSE)</f>
        <v>#N/A</v>
      </c>
      <c r="H281" s="205" t="e">
        <f>VLOOKUP(B281,'Erection Completed '!$B$2:$J$62,7,FALSE)</f>
        <v>#N/A</v>
      </c>
      <c r="I281" s="293" t="e">
        <f>VLOOKUP(B281,'Erection Completed '!$B$2:$J$62,8,FALSE)</f>
        <v>#N/A</v>
      </c>
      <c r="J281" s="6"/>
      <c r="K281" s="294" t="e">
        <f>VLOOKUP(B281,'Erection Completed '!$B$2:$K$62,10,FALSE)</f>
        <v>#N/A</v>
      </c>
      <c r="L281" s="209"/>
    </row>
    <row r="282" spans="1:12" ht="16.399999999999999" customHeight="1" thickBot="1">
      <c r="A282" s="6">
        <v>281</v>
      </c>
      <c r="B282" s="271" t="s">
        <v>485</v>
      </c>
      <c r="C282" s="271" t="s">
        <v>20</v>
      </c>
      <c r="D282" s="205" t="e">
        <f>VLOOKUP(B282,'Erection Completed '!$B$2:$J$62,3,FALSE)</f>
        <v>#N/A</v>
      </c>
      <c r="E282" s="199">
        <v>54.417843999999995</v>
      </c>
      <c r="F282" s="227" t="e">
        <f t="shared" si="4"/>
        <v>#N/A</v>
      </c>
      <c r="G282" s="205" t="e">
        <f>VLOOKUP(B282,'Erection Completed '!$B$2:$J$62,6,FALSE)</f>
        <v>#N/A</v>
      </c>
      <c r="H282" s="205" t="e">
        <f>VLOOKUP(B282,'Erection Completed '!$B$2:$J$62,7,FALSE)</f>
        <v>#N/A</v>
      </c>
      <c r="I282" s="293" t="e">
        <f>VLOOKUP(B282,'Erection Completed '!$B$2:$J$62,8,FALSE)</f>
        <v>#N/A</v>
      </c>
      <c r="J282" s="6"/>
      <c r="K282" s="294" t="e">
        <f>VLOOKUP(B282,'Erection Completed '!$B$2:$K$62,10,FALSE)</f>
        <v>#N/A</v>
      </c>
      <c r="L282" s="209"/>
    </row>
    <row r="283" spans="1:12" ht="16.399999999999999" customHeight="1" thickBot="1">
      <c r="A283" s="6">
        <v>282</v>
      </c>
      <c r="B283" s="271" t="s">
        <v>57</v>
      </c>
      <c r="C283" s="271" t="s">
        <v>20</v>
      </c>
      <c r="D283" s="205" t="e">
        <f>VLOOKUP(B283,'Erection Completed '!$B$2:$J$62,3,FALSE)</f>
        <v>#N/A</v>
      </c>
      <c r="E283" s="199">
        <v>54.417843999999995</v>
      </c>
      <c r="F283" s="227" t="e">
        <f t="shared" si="4"/>
        <v>#N/A</v>
      </c>
      <c r="G283" s="205" t="e">
        <f>VLOOKUP(B283,'Erection Completed '!$B$2:$J$62,6,FALSE)</f>
        <v>#N/A</v>
      </c>
      <c r="H283" s="205" t="e">
        <f>VLOOKUP(B283,'Erection Completed '!$B$2:$J$62,7,FALSE)</f>
        <v>#N/A</v>
      </c>
      <c r="I283" s="293" t="e">
        <f>VLOOKUP(B283,'Erection Completed '!$B$2:$J$62,8,FALSE)</f>
        <v>#N/A</v>
      </c>
      <c r="J283" s="6"/>
      <c r="K283" s="294" t="e">
        <f>VLOOKUP(B283,'Erection Completed '!$B$2:$K$62,10,FALSE)</f>
        <v>#N/A</v>
      </c>
      <c r="L283" s="209"/>
    </row>
    <row r="284" spans="1:12" ht="16.399999999999999" customHeight="1" thickBot="1">
      <c r="A284" s="6">
        <v>283</v>
      </c>
      <c r="B284" s="271" t="s">
        <v>486</v>
      </c>
      <c r="C284" s="271" t="s">
        <v>638</v>
      </c>
      <c r="D284" s="205" t="e">
        <f>VLOOKUP(B284,'Erection Completed '!$B$2:$J$62,3,FALSE)</f>
        <v>#N/A</v>
      </c>
      <c r="E284" s="199">
        <v>37.796346</v>
      </c>
      <c r="F284" s="227" t="e">
        <f t="shared" si="4"/>
        <v>#N/A</v>
      </c>
      <c r="G284" s="205" t="e">
        <f>VLOOKUP(B284,'Erection Completed '!$B$2:$J$62,6,FALSE)</f>
        <v>#N/A</v>
      </c>
      <c r="H284" s="205" t="e">
        <f>VLOOKUP(B284,'Erection Completed '!$B$2:$J$62,7,FALSE)</f>
        <v>#N/A</v>
      </c>
      <c r="I284" s="293" t="e">
        <f>VLOOKUP(B284,'Erection Completed '!$B$2:$J$62,8,FALSE)</f>
        <v>#N/A</v>
      </c>
      <c r="J284" s="6"/>
      <c r="K284" s="294" t="e">
        <f>VLOOKUP(B284,'Erection Completed '!$B$2:$K$62,10,FALSE)</f>
        <v>#N/A</v>
      </c>
      <c r="L284" s="209"/>
    </row>
    <row r="285" spans="1:12" ht="16.399999999999999" customHeight="1" thickBot="1">
      <c r="A285" s="6">
        <v>284</v>
      </c>
      <c r="B285" s="271" t="s">
        <v>487</v>
      </c>
      <c r="C285" s="271" t="s">
        <v>638</v>
      </c>
      <c r="D285" s="205" t="e">
        <f>VLOOKUP(B285,'Erection Completed '!$B$2:$J$62,3,FALSE)</f>
        <v>#N/A</v>
      </c>
      <c r="E285" s="199">
        <v>37.796346</v>
      </c>
      <c r="F285" s="227" t="e">
        <f t="shared" si="4"/>
        <v>#N/A</v>
      </c>
      <c r="G285" s="205" t="e">
        <f>VLOOKUP(B285,'Erection Completed '!$B$2:$J$62,6,FALSE)</f>
        <v>#N/A</v>
      </c>
      <c r="H285" s="205" t="e">
        <f>VLOOKUP(B285,'Erection Completed '!$B$2:$J$62,7,FALSE)</f>
        <v>#N/A</v>
      </c>
      <c r="I285" s="293" t="e">
        <f>VLOOKUP(B285,'Erection Completed '!$B$2:$J$62,8,FALSE)</f>
        <v>#N/A</v>
      </c>
      <c r="J285" s="6"/>
      <c r="K285" s="294" t="e">
        <f>VLOOKUP(B285,'Erection Completed '!$B$2:$K$62,10,FALSE)</f>
        <v>#N/A</v>
      </c>
      <c r="L285" s="209"/>
    </row>
    <row r="286" spans="1:12" ht="16.399999999999999" customHeight="1" thickBot="1">
      <c r="A286" s="6">
        <v>285</v>
      </c>
      <c r="B286" s="271" t="s">
        <v>488</v>
      </c>
      <c r="C286" s="271" t="s">
        <v>638</v>
      </c>
      <c r="D286" s="205" t="e">
        <f>VLOOKUP(B286,'Erection Completed '!$B$2:$J$62,3,FALSE)</f>
        <v>#N/A</v>
      </c>
      <c r="E286" s="199">
        <v>37.796346</v>
      </c>
      <c r="F286" s="227" t="e">
        <f t="shared" si="4"/>
        <v>#N/A</v>
      </c>
      <c r="G286" s="205" t="e">
        <f>VLOOKUP(B286,'Erection Completed '!$B$2:$J$62,6,FALSE)</f>
        <v>#N/A</v>
      </c>
      <c r="H286" s="205" t="e">
        <f>VLOOKUP(B286,'Erection Completed '!$B$2:$J$62,7,FALSE)</f>
        <v>#N/A</v>
      </c>
      <c r="I286" s="293" t="e">
        <f>VLOOKUP(B286,'Erection Completed '!$B$2:$J$62,8,FALSE)</f>
        <v>#N/A</v>
      </c>
      <c r="J286" s="6"/>
      <c r="K286" s="294" t="e">
        <f>VLOOKUP(B286,'Erection Completed '!$B$2:$K$62,10,FALSE)</f>
        <v>#N/A</v>
      </c>
      <c r="L286" s="209"/>
    </row>
    <row r="287" spans="1:12" ht="16.399999999999999" customHeight="1" thickBot="1">
      <c r="A287" s="6">
        <v>286</v>
      </c>
      <c r="B287" s="271" t="s">
        <v>489</v>
      </c>
      <c r="C287" s="271" t="s">
        <v>657</v>
      </c>
      <c r="D287" s="205" t="e">
        <f>VLOOKUP(B287,'Erection Completed '!$B$2:$J$62,3,FALSE)</f>
        <v>#N/A</v>
      </c>
      <c r="E287" s="199">
        <v>39.458914000000007</v>
      </c>
      <c r="F287" s="227" t="e">
        <f t="shared" si="4"/>
        <v>#N/A</v>
      </c>
      <c r="G287" s="205" t="e">
        <f>VLOOKUP(B287,'Erection Completed '!$B$2:$J$62,6,FALSE)</f>
        <v>#N/A</v>
      </c>
      <c r="H287" s="205" t="e">
        <f>VLOOKUP(B287,'Erection Completed '!$B$2:$J$62,7,FALSE)</f>
        <v>#N/A</v>
      </c>
      <c r="I287" s="293" t="e">
        <f>VLOOKUP(B287,'Erection Completed '!$B$2:$J$62,8,FALSE)</f>
        <v>#N/A</v>
      </c>
      <c r="J287" s="6"/>
      <c r="K287" s="294" t="e">
        <f>VLOOKUP(B287,'Erection Completed '!$B$2:$K$62,10,FALSE)</f>
        <v>#N/A</v>
      </c>
      <c r="L287" s="209"/>
    </row>
    <row r="288" spans="1:12" ht="16.399999999999999" customHeight="1" thickBot="1">
      <c r="A288" s="6">
        <v>287</v>
      </c>
      <c r="B288" s="271" t="s">
        <v>490</v>
      </c>
      <c r="C288" s="271" t="s">
        <v>660</v>
      </c>
      <c r="D288" s="205" t="e">
        <f>VLOOKUP(B288,'Erection Completed '!$B$2:$J$62,3,FALSE)</f>
        <v>#N/A</v>
      </c>
      <c r="E288" s="199">
        <v>64.25380899999999</v>
      </c>
      <c r="F288" s="227" t="e">
        <f t="shared" si="4"/>
        <v>#N/A</v>
      </c>
      <c r="G288" s="205" t="e">
        <f>VLOOKUP(B288,'Erection Completed '!$B$2:$J$62,6,FALSE)</f>
        <v>#N/A</v>
      </c>
      <c r="H288" s="205" t="e">
        <f>VLOOKUP(B288,'Erection Completed '!$B$2:$J$62,7,FALSE)</f>
        <v>#N/A</v>
      </c>
      <c r="I288" s="293" t="e">
        <f>VLOOKUP(B288,'Erection Completed '!$B$2:$J$62,8,FALSE)</f>
        <v>#N/A</v>
      </c>
      <c r="J288" s="6"/>
      <c r="K288" s="294" t="e">
        <f>VLOOKUP(B288,'Erection Completed '!$B$2:$K$62,10,FALSE)</f>
        <v>#N/A</v>
      </c>
      <c r="L288" s="209"/>
    </row>
    <row r="289" spans="1:12" ht="16.399999999999999" customHeight="1" thickBot="1">
      <c r="A289" s="6">
        <v>288</v>
      </c>
      <c r="B289" s="271" t="s">
        <v>491</v>
      </c>
      <c r="C289" s="271" t="s">
        <v>673</v>
      </c>
      <c r="D289" s="205" t="e">
        <f>VLOOKUP(B289,'Erection Completed '!$B$2:$J$62,3,FALSE)</f>
        <v>#N/A</v>
      </c>
      <c r="E289" s="199">
        <v>129.34103899999999</v>
      </c>
      <c r="F289" s="227" t="e">
        <f t="shared" si="4"/>
        <v>#N/A</v>
      </c>
      <c r="G289" s="205" t="e">
        <f>VLOOKUP(B289,'Erection Completed '!$B$2:$J$62,6,FALSE)</f>
        <v>#N/A</v>
      </c>
      <c r="H289" s="205" t="e">
        <f>VLOOKUP(B289,'Erection Completed '!$B$2:$J$62,7,FALSE)</f>
        <v>#N/A</v>
      </c>
      <c r="I289" s="293" t="e">
        <f>VLOOKUP(B289,'Erection Completed '!$B$2:$J$62,8,FALSE)</f>
        <v>#N/A</v>
      </c>
      <c r="J289" s="6"/>
      <c r="K289" s="294" t="e">
        <f>VLOOKUP(B289,'Erection Completed '!$B$2:$K$62,10,FALSE)</f>
        <v>#N/A</v>
      </c>
      <c r="L289" s="209"/>
    </row>
    <row r="290" spans="1:12" ht="16.399999999999999" customHeight="1" thickBot="1">
      <c r="A290" s="6">
        <v>289</v>
      </c>
      <c r="B290" s="271" t="s">
        <v>58</v>
      </c>
      <c r="C290" s="271" t="s">
        <v>866</v>
      </c>
      <c r="D290" s="205" t="e">
        <f>VLOOKUP(B290,'Erection Completed '!$B$2:$J$62,3,FALSE)</f>
        <v>#N/A</v>
      </c>
      <c r="E290" s="199" t="e">
        <v>#N/A</v>
      </c>
      <c r="F290" s="227" t="e">
        <f t="shared" si="4"/>
        <v>#N/A</v>
      </c>
      <c r="G290" s="205" t="e">
        <f>VLOOKUP(B290,'Erection Completed '!$B$2:$J$62,6,FALSE)</f>
        <v>#N/A</v>
      </c>
      <c r="H290" s="205" t="e">
        <f>VLOOKUP(B290,'Erection Completed '!$B$2:$J$62,7,FALSE)</f>
        <v>#N/A</v>
      </c>
      <c r="I290" s="293" t="e">
        <f>VLOOKUP(B290,'Erection Completed '!$B$2:$J$62,8,FALSE)</f>
        <v>#N/A</v>
      </c>
      <c r="J290" s="6"/>
      <c r="K290" s="294" t="e">
        <f>VLOOKUP(B290,'Erection Completed '!$B$2:$K$62,10,FALSE)</f>
        <v>#N/A</v>
      </c>
      <c r="L290" s="209"/>
    </row>
    <row r="291" spans="1:12" ht="16.399999999999999" customHeight="1" thickBot="1">
      <c r="A291" s="6">
        <v>290</v>
      </c>
      <c r="B291" s="271" t="s">
        <v>492</v>
      </c>
      <c r="C291" s="271" t="s">
        <v>642</v>
      </c>
      <c r="D291" s="205" t="e">
        <f>VLOOKUP(B291,'Erection Completed '!$B$2:$J$62,3,FALSE)</f>
        <v>#N/A</v>
      </c>
      <c r="E291" s="199">
        <v>46.689357999999991</v>
      </c>
      <c r="F291" s="227" t="e">
        <f t="shared" si="4"/>
        <v>#N/A</v>
      </c>
      <c r="G291" s="205" t="e">
        <f>VLOOKUP(B291,'Erection Completed '!$B$2:$J$62,6,FALSE)</f>
        <v>#N/A</v>
      </c>
      <c r="H291" s="205" t="e">
        <f>VLOOKUP(B291,'Erection Completed '!$B$2:$J$62,7,FALSE)</f>
        <v>#N/A</v>
      </c>
      <c r="I291" s="293" t="e">
        <f>VLOOKUP(B291,'Erection Completed '!$B$2:$J$62,8,FALSE)</f>
        <v>#N/A</v>
      </c>
      <c r="J291" s="6"/>
      <c r="K291" s="294" t="e">
        <f>VLOOKUP(B291,'Erection Completed '!$B$2:$K$62,10,FALSE)</f>
        <v>#N/A</v>
      </c>
      <c r="L291" s="209"/>
    </row>
    <row r="292" spans="1:12" ht="16.399999999999999" customHeight="1" thickBot="1">
      <c r="A292" s="6">
        <v>291</v>
      </c>
      <c r="B292" s="271" t="s">
        <v>493</v>
      </c>
      <c r="C292" s="271" t="s">
        <v>638</v>
      </c>
      <c r="D292" s="205" t="e">
        <f>VLOOKUP(B292,'Erection Completed '!$B$2:$J$62,3,FALSE)</f>
        <v>#N/A</v>
      </c>
      <c r="E292" s="199">
        <v>37.796346</v>
      </c>
      <c r="F292" s="227" t="e">
        <f t="shared" si="4"/>
        <v>#N/A</v>
      </c>
      <c r="G292" s="205" t="e">
        <f>VLOOKUP(B292,'Erection Completed '!$B$2:$J$62,6,FALSE)</f>
        <v>#N/A</v>
      </c>
      <c r="H292" s="205" t="e">
        <f>VLOOKUP(B292,'Erection Completed '!$B$2:$J$62,7,FALSE)</f>
        <v>#N/A</v>
      </c>
      <c r="I292" s="293" t="e">
        <f>VLOOKUP(B292,'Erection Completed '!$B$2:$J$62,8,FALSE)</f>
        <v>#N/A</v>
      </c>
      <c r="J292" s="6"/>
      <c r="K292" s="294" t="e">
        <f>VLOOKUP(B292,'Erection Completed '!$B$2:$K$62,10,FALSE)</f>
        <v>#N/A</v>
      </c>
      <c r="L292" s="209"/>
    </row>
    <row r="293" spans="1:12" ht="16.399999999999999" customHeight="1" thickBot="1">
      <c r="A293" s="6">
        <v>292</v>
      </c>
      <c r="B293" s="271" t="s">
        <v>232</v>
      </c>
      <c r="C293" s="271" t="s">
        <v>638</v>
      </c>
      <c r="D293" s="205" t="e">
        <f>VLOOKUP(B293,'Erection Completed '!$B$2:$J$62,3,FALSE)</f>
        <v>#N/A</v>
      </c>
      <c r="E293" s="199">
        <v>37.796346</v>
      </c>
      <c r="F293" s="227" t="e">
        <f t="shared" si="4"/>
        <v>#N/A</v>
      </c>
      <c r="G293" s="205" t="e">
        <f>VLOOKUP(B293,'Erection Completed '!$B$2:$J$62,6,FALSE)</f>
        <v>#N/A</v>
      </c>
      <c r="H293" s="205" t="e">
        <f>VLOOKUP(B293,'Erection Completed '!$B$2:$J$62,7,FALSE)</f>
        <v>#N/A</v>
      </c>
      <c r="I293" s="293" t="e">
        <f>VLOOKUP(B293,'Erection Completed '!$B$2:$J$62,8,FALSE)</f>
        <v>#N/A</v>
      </c>
      <c r="J293" s="6"/>
      <c r="K293" s="294" t="e">
        <f>VLOOKUP(B293,'Erection Completed '!$B$2:$K$62,10,FALSE)</f>
        <v>#N/A</v>
      </c>
      <c r="L293" s="209"/>
    </row>
    <row r="294" spans="1:12" ht="16.399999999999999" customHeight="1" thickBot="1">
      <c r="A294" s="6">
        <v>293</v>
      </c>
      <c r="B294" s="271" t="s">
        <v>494</v>
      </c>
      <c r="C294" s="271" t="s">
        <v>657</v>
      </c>
      <c r="D294" s="205" t="e">
        <f>VLOOKUP(B294,'Erection Completed '!$B$2:$J$62,3,FALSE)</f>
        <v>#N/A</v>
      </c>
      <c r="E294" s="199">
        <v>39.458914000000007</v>
      </c>
      <c r="F294" s="227" t="e">
        <f t="shared" si="4"/>
        <v>#N/A</v>
      </c>
      <c r="G294" s="205" t="e">
        <f>VLOOKUP(B294,'Erection Completed '!$B$2:$J$62,6,FALSE)</f>
        <v>#N/A</v>
      </c>
      <c r="H294" s="205" t="e">
        <f>VLOOKUP(B294,'Erection Completed '!$B$2:$J$62,7,FALSE)</f>
        <v>#N/A</v>
      </c>
      <c r="I294" s="293" t="e">
        <f>VLOOKUP(B294,'Erection Completed '!$B$2:$J$62,8,FALSE)</f>
        <v>#N/A</v>
      </c>
      <c r="J294" s="6"/>
      <c r="K294" s="294" t="e">
        <f>VLOOKUP(B294,'Erection Completed '!$B$2:$K$62,10,FALSE)</f>
        <v>#N/A</v>
      </c>
      <c r="L294" s="209"/>
    </row>
    <row r="295" spans="1:12" ht="16.399999999999999" customHeight="1" thickBot="1">
      <c r="A295" s="6">
        <v>294</v>
      </c>
      <c r="B295" s="271" t="s">
        <v>495</v>
      </c>
      <c r="C295" s="271" t="s">
        <v>685</v>
      </c>
      <c r="D295" s="205" t="e">
        <f>VLOOKUP(B295,'Erection Completed '!$B$2:$J$62,3,FALSE)</f>
        <v>#N/A</v>
      </c>
      <c r="E295" s="199">
        <v>82.238801999999993</v>
      </c>
      <c r="F295" s="227" t="e">
        <f t="shared" si="4"/>
        <v>#N/A</v>
      </c>
      <c r="G295" s="205" t="e">
        <f>VLOOKUP(B295,'Erection Completed '!$B$2:$J$62,6,FALSE)</f>
        <v>#N/A</v>
      </c>
      <c r="H295" s="205" t="e">
        <f>VLOOKUP(B295,'Erection Completed '!$B$2:$J$62,7,FALSE)</f>
        <v>#N/A</v>
      </c>
      <c r="I295" s="293" t="e">
        <f>VLOOKUP(B295,'Erection Completed '!$B$2:$J$62,8,FALSE)</f>
        <v>#N/A</v>
      </c>
      <c r="J295" s="6"/>
      <c r="K295" s="294" t="e">
        <f>VLOOKUP(B295,'Erection Completed '!$B$2:$K$62,10,FALSE)</f>
        <v>#N/A</v>
      </c>
      <c r="L295" s="209"/>
    </row>
    <row r="296" spans="1:12" ht="16.399999999999999" customHeight="1" thickBot="1">
      <c r="A296" s="6">
        <v>295</v>
      </c>
      <c r="B296" s="271" t="s">
        <v>496</v>
      </c>
      <c r="C296" s="271" t="s">
        <v>867</v>
      </c>
      <c r="D296" s="205" t="e">
        <f>VLOOKUP(B296,'Erection Completed '!$B$2:$J$62,3,FALSE)</f>
        <v>#N/A</v>
      </c>
      <c r="E296" s="199" t="e">
        <v>#N/A</v>
      </c>
      <c r="F296" s="227" t="e">
        <f t="shared" si="4"/>
        <v>#N/A</v>
      </c>
      <c r="G296" s="205" t="e">
        <f>VLOOKUP(B296,'Erection Completed '!$B$2:$J$62,6,FALSE)</f>
        <v>#N/A</v>
      </c>
      <c r="H296" s="205" t="e">
        <f>VLOOKUP(B296,'Erection Completed '!$B$2:$J$62,7,FALSE)</f>
        <v>#N/A</v>
      </c>
      <c r="I296" s="293" t="e">
        <f>VLOOKUP(B296,'Erection Completed '!$B$2:$J$62,8,FALSE)</f>
        <v>#N/A</v>
      </c>
      <c r="J296" s="6"/>
      <c r="K296" s="294" t="e">
        <f>VLOOKUP(B296,'Erection Completed '!$B$2:$K$62,10,FALSE)</f>
        <v>#N/A</v>
      </c>
      <c r="L296" s="209"/>
    </row>
    <row r="297" spans="1:12" ht="16.399999999999999" customHeight="1" thickBot="1">
      <c r="A297" s="6">
        <v>296</v>
      </c>
      <c r="B297" s="271" t="s">
        <v>497</v>
      </c>
      <c r="C297" s="271" t="s">
        <v>689</v>
      </c>
      <c r="D297" s="205" t="e">
        <f>VLOOKUP(B297,'Erection Completed '!$B$2:$J$62,3,FALSE)</f>
        <v>#N/A</v>
      </c>
      <c r="E297" s="199">
        <v>109.60769700000003</v>
      </c>
      <c r="F297" s="227" t="e">
        <f t="shared" si="4"/>
        <v>#N/A</v>
      </c>
      <c r="G297" s="205" t="e">
        <f>VLOOKUP(B297,'Erection Completed '!$B$2:$J$62,6,FALSE)</f>
        <v>#N/A</v>
      </c>
      <c r="H297" s="205" t="e">
        <f>VLOOKUP(B297,'Erection Completed '!$B$2:$J$62,7,FALSE)</f>
        <v>#N/A</v>
      </c>
      <c r="I297" s="293" t="e">
        <f>VLOOKUP(B297,'Erection Completed '!$B$2:$J$62,8,FALSE)</f>
        <v>#N/A</v>
      </c>
      <c r="J297" s="6"/>
      <c r="K297" s="294" t="e">
        <f>VLOOKUP(B297,'Erection Completed '!$B$2:$K$62,10,FALSE)</f>
        <v>#N/A</v>
      </c>
      <c r="L297" s="209"/>
    </row>
    <row r="298" spans="1:12" ht="16.399999999999999" customHeight="1" thickBot="1">
      <c r="A298" s="6">
        <v>297</v>
      </c>
      <c r="B298" s="271" t="s">
        <v>498</v>
      </c>
      <c r="C298" s="271" t="s">
        <v>2</v>
      </c>
      <c r="D298" s="205" t="e">
        <f>VLOOKUP(B298,'Erection Completed '!$B$2:$J$62,3,FALSE)</f>
        <v>#N/A</v>
      </c>
      <c r="E298" s="199">
        <v>72.237603000000007</v>
      </c>
      <c r="F298" s="227" t="e">
        <f t="shared" si="4"/>
        <v>#N/A</v>
      </c>
      <c r="G298" s="205" t="e">
        <f>VLOOKUP(B298,'Erection Completed '!$B$2:$J$62,6,FALSE)</f>
        <v>#N/A</v>
      </c>
      <c r="H298" s="205" t="e">
        <f>VLOOKUP(B298,'Erection Completed '!$B$2:$J$62,7,FALSE)</f>
        <v>#N/A</v>
      </c>
      <c r="I298" s="293" t="e">
        <f>VLOOKUP(B298,'Erection Completed '!$B$2:$J$62,8,FALSE)</f>
        <v>#N/A</v>
      </c>
      <c r="J298" s="6"/>
      <c r="K298" s="294" t="e">
        <f>VLOOKUP(B298,'Erection Completed '!$B$2:$K$62,10,FALSE)</f>
        <v>#N/A</v>
      </c>
      <c r="L298" s="209"/>
    </row>
    <row r="299" spans="1:12" ht="16.399999999999999" customHeight="1" thickBot="1">
      <c r="A299" s="6">
        <v>298</v>
      </c>
      <c r="B299" s="271" t="s">
        <v>499</v>
      </c>
      <c r="C299" s="271" t="s">
        <v>638</v>
      </c>
      <c r="D299" s="205" t="e">
        <f>VLOOKUP(B299,'Erection Completed '!$B$2:$J$62,3,FALSE)</f>
        <v>#N/A</v>
      </c>
      <c r="E299" s="199">
        <v>37.796346</v>
      </c>
      <c r="F299" s="227" t="e">
        <f t="shared" si="4"/>
        <v>#N/A</v>
      </c>
      <c r="G299" s="205" t="e">
        <f>VLOOKUP(B299,'Erection Completed '!$B$2:$J$62,6,FALSE)</f>
        <v>#N/A</v>
      </c>
      <c r="H299" s="205" t="e">
        <f>VLOOKUP(B299,'Erection Completed '!$B$2:$J$62,7,FALSE)</f>
        <v>#N/A</v>
      </c>
      <c r="I299" s="293" t="e">
        <f>VLOOKUP(B299,'Erection Completed '!$B$2:$J$62,8,FALSE)</f>
        <v>#N/A</v>
      </c>
      <c r="J299" s="6"/>
      <c r="K299" s="294" t="e">
        <f>VLOOKUP(B299,'Erection Completed '!$B$2:$K$62,10,FALSE)</f>
        <v>#N/A</v>
      </c>
      <c r="L299" s="209"/>
    </row>
    <row r="300" spans="1:12" ht="16.399999999999999" customHeight="1" thickBot="1">
      <c r="A300" s="6">
        <v>299</v>
      </c>
      <c r="B300" s="271" t="s">
        <v>500</v>
      </c>
      <c r="C300" s="271" t="s">
        <v>668</v>
      </c>
      <c r="D300" s="205" t="e">
        <f>VLOOKUP(B300,'Erection Completed '!$B$2:$J$62,3,FALSE)</f>
        <v>#N/A</v>
      </c>
      <c r="E300" s="199">
        <v>54.417843999999995</v>
      </c>
      <c r="F300" s="227" t="e">
        <f t="shared" si="4"/>
        <v>#N/A</v>
      </c>
      <c r="G300" s="205" t="e">
        <f>VLOOKUP(B300,'Erection Completed '!$B$2:$J$62,6,FALSE)</f>
        <v>#N/A</v>
      </c>
      <c r="H300" s="205" t="e">
        <f>VLOOKUP(B300,'Erection Completed '!$B$2:$J$62,7,FALSE)</f>
        <v>#N/A</v>
      </c>
      <c r="I300" s="293" t="e">
        <f>VLOOKUP(B300,'Erection Completed '!$B$2:$J$62,8,FALSE)</f>
        <v>#N/A</v>
      </c>
      <c r="J300" s="6"/>
      <c r="K300" s="294" t="e">
        <f>VLOOKUP(B300,'Erection Completed '!$B$2:$K$62,10,FALSE)</f>
        <v>#N/A</v>
      </c>
      <c r="L300" s="209"/>
    </row>
    <row r="301" spans="1:12" ht="16.399999999999999" customHeight="1" thickBot="1">
      <c r="A301" s="6">
        <v>300</v>
      </c>
      <c r="B301" s="271" t="s">
        <v>501</v>
      </c>
      <c r="C301" s="271" t="s">
        <v>657</v>
      </c>
      <c r="D301" s="205" t="e">
        <f>VLOOKUP(B301,'Erection Completed '!$B$2:$J$62,3,FALSE)</f>
        <v>#N/A</v>
      </c>
      <c r="E301" s="199">
        <v>39.458914000000007</v>
      </c>
      <c r="F301" s="227" t="e">
        <f t="shared" si="4"/>
        <v>#N/A</v>
      </c>
      <c r="G301" s="205" t="e">
        <f>VLOOKUP(B301,'Erection Completed '!$B$2:$J$62,6,FALSE)</f>
        <v>#N/A</v>
      </c>
      <c r="H301" s="205" t="e">
        <f>VLOOKUP(B301,'Erection Completed '!$B$2:$J$62,7,FALSE)</f>
        <v>#N/A</v>
      </c>
      <c r="I301" s="293" t="e">
        <f>VLOOKUP(B301,'Erection Completed '!$B$2:$J$62,8,FALSE)</f>
        <v>#N/A</v>
      </c>
      <c r="J301" s="6"/>
      <c r="K301" s="294" t="e">
        <f>VLOOKUP(B301,'Erection Completed '!$B$2:$K$62,10,FALSE)</f>
        <v>#N/A</v>
      </c>
      <c r="L301" s="209"/>
    </row>
    <row r="302" spans="1:12" ht="16.399999999999999" customHeight="1" thickBot="1">
      <c r="A302" s="6">
        <v>301</v>
      </c>
      <c r="B302" s="271" t="s">
        <v>59</v>
      </c>
      <c r="C302" s="271" t="s">
        <v>5</v>
      </c>
      <c r="D302" s="205" t="e">
        <f>VLOOKUP(B302,'Erection Completed '!$B$2:$J$62,3,FALSE)</f>
        <v>#N/A</v>
      </c>
      <c r="E302" s="199">
        <v>80.408017000000001</v>
      </c>
      <c r="F302" s="227" t="e">
        <f t="shared" si="4"/>
        <v>#N/A</v>
      </c>
      <c r="G302" s="205" t="e">
        <f>VLOOKUP(B302,'Erection Completed '!$B$2:$J$62,6,FALSE)</f>
        <v>#N/A</v>
      </c>
      <c r="H302" s="205" t="e">
        <f>VLOOKUP(B302,'Erection Completed '!$B$2:$J$62,7,FALSE)</f>
        <v>#N/A</v>
      </c>
      <c r="I302" s="293" t="e">
        <f>VLOOKUP(B302,'Erection Completed '!$B$2:$J$62,8,FALSE)</f>
        <v>#N/A</v>
      </c>
      <c r="J302" s="6"/>
      <c r="K302" s="294" t="e">
        <f>VLOOKUP(B302,'Erection Completed '!$B$2:$K$62,10,FALSE)</f>
        <v>#N/A</v>
      </c>
      <c r="L302" s="209"/>
    </row>
    <row r="303" spans="1:12" ht="16.399999999999999" customHeight="1" thickBot="1">
      <c r="A303" s="6">
        <v>302</v>
      </c>
      <c r="B303" s="271" t="s">
        <v>231</v>
      </c>
      <c r="C303" s="271" t="s">
        <v>638</v>
      </c>
      <c r="D303" s="205" t="e">
        <f>VLOOKUP(B303,'Erection Completed '!$B$2:$J$62,3,FALSE)</f>
        <v>#N/A</v>
      </c>
      <c r="E303" s="199">
        <v>37.796346</v>
      </c>
      <c r="F303" s="227" t="e">
        <f t="shared" si="4"/>
        <v>#N/A</v>
      </c>
      <c r="G303" s="205" t="e">
        <f>VLOOKUP(B303,'Erection Completed '!$B$2:$J$62,6,FALSE)</f>
        <v>#N/A</v>
      </c>
      <c r="H303" s="205" t="e">
        <f>VLOOKUP(B303,'Erection Completed '!$B$2:$J$62,7,FALSE)</f>
        <v>#N/A</v>
      </c>
      <c r="I303" s="293" t="e">
        <f>VLOOKUP(B303,'Erection Completed '!$B$2:$J$62,8,FALSE)</f>
        <v>#N/A</v>
      </c>
      <c r="J303" s="157"/>
      <c r="K303" s="294" t="e">
        <f>VLOOKUP(B303,'Erection Completed '!$B$2:$K$62,10,FALSE)</f>
        <v>#N/A</v>
      </c>
      <c r="L303" s="200"/>
    </row>
    <row r="304" spans="1:12" ht="16.399999999999999" customHeight="1" thickBot="1">
      <c r="A304" s="6">
        <v>303</v>
      </c>
      <c r="B304" s="271" t="s">
        <v>181</v>
      </c>
      <c r="C304" s="271" t="s">
        <v>638</v>
      </c>
      <c r="D304" s="205" t="e">
        <f>VLOOKUP(B304,'Erection Completed '!$B$2:$J$62,3,FALSE)</f>
        <v>#N/A</v>
      </c>
      <c r="E304" s="199">
        <v>37.796346</v>
      </c>
      <c r="F304" s="227" t="e">
        <f t="shared" si="4"/>
        <v>#N/A</v>
      </c>
      <c r="G304" s="205" t="e">
        <f>VLOOKUP(B304,'Erection Completed '!$B$2:$J$62,6,FALSE)</f>
        <v>#N/A</v>
      </c>
      <c r="H304" s="205" t="e">
        <f>VLOOKUP(B304,'Erection Completed '!$B$2:$J$62,7,FALSE)</f>
        <v>#N/A</v>
      </c>
      <c r="I304" s="293" t="e">
        <f>VLOOKUP(B304,'Erection Completed '!$B$2:$J$62,8,FALSE)</f>
        <v>#N/A</v>
      </c>
      <c r="J304" s="157"/>
      <c r="K304" s="294" t="e">
        <f>VLOOKUP(B304,'Erection Completed '!$B$2:$K$62,10,FALSE)</f>
        <v>#N/A</v>
      </c>
      <c r="L304" s="200"/>
    </row>
    <row r="305" spans="1:12" ht="16.399999999999999" customHeight="1" thickBot="1">
      <c r="A305" s="6">
        <v>304</v>
      </c>
      <c r="B305" s="271" t="s">
        <v>502</v>
      </c>
      <c r="C305" s="271" t="s">
        <v>638</v>
      </c>
      <c r="D305" s="205" t="e">
        <f>VLOOKUP(B305,'Erection Completed '!$B$2:$J$62,3,FALSE)</f>
        <v>#N/A</v>
      </c>
      <c r="E305" s="199">
        <v>37.796346</v>
      </c>
      <c r="F305" s="227" t="e">
        <f t="shared" si="4"/>
        <v>#N/A</v>
      </c>
      <c r="G305" s="205" t="e">
        <f>VLOOKUP(B305,'Erection Completed '!$B$2:$J$62,6,FALSE)</f>
        <v>#N/A</v>
      </c>
      <c r="H305" s="205" t="e">
        <f>VLOOKUP(B305,'Erection Completed '!$B$2:$J$62,7,FALSE)</f>
        <v>#N/A</v>
      </c>
      <c r="I305" s="293" t="e">
        <f>VLOOKUP(B305,'Erection Completed '!$B$2:$J$62,8,FALSE)</f>
        <v>#N/A</v>
      </c>
      <c r="J305" s="157"/>
      <c r="K305" s="294" t="e">
        <f>VLOOKUP(B305,'Erection Completed '!$B$2:$K$62,10,FALSE)</f>
        <v>#N/A</v>
      </c>
      <c r="L305" s="200"/>
    </row>
    <row r="306" spans="1:12" ht="16.399999999999999" customHeight="1" thickBot="1">
      <c r="A306" s="6">
        <v>305</v>
      </c>
      <c r="B306" s="271" t="s">
        <v>205</v>
      </c>
      <c r="C306" s="271" t="s">
        <v>657</v>
      </c>
      <c r="D306" s="205" t="e">
        <f>VLOOKUP(B306,'Erection Completed '!$B$2:$J$62,3,FALSE)</f>
        <v>#N/A</v>
      </c>
      <c r="E306" s="199">
        <v>39.458914000000007</v>
      </c>
      <c r="F306" s="227" t="e">
        <f t="shared" si="4"/>
        <v>#N/A</v>
      </c>
      <c r="G306" s="205" t="e">
        <f>VLOOKUP(B306,'Erection Completed '!$B$2:$J$62,6,FALSE)</f>
        <v>#N/A</v>
      </c>
      <c r="H306" s="205" t="e">
        <f>VLOOKUP(B306,'Erection Completed '!$B$2:$J$62,7,FALSE)</f>
        <v>#N/A</v>
      </c>
      <c r="I306" s="293" t="e">
        <f>VLOOKUP(B306,'Erection Completed '!$B$2:$J$62,8,FALSE)</f>
        <v>#N/A</v>
      </c>
      <c r="J306" s="157"/>
      <c r="K306" s="294" t="e">
        <f>VLOOKUP(B306,'Erection Completed '!$B$2:$K$62,10,FALSE)</f>
        <v>#N/A</v>
      </c>
      <c r="L306" s="200"/>
    </row>
    <row r="307" spans="1:12" ht="16.399999999999999" customHeight="1" thickBot="1">
      <c r="A307" s="6">
        <v>306</v>
      </c>
      <c r="B307" s="271" t="s">
        <v>503</v>
      </c>
      <c r="C307" s="271" t="s">
        <v>29</v>
      </c>
      <c r="D307" s="205" t="e">
        <f>VLOOKUP(B307,'Erection Completed '!$B$2:$J$62,3,FALSE)</f>
        <v>#N/A</v>
      </c>
      <c r="E307" s="199">
        <v>84.299299000000005</v>
      </c>
      <c r="F307" s="227" t="e">
        <f t="shared" si="4"/>
        <v>#N/A</v>
      </c>
      <c r="G307" s="205" t="e">
        <f>VLOOKUP(B307,'Erection Completed '!$B$2:$J$62,6,FALSE)</f>
        <v>#N/A</v>
      </c>
      <c r="H307" s="205" t="e">
        <f>VLOOKUP(B307,'Erection Completed '!$B$2:$J$62,7,FALSE)</f>
        <v>#N/A</v>
      </c>
      <c r="I307" s="293" t="e">
        <f>VLOOKUP(B307,'Erection Completed '!$B$2:$J$62,8,FALSE)</f>
        <v>#N/A</v>
      </c>
      <c r="J307" s="157"/>
      <c r="K307" s="294" t="e">
        <f>VLOOKUP(B307,'Erection Completed '!$B$2:$K$62,10,FALSE)</f>
        <v>#N/A</v>
      </c>
      <c r="L307" s="200"/>
    </row>
    <row r="308" spans="1:12" ht="16.399999999999999" customHeight="1" thickBot="1">
      <c r="A308" s="6">
        <v>307</v>
      </c>
      <c r="B308" s="271" t="s">
        <v>60</v>
      </c>
      <c r="C308" s="271" t="s">
        <v>29</v>
      </c>
      <c r="D308" s="205" t="e">
        <f>VLOOKUP(B308,'Erection Completed '!$B$2:$J$62,3,FALSE)</f>
        <v>#N/A</v>
      </c>
      <c r="E308" s="199">
        <v>84.299299000000005</v>
      </c>
      <c r="F308" s="227" t="e">
        <f t="shared" si="4"/>
        <v>#N/A</v>
      </c>
      <c r="G308" s="205" t="e">
        <f>VLOOKUP(B308,'Erection Completed '!$B$2:$J$62,6,FALSE)</f>
        <v>#N/A</v>
      </c>
      <c r="H308" s="205" t="e">
        <f>VLOOKUP(B308,'Erection Completed '!$B$2:$J$62,7,FALSE)</f>
        <v>#N/A</v>
      </c>
      <c r="I308" s="293" t="e">
        <f>VLOOKUP(B308,'Erection Completed '!$B$2:$J$62,8,FALSE)</f>
        <v>#N/A</v>
      </c>
      <c r="J308" s="157"/>
      <c r="K308" s="294" t="e">
        <f>VLOOKUP(B308,'Erection Completed '!$B$2:$K$62,10,FALSE)</f>
        <v>#N/A</v>
      </c>
      <c r="L308" s="200"/>
    </row>
    <row r="309" spans="1:12" ht="16.399999999999999" customHeight="1" thickBot="1">
      <c r="A309" s="6">
        <v>308</v>
      </c>
      <c r="B309" s="271" t="s">
        <v>504</v>
      </c>
      <c r="C309" s="271" t="s">
        <v>638</v>
      </c>
      <c r="D309" s="205" t="e">
        <f>VLOOKUP(B309,'Erection Completed '!$B$2:$J$62,3,FALSE)</f>
        <v>#N/A</v>
      </c>
      <c r="E309" s="199">
        <v>37.796346</v>
      </c>
      <c r="F309" s="227" t="e">
        <f t="shared" si="4"/>
        <v>#N/A</v>
      </c>
      <c r="G309" s="205" t="e">
        <f>VLOOKUP(B309,'Erection Completed '!$B$2:$J$62,6,FALSE)</f>
        <v>#N/A</v>
      </c>
      <c r="H309" s="205" t="e">
        <f>VLOOKUP(B309,'Erection Completed '!$B$2:$J$62,7,FALSE)</f>
        <v>#N/A</v>
      </c>
      <c r="I309" s="293" t="e">
        <f>VLOOKUP(B309,'Erection Completed '!$B$2:$J$62,8,FALSE)</f>
        <v>#N/A</v>
      </c>
      <c r="J309" s="157"/>
      <c r="K309" s="294" t="e">
        <f>VLOOKUP(B309,'Erection Completed '!$B$2:$K$62,10,FALSE)</f>
        <v>#N/A</v>
      </c>
      <c r="L309" s="200"/>
    </row>
    <row r="310" spans="1:12" ht="16.399999999999999" customHeight="1" thickBot="1">
      <c r="A310" s="6">
        <v>309</v>
      </c>
      <c r="B310" s="271" t="s">
        <v>211</v>
      </c>
      <c r="C310" s="271" t="s">
        <v>638</v>
      </c>
      <c r="D310" s="205" t="e">
        <f>VLOOKUP(B310,'Erection Completed '!$B$2:$J$62,3,FALSE)</f>
        <v>#N/A</v>
      </c>
      <c r="E310" s="199">
        <v>37.796346</v>
      </c>
      <c r="F310" s="227" t="e">
        <f t="shared" si="4"/>
        <v>#N/A</v>
      </c>
      <c r="G310" s="205" t="e">
        <f>VLOOKUP(B310,'Erection Completed '!$B$2:$J$62,6,FALSE)</f>
        <v>#N/A</v>
      </c>
      <c r="H310" s="205" t="e">
        <f>VLOOKUP(B310,'Erection Completed '!$B$2:$J$62,7,FALSE)</f>
        <v>#N/A</v>
      </c>
      <c r="I310" s="293" t="e">
        <f>VLOOKUP(B310,'Erection Completed '!$B$2:$J$62,8,FALSE)</f>
        <v>#N/A</v>
      </c>
      <c r="J310" s="157"/>
      <c r="K310" s="294" t="e">
        <f>VLOOKUP(B310,'Erection Completed '!$B$2:$K$62,10,FALSE)</f>
        <v>#N/A</v>
      </c>
      <c r="L310" s="200"/>
    </row>
    <row r="311" spans="1:12" ht="16.399999999999999" customHeight="1" thickBot="1">
      <c r="A311" s="6">
        <v>310</v>
      </c>
      <c r="B311" s="271" t="s">
        <v>209</v>
      </c>
      <c r="C311" s="271" t="s">
        <v>638</v>
      </c>
      <c r="D311" s="205" t="e">
        <f>VLOOKUP(B311,'Erection Completed '!$B$2:$J$62,3,FALSE)</f>
        <v>#N/A</v>
      </c>
      <c r="E311" s="199">
        <v>37.796346</v>
      </c>
      <c r="F311" s="227" t="e">
        <f t="shared" si="4"/>
        <v>#N/A</v>
      </c>
      <c r="G311" s="205" t="e">
        <f>VLOOKUP(B311,'Erection Completed '!$B$2:$J$62,6,FALSE)</f>
        <v>#N/A</v>
      </c>
      <c r="H311" s="205" t="e">
        <f>VLOOKUP(B311,'Erection Completed '!$B$2:$J$62,7,FALSE)</f>
        <v>#N/A</v>
      </c>
      <c r="I311" s="293" t="e">
        <f>VLOOKUP(B311,'Erection Completed '!$B$2:$J$62,8,FALSE)</f>
        <v>#N/A</v>
      </c>
      <c r="J311" s="157"/>
      <c r="K311" s="294" t="e">
        <f>VLOOKUP(B311,'Erection Completed '!$B$2:$K$62,10,FALSE)</f>
        <v>#N/A</v>
      </c>
      <c r="L311" s="200"/>
    </row>
    <row r="312" spans="1:12" ht="16.399999999999999" customHeight="1" thickBot="1">
      <c r="A312" s="6">
        <v>311</v>
      </c>
      <c r="B312" s="271" t="s">
        <v>505</v>
      </c>
      <c r="C312" s="271" t="s">
        <v>2</v>
      </c>
      <c r="D312" s="205" t="e">
        <f>VLOOKUP(B312,'Erection Completed '!$B$2:$J$62,3,FALSE)</f>
        <v>#N/A</v>
      </c>
      <c r="E312" s="199">
        <v>72.237603000000007</v>
      </c>
      <c r="F312" s="227" t="e">
        <f t="shared" si="4"/>
        <v>#N/A</v>
      </c>
      <c r="G312" s="205" t="e">
        <f>VLOOKUP(B312,'Erection Completed '!$B$2:$J$62,6,FALSE)</f>
        <v>#N/A</v>
      </c>
      <c r="H312" s="205" t="e">
        <f>VLOOKUP(B312,'Erection Completed '!$B$2:$J$62,7,FALSE)</f>
        <v>#N/A</v>
      </c>
      <c r="I312" s="293" t="e">
        <f>VLOOKUP(B312,'Erection Completed '!$B$2:$J$62,8,FALSE)</f>
        <v>#N/A</v>
      </c>
      <c r="J312" s="157"/>
      <c r="K312" s="294" t="e">
        <f>VLOOKUP(B312,'Erection Completed '!$B$2:$K$62,10,FALSE)</f>
        <v>#N/A</v>
      </c>
      <c r="L312" s="200"/>
    </row>
    <row r="313" spans="1:12" ht="16.399999999999999" customHeight="1" thickBot="1">
      <c r="A313" s="6">
        <v>312</v>
      </c>
      <c r="B313" s="271" t="s">
        <v>61</v>
      </c>
      <c r="C313" s="271" t="s">
        <v>638</v>
      </c>
      <c r="D313" s="205" t="e">
        <f>VLOOKUP(B313,'Erection Completed '!$B$2:$J$62,3,FALSE)</f>
        <v>#N/A</v>
      </c>
      <c r="E313" s="199">
        <v>37.796346</v>
      </c>
      <c r="F313" s="227" t="e">
        <f t="shared" si="4"/>
        <v>#N/A</v>
      </c>
      <c r="G313" s="205" t="e">
        <f>VLOOKUP(B313,'Erection Completed '!$B$2:$J$62,6,FALSE)</f>
        <v>#N/A</v>
      </c>
      <c r="H313" s="205" t="e">
        <f>VLOOKUP(B313,'Erection Completed '!$B$2:$J$62,7,FALSE)</f>
        <v>#N/A</v>
      </c>
      <c r="I313" s="293" t="e">
        <f>VLOOKUP(B313,'Erection Completed '!$B$2:$J$62,8,FALSE)</f>
        <v>#N/A</v>
      </c>
      <c r="J313" s="157"/>
      <c r="K313" s="294" t="e">
        <f>VLOOKUP(B313,'Erection Completed '!$B$2:$K$62,10,FALSE)</f>
        <v>#N/A</v>
      </c>
      <c r="L313" s="200"/>
    </row>
    <row r="314" spans="1:12" ht="16.399999999999999" customHeight="1" thickBot="1">
      <c r="A314" s="6">
        <v>313</v>
      </c>
      <c r="B314" s="271" t="s">
        <v>506</v>
      </c>
      <c r="C314" s="271" t="s">
        <v>638</v>
      </c>
      <c r="D314" s="205" t="e">
        <f>VLOOKUP(B314,'Erection Completed '!$B$2:$J$62,3,FALSE)</f>
        <v>#N/A</v>
      </c>
      <c r="E314" s="199">
        <v>37.796346</v>
      </c>
      <c r="F314" s="227" t="e">
        <f t="shared" si="4"/>
        <v>#N/A</v>
      </c>
      <c r="G314" s="205" t="e">
        <f>VLOOKUP(B314,'Erection Completed '!$B$2:$J$62,6,FALSE)</f>
        <v>#N/A</v>
      </c>
      <c r="H314" s="205" t="e">
        <f>VLOOKUP(B314,'Erection Completed '!$B$2:$J$62,7,FALSE)</f>
        <v>#N/A</v>
      </c>
      <c r="I314" s="293" t="e">
        <f>VLOOKUP(B314,'Erection Completed '!$B$2:$J$62,8,FALSE)</f>
        <v>#N/A</v>
      </c>
      <c r="J314" s="157"/>
      <c r="K314" s="294" t="e">
        <f>VLOOKUP(B314,'Erection Completed '!$B$2:$K$62,10,FALSE)</f>
        <v>#N/A</v>
      </c>
      <c r="L314" s="200"/>
    </row>
    <row r="315" spans="1:12" ht="16.399999999999999" customHeight="1" thickBot="1">
      <c r="A315" s="6">
        <v>314</v>
      </c>
      <c r="B315" s="271" t="s">
        <v>507</v>
      </c>
      <c r="C315" s="271" t="s">
        <v>657</v>
      </c>
      <c r="D315" s="205" t="e">
        <f>VLOOKUP(B315,'Erection Completed '!$B$2:$J$62,3,FALSE)</f>
        <v>#N/A</v>
      </c>
      <c r="E315" s="199">
        <v>39.458914000000007</v>
      </c>
      <c r="F315" s="227" t="e">
        <f t="shared" si="4"/>
        <v>#N/A</v>
      </c>
      <c r="G315" s="205" t="e">
        <f>VLOOKUP(B315,'Erection Completed '!$B$2:$J$62,6,FALSE)</f>
        <v>#N/A</v>
      </c>
      <c r="H315" s="205" t="e">
        <f>VLOOKUP(B315,'Erection Completed '!$B$2:$J$62,7,FALSE)</f>
        <v>#N/A</v>
      </c>
      <c r="I315" s="293" t="e">
        <f>VLOOKUP(B315,'Erection Completed '!$B$2:$J$62,8,FALSE)</f>
        <v>#N/A</v>
      </c>
      <c r="J315" s="157"/>
      <c r="K315" s="294" t="e">
        <f>VLOOKUP(B315,'Erection Completed '!$B$2:$K$62,10,FALSE)</f>
        <v>#N/A</v>
      </c>
      <c r="L315" s="200"/>
    </row>
    <row r="316" spans="1:12" ht="16.399999999999999" customHeight="1" thickBot="1">
      <c r="A316" s="6">
        <v>315</v>
      </c>
      <c r="B316" s="271" t="s">
        <v>508</v>
      </c>
      <c r="C316" s="271" t="s">
        <v>657</v>
      </c>
      <c r="D316" s="205" t="e">
        <f>VLOOKUP(B316,'Erection Completed '!$B$2:$J$62,3,FALSE)</f>
        <v>#N/A</v>
      </c>
      <c r="E316" s="199">
        <v>39.458914000000007</v>
      </c>
      <c r="F316" s="227" t="e">
        <f t="shared" si="4"/>
        <v>#N/A</v>
      </c>
      <c r="G316" s="205" t="e">
        <f>VLOOKUP(B316,'Erection Completed '!$B$2:$J$62,6,FALSE)</f>
        <v>#N/A</v>
      </c>
      <c r="H316" s="205" t="e">
        <f>VLOOKUP(B316,'Erection Completed '!$B$2:$J$62,7,FALSE)</f>
        <v>#N/A</v>
      </c>
      <c r="I316" s="293" t="e">
        <f>VLOOKUP(B316,'Erection Completed '!$B$2:$J$62,8,FALSE)</f>
        <v>#N/A</v>
      </c>
      <c r="J316" s="157"/>
      <c r="K316" s="294" t="e">
        <f>VLOOKUP(B316,'Erection Completed '!$B$2:$K$62,10,FALSE)</f>
        <v>#N/A</v>
      </c>
      <c r="L316" s="200"/>
    </row>
    <row r="317" spans="1:12" ht="16.399999999999999" customHeight="1" thickBot="1">
      <c r="A317" s="6">
        <v>316</v>
      </c>
      <c r="B317" s="271" t="s">
        <v>196</v>
      </c>
      <c r="C317" s="271" t="s">
        <v>638</v>
      </c>
      <c r="D317" s="205" t="e">
        <f>VLOOKUP(B317,'Erection Completed '!$B$2:$J$62,3,FALSE)</f>
        <v>#N/A</v>
      </c>
      <c r="E317" s="199">
        <v>37.796346</v>
      </c>
      <c r="F317" s="227" t="e">
        <f t="shared" si="4"/>
        <v>#N/A</v>
      </c>
      <c r="G317" s="205" t="e">
        <f>VLOOKUP(B317,'Erection Completed '!$B$2:$J$62,6,FALSE)</f>
        <v>#N/A</v>
      </c>
      <c r="H317" s="205" t="e">
        <f>VLOOKUP(B317,'Erection Completed '!$B$2:$J$62,7,FALSE)</f>
        <v>#N/A</v>
      </c>
      <c r="I317" s="293" t="e">
        <f>VLOOKUP(B317,'Erection Completed '!$B$2:$J$62,8,FALSE)</f>
        <v>#N/A</v>
      </c>
      <c r="J317" s="157"/>
      <c r="K317" s="294" t="e">
        <f>VLOOKUP(B317,'Erection Completed '!$B$2:$K$62,10,FALSE)</f>
        <v>#N/A</v>
      </c>
      <c r="L317" s="200"/>
    </row>
    <row r="318" spans="1:12" ht="16.399999999999999" customHeight="1" thickBot="1">
      <c r="A318" s="6">
        <v>317</v>
      </c>
      <c r="B318" s="271" t="s">
        <v>189</v>
      </c>
      <c r="C318" s="271" t="s">
        <v>657</v>
      </c>
      <c r="D318" s="205" t="e">
        <f>VLOOKUP(B318,'Erection Completed '!$B$2:$J$62,3,FALSE)</f>
        <v>#N/A</v>
      </c>
      <c r="E318" s="199">
        <v>39.458914000000007</v>
      </c>
      <c r="F318" s="227" t="e">
        <f t="shared" si="4"/>
        <v>#N/A</v>
      </c>
      <c r="G318" s="205" t="e">
        <f>VLOOKUP(B318,'Erection Completed '!$B$2:$J$62,6,FALSE)</f>
        <v>#N/A</v>
      </c>
      <c r="H318" s="205" t="e">
        <f>VLOOKUP(B318,'Erection Completed '!$B$2:$J$62,7,FALSE)</f>
        <v>#N/A</v>
      </c>
      <c r="I318" s="293" t="e">
        <f>VLOOKUP(B318,'Erection Completed '!$B$2:$J$62,8,FALSE)</f>
        <v>#N/A</v>
      </c>
      <c r="J318" s="157"/>
      <c r="K318" s="294" t="e">
        <f>VLOOKUP(B318,'Erection Completed '!$B$2:$K$62,10,FALSE)</f>
        <v>#N/A</v>
      </c>
      <c r="L318" s="200"/>
    </row>
    <row r="319" spans="1:12" ht="16.399999999999999" customHeight="1" thickBot="1">
      <c r="A319" s="6">
        <v>318</v>
      </c>
      <c r="B319" s="271" t="s">
        <v>509</v>
      </c>
      <c r="C319" s="271" t="s">
        <v>2</v>
      </c>
      <c r="D319" s="205" t="e">
        <f>VLOOKUP(B319,'Erection Completed '!$B$2:$J$62,3,FALSE)</f>
        <v>#N/A</v>
      </c>
      <c r="E319" s="199">
        <v>72.237603000000007</v>
      </c>
      <c r="F319" s="227" t="e">
        <f t="shared" si="4"/>
        <v>#N/A</v>
      </c>
      <c r="G319" s="205" t="e">
        <f>VLOOKUP(B319,'Erection Completed '!$B$2:$J$62,6,FALSE)</f>
        <v>#N/A</v>
      </c>
      <c r="H319" s="205" t="e">
        <f>VLOOKUP(B319,'Erection Completed '!$B$2:$J$62,7,FALSE)</f>
        <v>#N/A</v>
      </c>
      <c r="I319" s="293" t="e">
        <f>VLOOKUP(B319,'Erection Completed '!$B$2:$J$62,8,FALSE)</f>
        <v>#N/A</v>
      </c>
      <c r="J319" s="157"/>
      <c r="K319" s="294" t="e">
        <f>VLOOKUP(B319,'Erection Completed '!$B$2:$K$62,10,FALSE)</f>
        <v>#N/A</v>
      </c>
      <c r="L319" s="200"/>
    </row>
    <row r="320" spans="1:12" ht="16.399999999999999" customHeight="1" thickBot="1">
      <c r="A320" s="6">
        <v>319</v>
      </c>
      <c r="B320" s="271" t="s">
        <v>510</v>
      </c>
      <c r="C320" s="271" t="s">
        <v>638</v>
      </c>
      <c r="D320" s="205" t="e">
        <f>VLOOKUP(B320,'Erection Completed '!$B$2:$J$62,3,FALSE)</f>
        <v>#N/A</v>
      </c>
      <c r="E320" s="199">
        <v>37.796346</v>
      </c>
      <c r="F320" s="227" t="e">
        <f t="shared" si="4"/>
        <v>#N/A</v>
      </c>
      <c r="G320" s="205" t="e">
        <f>VLOOKUP(B320,'Erection Completed '!$B$2:$J$62,6,FALSE)</f>
        <v>#N/A</v>
      </c>
      <c r="H320" s="205" t="e">
        <f>VLOOKUP(B320,'Erection Completed '!$B$2:$J$62,7,FALSE)</f>
        <v>#N/A</v>
      </c>
      <c r="I320" s="293" t="e">
        <f>VLOOKUP(B320,'Erection Completed '!$B$2:$J$62,8,FALSE)</f>
        <v>#N/A</v>
      </c>
      <c r="J320" s="157"/>
      <c r="K320" s="294" t="e">
        <f>VLOOKUP(B320,'Erection Completed '!$B$2:$K$62,10,FALSE)</f>
        <v>#N/A</v>
      </c>
      <c r="L320" s="200"/>
    </row>
    <row r="321" spans="1:12" ht="16.399999999999999" customHeight="1" thickBot="1">
      <c r="A321" s="6">
        <v>320</v>
      </c>
      <c r="B321" s="271" t="s">
        <v>511</v>
      </c>
      <c r="C321" s="271" t="s">
        <v>674</v>
      </c>
      <c r="D321" s="205" t="e">
        <f>VLOOKUP(B321,'Erection Completed '!$B$2:$J$62,3,FALSE)</f>
        <v>#N/A</v>
      </c>
      <c r="E321" s="199">
        <v>89.142758999999984</v>
      </c>
      <c r="F321" s="227" t="e">
        <f t="shared" si="4"/>
        <v>#N/A</v>
      </c>
      <c r="G321" s="205" t="e">
        <f>VLOOKUP(B321,'Erection Completed '!$B$2:$J$62,6,FALSE)</f>
        <v>#N/A</v>
      </c>
      <c r="H321" s="205" t="e">
        <f>VLOOKUP(B321,'Erection Completed '!$B$2:$J$62,7,FALSE)</f>
        <v>#N/A</v>
      </c>
      <c r="I321" s="293" t="e">
        <f>VLOOKUP(B321,'Erection Completed '!$B$2:$J$62,8,FALSE)</f>
        <v>#N/A</v>
      </c>
      <c r="J321" s="157"/>
      <c r="K321" s="294" t="e">
        <f>VLOOKUP(B321,'Erection Completed '!$B$2:$K$62,10,FALSE)</f>
        <v>#N/A</v>
      </c>
      <c r="L321" s="200"/>
    </row>
    <row r="322" spans="1:12" ht="16.399999999999999" customHeight="1" thickBot="1">
      <c r="A322" s="6">
        <v>321</v>
      </c>
      <c r="B322" s="271" t="s">
        <v>555</v>
      </c>
      <c r="C322" s="271" t="s">
        <v>868</v>
      </c>
      <c r="D322" s="205" t="e">
        <f>VLOOKUP(B322,'Erection Completed '!$B$2:$J$62,3,FALSE)</f>
        <v>#N/A</v>
      </c>
      <c r="E322" s="199" t="e">
        <v>#N/A</v>
      </c>
      <c r="F322" s="227" t="e">
        <f t="shared" si="4"/>
        <v>#N/A</v>
      </c>
      <c r="G322" s="205" t="e">
        <f>VLOOKUP(B322,'Erection Completed '!$B$2:$J$62,6,FALSE)</f>
        <v>#N/A</v>
      </c>
      <c r="H322" s="205" t="e">
        <f>VLOOKUP(B322,'Erection Completed '!$B$2:$J$62,7,FALSE)</f>
        <v>#N/A</v>
      </c>
      <c r="I322" s="293" t="e">
        <f>VLOOKUP(B322,'Erection Completed '!$B$2:$J$62,8,FALSE)</f>
        <v>#N/A</v>
      </c>
      <c r="J322" s="157"/>
      <c r="K322" s="294" t="e">
        <f>VLOOKUP(B322,'Erection Completed '!$B$2:$K$62,10,FALSE)</f>
        <v>#N/A</v>
      </c>
      <c r="L322" s="200"/>
    </row>
    <row r="323" spans="1:12" ht="16.399999999999999" customHeight="1" thickBot="1">
      <c r="A323" s="6">
        <v>322</v>
      </c>
      <c r="B323" s="271" t="s">
        <v>175</v>
      </c>
      <c r="C323" s="271" t="s">
        <v>868</v>
      </c>
      <c r="D323" s="205" t="e">
        <f>VLOOKUP(B323,'Erection Completed '!$B$2:$J$62,3,FALSE)</f>
        <v>#N/A</v>
      </c>
      <c r="E323" s="199" t="e">
        <v>#N/A</v>
      </c>
      <c r="F323" s="227" t="e">
        <f t="shared" ref="F323:F353" si="5">IF(G323&gt;=1-1-2024,"Completed","Not Completed")</f>
        <v>#N/A</v>
      </c>
      <c r="G323" s="205" t="e">
        <f>VLOOKUP(B323,'Erection Completed '!$B$2:$J$62,6,FALSE)</f>
        <v>#N/A</v>
      </c>
      <c r="H323" s="205" t="e">
        <f>VLOOKUP(B323,'Erection Completed '!$B$2:$J$62,7,FALSE)</f>
        <v>#N/A</v>
      </c>
      <c r="I323" s="293" t="e">
        <f>VLOOKUP(B323,'Erection Completed '!$B$2:$J$62,8,FALSE)</f>
        <v>#N/A</v>
      </c>
      <c r="J323" s="157"/>
      <c r="K323" s="294" t="e">
        <f>VLOOKUP(B323,'Erection Completed '!$B$2:$K$62,10,FALSE)</f>
        <v>#N/A</v>
      </c>
      <c r="L323" s="200"/>
    </row>
    <row r="324" spans="1:12" ht="16.399999999999999" customHeight="1" thickBot="1">
      <c r="A324" s="6">
        <v>323</v>
      </c>
      <c r="B324" s="271" t="s">
        <v>127</v>
      </c>
      <c r="C324" s="271" t="s">
        <v>640</v>
      </c>
      <c r="D324" s="205" t="e">
        <f>VLOOKUP(B324,'Erection Completed '!$B$2:$J$62,3,FALSE)</f>
        <v>#N/A</v>
      </c>
      <c r="E324" s="199">
        <v>65.756547999999995</v>
      </c>
      <c r="F324" s="227" t="e">
        <f t="shared" si="5"/>
        <v>#N/A</v>
      </c>
      <c r="G324" s="205" t="e">
        <f>VLOOKUP(B324,'Erection Completed '!$B$2:$J$62,6,FALSE)</f>
        <v>#N/A</v>
      </c>
      <c r="H324" s="205" t="e">
        <f>VLOOKUP(B324,'Erection Completed '!$B$2:$J$62,7,FALSE)</f>
        <v>#N/A</v>
      </c>
      <c r="I324" s="293" t="e">
        <f>VLOOKUP(B324,'Erection Completed '!$B$2:$J$62,8,FALSE)</f>
        <v>#N/A</v>
      </c>
      <c r="J324" s="157"/>
      <c r="K324" s="294" t="e">
        <f>VLOOKUP(B324,'Erection Completed '!$B$2:$K$62,10,FALSE)</f>
        <v>#N/A</v>
      </c>
      <c r="L324" s="200"/>
    </row>
    <row r="325" spans="1:12" ht="16.399999999999999" customHeight="1" thickBot="1">
      <c r="A325" s="6">
        <v>324</v>
      </c>
      <c r="B325" s="271" t="s">
        <v>128</v>
      </c>
      <c r="C325" s="271" t="s">
        <v>658</v>
      </c>
      <c r="D325" s="205" t="e">
        <f>VLOOKUP(B325,'Erection Completed '!$B$2:$J$62,3,FALSE)</f>
        <v>#N/A</v>
      </c>
      <c r="E325" s="199">
        <v>44.794097999999998</v>
      </c>
      <c r="F325" s="227" t="e">
        <f t="shared" si="5"/>
        <v>#N/A</v>
      </c>
      <c r="G325" s="205" t="e">
        <f>VLOOKUP(B325,'Erection Completed '!$B$2:$J$62,6,FALSE)</f>
        <v>#N/A</v>
      </c>
      <c r="H325" s="205" t="e">
        <f>VLOOKUP(B325,'Erection Completed '!$B$2:$J$62,7,FALSE)</f>
        <v>#N/A</v>
      </c>
      <c r="I325" s="293" t="e">
        <f>VLOOKUP(B325,'Erection Completed '!$B$2:$J$62,8,FALSE)</f>
        <v>#N/A</v>
      </c>
      <c r="J325" s="157"/>
      <c r="K325" s="294" t="e">
        <f>VLOOKUP(B325,'Erection Completed '!$B$2:$K$62,10,FALSE)</f>
        <v>#N/A</v>
      </c>
      <c r="L325" s="200"/>
    </row>
    <row r="326" spans="1:12" ht="16.399999999999999" customHeight="1" thickBot="1">
      <c r="A326" s="6">
        <v>325</v>
      </c>
      <c r="B326" s="271" t="s">
        <v>129</v>
      </c>
      <c r="C326" s="271" t="s">
        <v>29</v>
      </c>
      <c r="D326" s="205" t="e">
        <f>VLOOKUP(B326,'Erection Completed '!$B$2:$J$62,3,FALSE)</f>
        <v>#N/A</v>
      </c>
      <c r="E326" s="199">
        <v>84.299299000000005</v>
      </c>
      <c r="F326" s="227" t="e">
        <f t="shared" si="5"/>
        <v>#N/A</v>
      </c>
      <c r="G326" s="205" t="e">
        <f>VLOOKUP(B326,'Erection Completed '!$B$2:$J$62,6,FALSE)</f>
        <v>#N/A</v>
      </c>
      <c r="H326" s="205" t="e">
        <f>VLOOKUP(B326,'Erection Completed '!$B$2:$J$62,7,FALSE)</f>
        <v>#N/A</v>
      </c>
      <c r="I326" s="293" t="e">
        <f>VLOOKUP(B326,'Erection Completed '!$B$2:$J$62,8,FALSE)</f>
        <v>#N/A</v>
      </c>
      <c r="J326" s="157"/>
      <c r="K326" s="294" t="e">
        <f>VLOOKUP(B326,'Erection Completed '!$B$2:$K$62,10,FALSE)</f>
        <v>#N/A</v>
      </c>
      <c r="L326" s="200"/>
    </row>
    <row r="327" spans="1:12" ht="16.399999999999999" customHeight="1" thickBot="1">
      <c r="A327" s="6">
        <v>326</v>
      </c>
      <c r="B327" s="271" t="s">
        <v>62</v>
      </c>
      <c r="C327" s="271" t="s">
        <v>642</v>
      </c>
      <c r="D327" s="205" t="e">
        <f>VLOOKUP(B327,'Erection Completed '!$B$2:$J$62,3,FALSE)</f>
        <v>#N/A</v>
      </c>
      <c r="E327" s="199">
        <v>46.689357999999991</v>
      </c>
      <c r="F327" s="227" t="e">
        <f t="shared" si="5"/>
        <v>#N/A</v>
      </c>
      <c r="G327" s="205" t="e">
        <f>VLOOKUP(B327,'Erection Completed '!$B$2:$J$62,6,FALSE)</f>
        <v>#N/A</v>
      </c>
      <c r="H327" s="205" t="e">
        <f>VLOOKUP(B327,'Erection Completed '!$B$2:$J$62,7,FALSE)</f>
        <v>#N/A</v>
      </c>
      <c r="I327" s="293" t="e">
        <f>VLOOKUP(B327,'Erection Completed '!$B$2:$J$62,8,FALSE)</f>
        <v>#N/A</v>
      </c>
      <c r="J327" s="157"/>
      <c r="K327" s="294" t="e">
        <f>VLOOKUP(B327,'Erection Completed '!$B$2:$K$62,10,FALSE)</f>
        <v>#N/A</v>
      </c>
      <c r="L327" s="200"/>
    </row>
    <row r="328" spans="1:12" ht="16.399999999999999" customHeight="1" thickBot="1">
      <c r="A328" s="6">
        <v>327</v>
      </c>
      <c r="B328" s="271" t="s">
        <v>63</v>
      </c>
      <c r="C328" s="271" t="s">
        <v>657</v>
      </c>
      <c r="D328" s="205" t="e">
        <f>VLOOKUP(B328,'Erection Completed '!$B$2:$J$62,3,FALSE)</f>
        <v>#N/A</v>
      </c>
      <c r="E328" s="199">
        <v>39.458914000000007</v>
      </c>
      <c r="F328" s="227" t="e">
        <f t="shared" si="5"/>
        <v>#N/A</v>
      </c>
      <c r="G328" s="205" t="e">
        <f>VLOOKUP(B328,'Erection Completed '!$B$2:$J$62,6,FALSE)</f>
        <v>#N/A</v>
      </c>
      <c r="H328" s="205" t="e">
        <f>VLOOKUP(B328,'Erection Completed '!$B$2:$J$62,7,FALSE)</f>
        <v>#N/A</v>
      </c>
      <c r="I328" s="293" t="e">
        <f>VLOOKUP(B328,'Erection Completed '!$B$2:$J$62,8,FALSE)</f>
        <v>#N/A</v>
      </c>
      <c r="J328" s="157"/>
      <c r="K328" s="294" t="e">
        <f>VLOOKUP(B328,'Erection Completed '!$B$2:$K$62,10,FALSE)</f>
        <v>#N/A</v>
      </c>
      <c r="L328" s="200"/>
    </row>
    <row r="329" spans="1:12" ht="16.399999999999999" customHeight="1" thickBot="1">
      <c r="A329" s="6">
        <v>328</v>
      </c>
      <c r="B329" s="271" t="s">
        <v>512</v>
      </c>
      <c r="C329" s="271" t="s">
        <v>657</v>
      </c>
      <c r="D329" s="205" t="e">
        <f>VLOOKUP(B329,'Erection Completed '!$B$2:$J$62,3,FALSE)</f>
        <v>#N/A</v>
      </c>
      <c r="E329" s="199">
        <v>39.458914000000007</v>
      </c>
      <c r="F329" s="227" t="e">
        <f t="shared" si="5"/>
        <v>#N/A</v>
      </c>
      <c r="G329" s="205" t="e">
        <f>VLOOKUP(B329,'Erection Completed '!$B$2:$J$62,6,FALSE)</f>
        <v>#N/A</v>
      </c>
      <c r="H329" s="205" t="e">
        <f>VLOOKUP(B329,'Erection Completed '!$B$2:$J$62,7,FALSE)</f>
        <v>#N/A</v>
      </c>
      <c r="I329" s="293" t="e">
        <f>VLOOKUP(B329,'Erection Completed '!$B$2:$J$62,8,FALSE)</f>
        <v>#N/A</v>
      </c>
      <c r="J329" s="157"/>
      <c r="K329" s="294" t="e">
        <f>VLOOKUP(B329,'Erection Completed '!$B$2:$K$62,10,FALSE)</f>
        <v>#N/A</v>
      </c>
      <c r="L329" s="200"/>
    </row>
    <row r="330" spans="1:12" ht="16.399999999999999" customHeight="1" thickBot="1">
      <c r="A330" s="6">
        <v>329</v>
      </c>
      <c r="B330" s="271" t="s">
        <v>64</v>
      </c>
      <c r="C330" s="271" t="s">
        <v>21</v>
      </c>
      <c r="D330" s="205" t="e">
        <f>VLOOKUP(B330,'Erection Completed '!$B$2:$J$62,3,FALSE)</f>
        <v>#N/A</v>
      </c>
      <c r="E330" s="199">
        <v>75.452399</v>
      </c>
      <c r="F330" s="227" t="e">
        <f t="shared" si="5"/>
        <v>#N/A</v>
      </c>
      <c r="G330" s="205" t="e">
        <f>VLOOKUP(B330,'Erection Completed '!$B$2:$J$62,6,FALSE)</f>
        <v>#N/A</v>
      </c>
      <c r="H330" s="205" t="e">
        <f>VLOOKUP(B330,'Erection Completed '!$B$2:$J$62,7,FALSE)</f>
        <v>#N/A</v>
      </c>
      <c r="I330" s="293" t="e">
        <f>VLOOKUP(B330,'Erection Completed '!$B$2:$J$62,8,FALSE)</f>
        <v>#N/A</v>
      </c>
      <c r="J330" s="157"/>
      <c r="K330" s="294" t="e">
        <f>VLOOKUP(B330,'Erection Completed '!$B$2:$K$62,10,FALSE)</f>
        <v>#N/A</v>
      </c>
      <c r="L330" s="200"/>
    </row>
    <row r="331" spans="1:12" ht="16.399999999999999" customHeight="1" thickBot="1">
      <c r="A331" s="6">
        <v>330</v>
      </c>
      <c r="B331" s="271" t="s">
        <v>513</v>
      </c>
      <c r="C331" s="271" t="s">
        <v>869</v>
      </c>
      <c r="D331" s="205" t="e">
        <f>VLOOKUP(B331,'Erection Completed '!$B$2:$J$62,3,FALSE)</f>
        <v>#N/A</v>
      </c>
      <c r="E331" s="199" t="e">
        <v>#N/A</v>
      </c>
      <c r="F331" s="227" t="e">
        <f t="shared" si="5"/>
        <v>#N/A</v>
      </c>
      <c r="G331" s="205" t="e">
        <f>VLOOKUP(B331,'Erection Completed '!$B$2:$J$62,6,FALSE)</f>
        <v>#N/A</v>
      </c>
      <c r="H331" s="205" t="e">
        <f>VLOOKUP(B331,'Erection Completed '!$B$2:$J$62,7,FALSE)</f>
        <v>#N/A</v>
      </c>
      <c r="I331" s="293" t="e">
        <f>VLOOKUP(B331,'Erection Completed '!$B$2:$J$62,8,FALSE)</f>
        <v>#N/A</v>
      </c>
      <c r="J331" s="157"/>
      <c r="K331" s="294" t="e">
        <f>VLOOKUP(B331,'Erection Completed '!$B$2:$K$62,10,FALSE)</f>
        <v>#N/A</v>
      </c>
      <c r="L331" s="200"/>
    </row>
    <row r="332" spans="1:12" ht="16.399999999999999" customHeight="1" thickBot="1">
      <c r="A332" s="6">
        <v>331</v>
      </c>
      <c r="B332" s="271" t="s">
        <v>514</v>
      </c>
      <c r="C332" s="271" t="s">
        <v>638</v>
      </c>
      <c r="D332" s="205" t="e">
        <f>VLOOKUP(B332,'Erection Completed '!$B$2:$J$62,3,FALSE)</f>
        <v>#N/A</v>
      </c>
      <c r="E332" s="199">
        <v>37.796346</v>
      </c>
      <c r="F332" s="227" t="e">
        <f t="shared" si="5"/>
        <v>#N/A</v>
      </c>
      <c r="G332" s="205" t="e">
        <f>VLOOKUP(B332,'Erection Completed '!$B$2:$J$62,6,FALSE)</f>
        <v>#N/A</v>
      </c>
      <c r="H332" s="205" t="e">
        <f>VLOOKUP(B332,'Erection Completed '!$B$2:$J$62,7,FALSE)</f>
        <v>#N/A</v>
      </c>
      <c r="I332" s="293" t="e">
        <f>VLOOKUP(B332,'Erection Completed '!$B$2:$J$62,8,FALSE)</f>
        <v>#N/A</v>
      </c>
      <c r="J332" s="157"/>
      <c r="K332" s="294" t="e">
        <f>VLOOKUP(B332,'Erection Completed '!$B$2:$K$62,10,FALSE)</f>
        <v>#N/A</v>
      </c>
      <c r="L332" s="200"/>
    </row>
    <row r="333" spans="1:12" ht="16.399999999999999" customHeight="1" thickBot="1">
      <c r="A333" s="6">
        <v>332</v>
      </c>
      <c r="B333" s="271" t="s">
        <v>212</v>
      </c>
      <c r="C333" s="271" t="s">
        <v>642</v>
      </c>
      <c r="D333" s="205" t="e">
        <f>VLOOKUP(B333,'Erection Completed '!$B$2:$J$62,3,FALSE)</f>
        <v>#N/A</v>
      </c>
      <c r="E333" s="199">
        <v>46.689357999999991</v>
      </c>
      <c r="F333" s="227" t="e">
        <f t="shared" si="5"/>
        <v>#N/A</v>
      </c>
      <c r="G333" s="205" t="e">
        <f>VLOOKUP(B333,'Erection Completed '!$B$2:$J$62,6,FALSE)</f>
        <v>#N/A</v>
      </c>
      <c r="H333" s="205" t="e">
        <f>VLOOKUP(B333,'Erection Completed '!$B$2:$J$62,7,FALSE)</f>
        <v>#N/A</v>
      </c>
      <c r="I333" s="293" t="e">
        <f>VLOOKUP(B333,'Erection Completed '!$B$2:$J$62,8,FALSE)</f>
        <v>#N/A</v>
      </c>
      <c r="J333" s="157"/>
      <c r="K333" s="294" t="e">
        <f>VLOOKUP(B333,'Erection Completed '!$B$2:$K$62,10,FALSE)</f>
        <v>#N/A</v>
      </c>
      <c r="L333" s="200"/>
    </row>
    <row r="334" spans="1:12" ht="16.399999999999999" customHeight="1" thickBot="1">
      <c r="A334" s="6">
        <v>333</v>
      </c>
      <c r="B334" s="271" t="s">
        <v>515</v>
      </c>
      <c r="C334" s="271" t="s">
        <v>870</v>
      </c>
      <c r="D334" s="205" t="e">
        <f>VLOOKUP(B334,'Erection Completed '!$B$2:$J$62,3,FALSE)</f>
        <v>#N/A</v>
      </c>
      <c r="E334" s="199" t="e">
        <v>#N/A</v>
      </c>
      <c r="F334" s="227" t="e">
        <f t="shared" si="5"/>
        <v>#N/A</v>
      </c>
      <c r="G334" s="205" t="e">
        <f>VLOOKUP(B334,'Erection Completed '!$B$2:$J$62,6,FALSE)</f>
        <v>#N/A</v>
      </c>
      <c r="H334" s="205" t="e">
        <f>VLOOKUP(B334,'Erection Completed '!$B$2:$J$62,7,FALSE)</f>
        <v>#N/A</v>
      </c>
      <c r="I334" s="293" t="e">
        <f>VLOOKUP(B334,'Erection Completed '!$B$2:$J$62,8,FALSE)</f>
        <v>#N/A</v>
      </c>
      <c r="J334" s="157"/>
      <c r="K334" s="294" t="e">
        <f>VLOOKUP(B334,'Erection Completed '!$B$2:$K$62,10,FALSE)</f>
        <v>#N/A</v>
      </c>
      <c r="L334" s="200"/>
    </row>
    <row r="335" spans="1:12" ht="16.399999999999999" customHeight="1" thickBot="1">
      <c r="A335" s="6">
        <v>334</v>
      </c>
      <c r="B335" s="271" t="s">
        <v>516</v>
      </c>
      <c r="C335" s="271" t="s">
        <v>658</v>
      </c>
      <c r="D335" s="205" t="e">
        <f>VLOOKUP(B335,'Erection Completed '!$B$2:$J$62,3,FALSE)</f>
        <v>#N/A</v>
      </c>
      <c r="E335" s="199">
        <v>44.794097999999998</v>
      </c>
      <c r="F335" s="227" t="e">
        <f t="shared" si="5"/>
        <v>#N/A</v>
      </c>
      <c r="G335" s="205" t="e">
        <f>VLOOKUP(B335,'Erection Completed '!$B$2:$J$62,6,FALSE)</f>
        <v>#N/A</v>
      </c>
      <c r="H335" s="205" t="e">
        <f>VLOOKUP(B335,'Erection Completed '!$B$2:$J$62,7,FALSE)</f>
        <v>#N/A</v>
      </c>
      <c r="I335" s="293" t="e">
        <f>VLOOKUP(B335,'Erection Completed '!$B$2:$J$62,8,FALSE)</f>
        <v>#N/A</v>
      </c>
      <c r="J335" s="157"/>
      <c r="K335" s="294" t="e">
        <f>VLOOKUP(B335,'Erection Completed '!$B$2:$K$62,10,FALSE)</f>
        <v>#N/A</v>
      </c>
      <c r="L335" s="200"/>
    </row>
    <row r="336" spans="1:12" ht="16.399999999999999" customHeight="1" thickBot="1">
      <c r="A336" s="6">
        <v>335</v>
      </c>
      <c r="B336" s="271" t="s">
        <v>201</v>
      </c>
      <c r="C336" s="271" t="s">
        <v>638</v>
      </c>
      <c r="D336" s="205" t="e">
        <f>VLOOKUP(B336,'Erection Completed '!$B$2:$J$62,3,FALSE)</f>
        <v>#N/A</v>
      </c>
      <c r="E336" s="199">
        <v>37.796346</v>
      </c>
      <c r="F336" s="227" t="e">
        <f t="shared" si="5"/>
        <v>#N/A</v>
      </c>
      <c r="G336" s="205" t="e">
        <f>VLOOKUP(B336,'Erection Completed '!$B$2:$J$62,6,FALSE)</f>
        <v>#N/A</v>
      </c>
      <c r="H336" s="205" t="e">
        <f>VLOOKUP(B336,'Erection Completed '!$B$2:$J$62,7,FALSE)</f>
        <v>#N/A</v>
      </c>
      <c r="I336" s="293" t="e">
        <f>VLOOKUP(B336,'Erection Completed '!$B$2:$J$62,8,FALSE)</f>
        <v>#N/A</v>
      </c>
      <c r="J336" s="157"/>
      <c r="K336" s="294" t="e">
        <f>VLOOKUP(B336,'Erection Completed '!$B$2:$K$62,10,FALSE)</f>
        <v>#N/A</v>
      </c>
      <c r="L336" s="200"/>
    </row>
    <row r="337" spans="1:12" ht="16.399999999999999" customHeight="1" thickBot="1">
      <c r="A337" s="6">
        <v>336</v>
      </c>
      <c r="B337" s="271" t="s">
        <v>65</v>
      </c>
      <c r="C337" s="271" t="s">
        <v>2</v>
      </c>
      <c r="D337" s="205" t="e">
        <f>VLOOKUP(B337,'Erection Completed '!$B$2:$J$62,3,FALSE)</f>
        <v>#N/A</v>
      </c>
      <c r="E337" s="199">
        <v>72.237603000000007</v>
      </c>
      <c r="F337" s="227" t="e">
        <f t="shared" si="5"/>
        <v>#N/A</v>
      </c>
      <c r="G337" s="205" t="e">
        <f>VLOOKUP(B337,'Erection Completed '!$B$2:$J$62,6,FALSE)</f>
        <v>#N/A</v>
      </c>
      <c r="H337" s="205" t="e">
        <f>VLOOKUP(B337,'Erection Completed '!$B$2:$J$62,7,FALSE)</f>
        <v>#N/A</v>
      </c>
      <c r="I337" s="293" t="e">
        <f>VLOOKUP(B337,'Erection Completed '!$B$2:$J$62,8,FALSE)</f>
        <v>#N/A</v>
      </c>
      <c r="J337" s="157"/>
      <c r="K337" s="294" t="e">
        <f>VLOOKUP(B337,'Erection Completed '!$B$2:$K$62,10,FALSE)</f>
        <v>#N/A</v>
      </c>
      <c r="L337" s="200"/>
    </row>
    <row r="338" spans="1:12" ht="16.399999999999999" customHeight="1" thickBot="1">
      <c r="A338" s="6">
        <v>337</v>
      </c>
      <c r="B338" s="271" t="s">
        <v>517</v>
      </c>
      <c r="C338" s="271" t="s">
        <v>871</v>
      </c>
      <c r="D338" s="205" t="e">
        <f>VLOOKUP(B338,'Erection Completed '!$B$2:$J$62,3,FALSE)</f>
        <v>#N/A</v>
      </c>
      <c r="E338" s="199" t="e">
        <v>#N/A</v>
      </c>
      <c r="F338" s="227" t="e">
        <f t="shared" si="5"/>
        <v>#N/A</v>
      </c>
      <c r="G338" s="205" t="e">
        <f>VLOOKUP(B338,'Erection Completed '!$B$2:$J$62,6,FALSE)</f>
        <v>#N/A</v>
      </c>
      <c r="H338" s="205" t="e">
        <f>VLOOKUP(B338,'Erection Completed '!$B$2:$J$62,7,FALSE)</f>
        <v>#N/A</v>
      </c>
      <c r="I338" s="293" t="e">
        <f>VLOOKUP(B338,'Erection Completed '!$B$2:$J$62,8,FALSE)</f>
        <v>#N/A</v>
      </c>
      <c r="J338" s="157"/>
      <c r="K338" s="294" t="e">
        <f>VLOOKUP(B338,'Erection Completed '!$B$2:$K$62,10,FALSE)</f>
        <v>#N/A</v>
      </c>
      <c r="L338" s="200"/>
    </row>
    <row r="339" spans="1:12" ht="16.399999999999999" customHeight="1" thickBot="1">
      <c r="A339" s="6">
        <v>338</v>
      </c>
      <c r="B339" s="271" t="s">
        <v>66</v>
      </c>
      <c r="C339" s="271" t="s">
        <v>668</v>
      </c>
      <c r="D339" s="205" t="e">
        <f>VLOOKUP(B339,'Erection Completed '!$B$2:$J$62,3,FALSE)</f>
        <v>#N/A</v>
      </c>
      <c r="E339" s="199">
        <v>54.417843999999995</v>
      </c>
      <c r="F339" s="227" t="e">
        <f t="shared" si="5"/>
        <v>#N/A</v>
      </c>
      <c r="G339" s="205" t="e">
        <f>VLOOKUP(B339,'Erection Completed '!$B$2:$J$62,6,FALSE)</f>
        <v>#N/A</v>
      </c>
      <c r="H339" s="205" t="e">
        <f>VLOOKUP(B339,'Erection Completed '!$B$2:$J$62,7,FALSE)</f>
        <v>#N/A</v>
      </c>
      <c r="I339" s="293" t="e">
        <f>VLOOKUP(B339,'Erection Completed '!$B$2:$J$62,8,FALSE)</f>
        <v>#N/A</v>
      </c>
      <c r="J339" s="157"/>
      <c r="K339" s="294" t="e">
        <f>VLOOKUP(B339,'Erection Completed '!$B$2:$K$62,10,FALSE)</f>
        <v>#N/A</v>
      </c>
      <c r="L339" s="200"/>
    </row>
    <row r="340" spans="1:12" ht="16.399999999999999" customHeight="1" thickBot="1">
      <c r="A340" s="6">
        <v>339</v>
      </c>
      <c r="B340" s="271" t="s">
        <v>518</v>
      </c>
      <c r="C340" s="271" t="s">
        <v>638</v>
      </c>
      <c r="D340" s="205" t="e">
        <f>VLOOKUP(B340,'Erection Completed '!$B$2:$J$62,3,FALSE)</f>
        <v>#N/A</v>
      </c>
      <c r="E340" s="199">
        <v>37.796346</v>
      </c>
      <c r="F340" s="227" t="e">
        <f t="shared" si="5"/>
        <v>#N/A</v>
      </c>
      <c r="G340" s="205" t="e">
        <f>VLOOKUP(B340,'Erection Completed '!$B$2:$J$62,6,FALSE)</f>
        <v>#N/A</v>
      </c>
      <c r="H340" s="205" t="e">
        <f>VLOOKUP(B340,'Erection Completed '!$B$2:$J$62,7,FALSE)</f>
        <v>#N/A</v>
      </c>
      <c r="I340" s="293" t="e">
        <f>VLOOKUP(B340,'Erection Completed '!$B$2:$J$62,8,FALSE)</f>
        <v>#N/A</v>
      </c>
      <c r="J340" s="157"/>
      <c r="K340" s="294" t="e">
        <f>VLOOKUP(B340,'Erection Completed '!$B$2:$K$62,10,FALSE)</f>
        <v>#N/A</v>
      </c>
      <c r="L340" s="200"/>
    </row>
    <row r="341" spans="1:12" ht="16.399999999999999" customHeight="1" thickBot="1">
      <c r="A341" s="6">
        <v>340</v>
      </c>
      <c r="B341" s="271" t="s">
        <v>519</v>
      </c>
      <c r="C341" s="271" t="s">
        <v>657</v>
      </c>
      <c r="D341" s="205" t="e">
        <f>VLOOKUP(B341,'Erection Completed '!$B$2:$J$62,3,FALSE)</f>
        <v>#N/A</v>
      </c>
      <c r="E341" s="199">
        <v>39.458914000000007</v>
      </c>
      <c r="F341" s="227" t="e">
        <f t="shared" si="5"/>
        <v>#N/A</v>
      </c>
      <c r="G341" s="205" t="e">
        <f>VLOOKUP(B341,'Erection Completed '!$B$2:$J$62,6,FALSE)</f>
        <v>#N/A</v>
      </c>
      <c r="H341" s="205" t="e">
        <f>VLOOKUP(B341,'Erection Completed '!$B$2:$J$62,7,FALSE)</f>
        <v>#N/A</v>
      </c>
      <c r="I341" s="293" t="e">
        <f>VLOOKUP(B341,'Erection Completed '!$B$2:$J$62,8,FALSE)</f>
        <v>#N/A</v>
      </c>
      <c r="J341" s="157"/>
      <c r="K341" s="294" t="e">
        <f>VLOOKUP(B341,'Erection Completed '!$B$2:$K$62,10,FALSE)</f>
        <v>#N/A</v>
      </c>
      <c r="L341" s="200"/>
    </row>
    <row r="342" spans="1:12" ht="16.399999999999999" customHeight="1" thickBot="1">
      <c r="A342" s="6">
        <v>341</v>
      </c>
      <c r="B342" s="271" t="s">
        <v>199</v>
      </c>
      <c r="C342" s="271" t="s">
        <v>658</v>
      </c>
      <c r="D342" s="205" t="e">
        <f>VLOOKUP(B342,'Erection Completed '!$B$2:$J$62,3,FALSE)</f>
        <v>#N/A</v>
      </c>
      <c r="E342" s="199">
        <v>44.794097999999998</v>
      </c>
      <c r="F342" s="227" t="e">
        <f t="shared" si="5"/>
        <v>#N/A</v>
      </c>
      <c r="G342" s="205" t="e">
        <f>VLOOKUP(B342,'Erection Completed '!$B$2:$J$62,6,FALSE)</f>
        <v>#N/A</v>
      </c>
      <c r="H342" s="205" t="e">
        <f>VLOOKUP(B342,'Erection Completed '!$B$2:$J$62,7,FALSE)</f>
        <v>#N/A</v>
      </c>
      <c r="I342" s="293" t="e">
        <f>VLOOKUP(B342,'Erection Completed '!$B$2:$J$62,8,FALSE)</f>
        <v>#N/A</v>
      </c>
      <c r="J342" s="157"/>
      <c r="K342" s="294" t="e">
        <f>VLOOKUP(B342,'Erection Completed '!$B$2:$K$62,10,FALSE)</f>
        <v>#N/A</v>
      </c>
      <c r="L342" s="200"/>
    </row>
    <row r="343" spans="1:12" ht="16.399999999999999" customHeight="1" thickBot="1">
      <c r="A343" s="6">
        <v>342</v>
      </c>
      <c r="B343" s="271" t="s">
        <v>520</v>
      </c>
      <c r="C343" s="271" t="s">
        <v>638</v>
      </c>
      <c r="D343" s="205" t="e">
        <f>VLOOKUP(B343,'Erection Completed '!$B$2:$J$62,3,FALSE)</f>
        <v>#N/A</v>
      </c>
      <c r="E343" s="199">
        <v>37.796346</v>
      </c>
      <c r="F343" s="227" t="e">
        <f t="shared" si="5"/>
        <v>#N/A</v>
      </c>
      <c r="G343" s="205" t="e">
        <f>VLOOKUP(B343,'Erection Completed '!$B$2:$J$62,6,FALSE)</f>
        <v>#N/A</v>
      </c>
      <c r="H343" s="205" t="e">
        <f>VLOOKUP(B343,'Erection Completed '!$B$2:$J$62,7,FALSE)</f>
        <v>#N/A</v>
      </c>
      <c r="I343" s="293" t="e">
        <f>VLOOKUP(B343,'Erection Completed '!$B$2:$J$62,8,FALSE)</f>
        <v>#N/A</v>
      </c>
      <c r="J343" s="157"/>
      <c r="K343" s="294" t="e">
        <f>VLOOKUP(B343,'Erection Completed '!$B$2:$K$62,10,FALSE)</f>
        <v>#N/A</v>
      </c>
      <c r="L343" s="200"/>
    </row>
    <row r="344" spans="1:12" ht="16.399999999999999" customHeight="1" thickBot="1">
      <c r="A344" s="6">
        <v>343</v>
      </c>
      <c r="B344" s="271" t="s">
        <v>521</v>
      </c>
      <c r="C344" s="271" t="s">
        <v>640</v>
      </c>
      <c r="D344" s="205" t="e">
        <f>VLOOKUP(B344,'Erection Completed '!$B$2:$J$62,3,FALSE)</f>
        <v>#N/A</v>
      </c>
      <c r="E344" s="199">
        <v>65.756547999999995</v>
      </c>
      <c r="F344" s="227" t="e">
        <f t="shared" si="5"/>
        <v>#N/A</v>
      </c>
      <c r="G344" s="205" t="e">
        <f>VLOOKUP(B344,'Erection Completed '!$B$2:$J$62,6,FALSE)</f>
        <v>#N/A</v>
      </c>
      <c r="H344" s="205" t="e">
        <f>VLOOKUP(B344,'Erection Completed '!$B$2:$J$62,7,FALSE)</f>
        <v>#N/A</v>
      </c>
      <c r="I344" s="293" t="e">
        <f>VLOOKUP(B344,'Erection Completed '!$B$2:$J$62,8,FALSE)</f>
        <v>#N/A</v>
      </c>
      <c r="J344" s="157"/>
      <c r="K344" s="294" t="e">
        <f>VLOOKUP(B344,'Erection Completed '!$B$2:$K$62,10,FALSE)</f>
        <v>#N/A</v>
      </c>
      <c r="L344" s="200"/>
    </row>
    <row r="345" spans="1:12" ht="16.399999999999999" customHeight="1" thickBot="1">
      <c r="A345" s="6">
        <v>344</v>
      </c>
      <c r="B345" s="292" t="s">
        <v>522</v>
      </c>
      <c r="C345" s="292" t="s">
        <v>872</v>
      </c>
      <c r="D345" s="205" t="e">
        <f>VLOOKUP(B345,'Erection Completed '!$B$2:$J$62,3,FALSE)</f>
        <v>#N/A</v>
      </c>
      <c r="E345" s="199" t="e">
        <v>#N/A</v>
      </c>
      <c r="F345" s="227" t="e">
        <f t="shared" si="5"/>
        <v>#N/A</v>
      </c>
      <c r="G345" s="205" t="e">
        <f>VLOOKUP(B345,'Erection Completed '!$B$2:$J$62,6,FALSE)</f>
        <v>#N/A</v>
      </c>
      <c r="H345" s="205" t="e">
        <f>VLOOKUP(B345,'Erection Completed '!$B$2:$J$62,7,FALSE)</f>
        <v>#N/A</v>
      </c>
      <c r="I345" s="293" t="e">
        <f>VLOOKUP(B345,'Erection Completed '!$B$2:$J$62,8,FALSE)</f>
        <v>#N/A</v>
      </c>
      <c r="J345" s="157"/>
      <c r="K345" s="294" t="e">
        <f>VLOOKUP(B345,'Erection Completed '!$B$2:$K$62,10,FALSE)</f>
        <v>#N/A</v>
      </c>
      <c r="L345" s="200"/>
    </row>
    <row r="346" spans="1:12" ht="16.399999999999999" customHeight="1" thickBot="1">
      <c r="A346" s="6">
        <v>345</v>
      </c>
      <c r="B346" s="292" t="s">
        <v>523</v>
      </c>
      <c r="C346" s="292" t="s">
        <v>872</v>
      </c>
      <c r="D346" s="205" t="e">
        <f>VLOOKUP(B346,'Erection Completed '!$B$2:$J$62,3,FALSE)</f>
        <v>#N/A</v>
      </c>
      <c r="E346" s="199" t="e">
        <v>#N/A</v>
      </c>
      <c r="F346" s="227" t="e">
        <f t="shared" si="5"/>
        <v>#N/A</v>
      </c>
      <c r="G346" s="205" t="e">
        <f>VLOOKUP(B346,'Erection Completed '!$B$2:$J$62,6,FALSE)</f>
        <v>#N/A</v>
      </c>
      <c r="H346" s="205" t="e">
        <f>VLOOKUP(B346,'Erection Completed '!$B$2:$J$62,7,FALSE)</f>
        <v>#N/A</v>
      </c>
      <c r="I346" s="293" t="e">
        <f>VLOOKUP(B346,'Erection Completed '!$B$2:$J$62,8,FALSE)</f>
        <v>#N/A</v>
      </c>
      <c r="J346" s="157"/>
      <c r="K346" s="294" t="e">
        <f>VLOOKUP(B346,'Erection Completed '!$B$2:$K$62,10,FALSE)</f>
        <v>#N/A</v>
      </c>
      <c r="L346" s="200"/>
    </row>
    <row r="347" spans="1:12" ht="16.399999999999999" customHeight="1" thickBot="1">
      <c r="A347" s="6">
        <v>346</v>
      </c>
      <c r="B347" s="292" t="s">
        <v>524</v>
      </c>
      <c r="C347" s="292" t="s">
        <v>640</v>
      </c>
      <c r="D347" s="205" t="e">
        <f>VLOOKUP(B347,'Erection Completed '!$B$2:$J$62,3,FALSE)</f>
        <v>#N/A</v>
      </c>
      <c r="E347" s="199">
        <v>65.756547999999995</v>
      </c>
      <c r="F347" s="227" t="e">
        <f t="shared" si="5"/>
        <v>#N/A</v>
      </c>
      <c r="G347" s="205" t="e">
        <f>VLOOKUP(B347,'Erection Completed '!$B$2:$J$62,6,FALSE)</f>
        <v>#N/A</v>
      </c>
      <c r="H347" s="205" t="e">
        <f>VLOOKUP(B347,'Erection Completed '!$B$2:$J$62,7,FALSE)</f>
        <v>#N/A</v>
      </c>
      <c r="I347" s="293" t="e">
        <f>VLOOKUP(B347,'Erection Completed '!$B$2:$J$62,8,FALSE)</f>
        <v>#N/A</v>
      </c>
      <c r="J347" s="157"/>
      <c r="K347" s="294" t="e">
        <f>VLOOKUP(B347,'Erection Completed '!$B$2:$K$62,10,FALSE)</f>
        <v>#N/A</v>
      </c>
      <c r="L347" s="200"/>
    </row>
    <row r="348" spans="1:12" ht="16.399999999999999" customHeight="1" thickBot="1">
      <c r="A348" s="6">
        <v>347</v>
      </c>
      <c r="B348" s="271" t="s">
        <v>525</v>
      </c>
      <c r="C348" s="271" t="s">
        <v>5</v>
      </c>
      <c r="D348" s="205" t="e">
        <f>VLOOKUP(B348,'Erection Completed '!$B$2:$J$62,3,FALSE)</f>
        <v>#N/A</v>
      </c>
      <c r="E348" s="199">
        <v>80.408017000000001</v>
      </c>
      <c r="F348" s="227" t="e">
        <f t="shared" si="5"/>
        <v>#N/A</v>
      </c>
      <c r="G348" s="205" t="e">
        <f>VLOOKUP(B348,'Erection Completed '!$B$2:$J$62,6,FALSE)</f>
        <v>#N/A</v>
      </c>
      <c r="H348" s="205" t="e">
        <f>VLOOKUP(B348,'Erection Completed '!$B$2:$J$62,7,FALSE)</f>
        <v>#N/A</v>
      </c>
      <c r="I348" s="293" t="e">
        <f>VLOOKUP(B348,'Erection Completed '!$B$2:$J$62,8,FALSE)</f>
        <v>#N/A</v>
      </c>
      <c r="J348" s="157"/>
      <c r="K348" s="294" t="e">
        <f>VLOOKUP(B348,'Erection Completed '!$B$2:$K$62,10,FALSE)</f>
        <v>#N/A</v>
      </c>
      <c r="L348" s="200"/>
    </row>
    <row r="349" spans="1:12" ht="16.399999999999999" customHeight="1" thickBot="1">
      <c r="A349" s="6">
        <v>348</v>
      </c>
      <c r="B349" s="271" t="s">
        <v>526</v>
      </c>
      <c r="C349" s="271" t="s">
        <v>638</v>
      </c>
      <c r="D349" s="205" t="e">
        <f>VLOOKUP(B349,'Erection Completed '!$B$2:$J$62,3,FALSE)</f>
        <v>#N/A</v>
      </c>
      <c r="E349" s="199">
        <v>37.796346</v>
      </c>
      <c r="F349" s="227" t="e">
        <f t="shared" si="5"/>
        <v>#N/A</v>
      </c>
      <c r="G349" s="205" t="e">
        <f>VLOOKUP(B349,'Erection Completed '!$B$2:$J$62,6,FALSE)</f>
        <v>#N/A</v>
      </c>
      <c r="H349" s="205" t="e">
        <f>VLOOKUP(B349,'Erection Completed '!$B$2:$J$62,7,FALSE)</f>
        <v>#N/A</v>
      </c>
      <c r="I349" s="293" t="e">
        <f>VLOOKUP(B349,'Erection Completed '!$B$2:$J$62,8,FALSE)</f>
        <v>#N/A</v>
      </c>
      <c r="J349" s="157"/>
      <c r="K349" s="294" t="e">
        <f>VLOOKUP(B349,'Erection Completed '!$B$2:$K$62,10,FALSE)</f>
        <v>#N/A</v>
      </c>
      <c r="L349" s="200"/>
    </row>
    <row r="350" spans="1:12" ht="16.399999999999999" customHeight="1" thickBot="1">
      <c r="A350" s="6">
        <v>349</v>
      </c>
      <c r="B350" s="271" t="s">
        <v>527</v>
      </c>
      <c r="C350" s="271" t="s">
        <v>5</v>
      </c>
      <c r="D350" s="205" t="e">
        <f>VLOOKUP(B350,'Erection Completed '!$B$2:$J$62,3,FALSE)</f>
        <v>#N/A</v>
      </c>
      <c r="E350" s="199">
        <v>80.408017000000001</v>
      </c>
      <c r="F350" s="227" t="e">
        <f t="shared" si="5"/>
        <v>#N/A</v>
      </c>
      <c r="G350" s="205" t="e">
        <f>VLOOKUP(B350,'Erection Completed '!$B$2:$J$62,6,FALSE)</f>
        <v>#N/A</v>
      </c>
      <c r="H350" s="205" t="e">
        <f>VLOOKUP(B350,'Erection Completed '!$B$2:$J$62,7,FALSE)</f>
        <v>#N/A</v>
      </c>
      <c r="I350" s="293" t="e">
        <f>VLOOKUP(B350,'Erection Completed '!$B$2:$J$62,8,FALSE)</f>
        <v>#N/A</v>
      </c>
      <c r="J350" s="157"/>
      <c r="K350" s="294" t="e">
        <f>VLOOKUP(B350,'Erection Completed '!$B$2:$K$62,10,FALSE)</f>
        <v>#N/A</v>
      </c>
      <c r="L350" s="200"/>
    </row>
    <row r="351" spans="1:12" ht="16.399999999999999" customHeight="1" thickBot="1">
      <c r="A351" s="6">
        <v>350</v>
      </c>
      <c r="B351" s="271" t="s">
        <v>528</v>
      </c>
      <c r="C351" s="271" t="s">
        <v>642</v>
      </c>
      <c r="D351" s="205" t="e">
        <f>VLOOKUP(B351,'Erection Completed '!$B$2:$J$62,3,FALSE)</f>
        <v>#N/A</v>
      </c>
      <c r="E351" s="199">
        <v>46.689357999999991</v>
      </c>
      <c r="F351" s="227" t="e">
        <f t="shared" si="5"/>
        <v>#N/A</v>
      </c>
      <c r="G351" s="205" t="e">
        <f>VLOOKUP(B351,'Erection Completed '!$B$2:$J$62,6,FALSE)</f>
        <v>#N/A</v>
      </c>
      <c r="H351" s="205" t="e">
        <f>VLOOKUP(B351,'Erection Completed '!$B$2:$J$62,7,FALSE)</f>
        <v>#N/A</v>
      </c>
      <c r="I351" s="293" t="e">
        <f>VLOOKUP(B351,'Erection Completed '!$B$2:$J$62,8,FALSE)</f>
        <v>#N/A</v>
      </c>
      <c r="J351" s="157"/>
      <c r="K351" s="294" t="e">
        <f>VLOOKUP(B351,'Erection Completed '!$B$2:$K$62,10,FALSE)</f>
        <v>#N/A</v>
      </c>
      <c r="L351" s="200"/>
    </row>
    <row r="352" spans="1:12" ht="16.399999999999999" customHeight="1" thickBot="1">
      <c r="A352" s="6">
        <v>351</v>
      </c>
      <c r="B352" s="271" t="s">
        <v>529</v>
      </c>
      <c r="C352" s="271" t="s">
        <v>639</v>
      </c>
      <c r="D352" s="205" t="e">
        <f>VLOOKUP(B352,'Erection Completed '!$B$2:$J$62,3,FALSE)</f>
        <v>#N/A</v>
      </c>
      <c r="E352" s="199">
        <v>77.718057000000002</v>
      </c>
      <c r="F352" s="227" t="e">
        <f t="shared" si="5"/>
        <v>#N/A</v>
      </c>
      <c r="G352" s="205" t="e">
        <f>VLOOKUP(B352,'Erection Completed '!$B$2:$J$62,6,FALSE)</f>
        <v>#N/A</v>
      </c>
      <c r="H352" s="205" t="e">
        <f>VLOOKUP(B352,'Erection Completed '!$B$2:$J$62,7,FALSE)</f>
        <v>#N/A</v>
      </c>
      <c r="I352" s="293" t="e">
        <f>VLOOKUP(B352,'Erection Completed '!$B$2:$J$62,8,FALSE)</f>
        <v>#N/A</v>
      </c>
      <c r="J352" s="157"/>
      <c r="K352" s="294" t="e">
        <f>VLOOKUP(B352,'Erection Completed '!$B$2:$K$62,10,FALSE)</f>
        <v>#N/A</v>
      </c>
      <c r="L352" s="200"/>
    </row>
    <row r="353" spans="1:12" ht="16.399999999999999" customHeight="1">
      <c r="A353" s="6">
        <v>352</v>
      </c>
      <c r="B353" s="271" t="s">
        <v>530</v>
      </c>
      <c r="C353" s="271" t="s">
        <v>873</v>
      </c>
      <c r="D353" s="205" t="e">
        <f>VLOOKUP(B353,'Erection Completed '!$B$2:$J$62,3,FALSE)</f>
        <v>#N/A</v>
      </c>
      <c r="E353" s="199" t="e">
        <v>#N/A</v>
      </c>
      <c r="F353" s="227" t="e">
        <f t="shared" si="5"/>
        <v>#N/A</v>
      </c>
      <c r="G353" s="205" t="e">
        <f>VLOOKUP(B353,'Erection Completed '!$B$2:$J$62,6,FALSE)</f>
        <v>#N/A</v>
      </c>
      <c r="H353" s="205" t="e">
        <f>VLOOKUP(B353,'Erection Completed '!$B$2:$J$62,7,FALSE)</f>
        <v>#N/A</v>
      </c>
      <c r="I353" s="293" t="e">
        <f>VLOOKUP(B353,'Erection Completed '!$B$2:$J$62,8,FALSE)</f>
        <v>#N/A</v>
      </c>
      <c r="J353" s="157"/>
      <c r="K353" s="294" t="e">
        <f>VLOOKUP(B353,'Erection Completed '!$B$2:$K$62,10,FALSE)</f>
        <v>#N/A</v>
      </c>
      <c r="L353" s="200"/>
    </row>
  </sheetData>
  <autoFilter ref="A1:L1" xr:uid="{F2E4FBE2-A4F9-4829-AE05-848F06FDBC65}"/>
  <conditionalFormatting sqref="B1">
    <cfRule type="duplicateValues" dxfId="119" priority="52"/>
    <cfRule type="duplicateValues" dxfId="118" priority="67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99" t="s">
        <v>172</v>
      </c>
      <c r="B1" s="300"/>
      <c r="C1" s="300"/>
      <c r="D1" s="308">
        <f>SUBTOTAL(9,D4:D10485)</f>
        <v>12.751649000000002</v>
      </c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>
        <f>SUBTOTAL(9,Q8:Q119)</f>
        <v>416</v>
      </c>
      <c r="R1" s="300"/>
      <c r="S1" s="301"/>
    </row>
    <row r="2" spans="1:19" ht="21" customHeight="1">
      <c r="A2" s="739" t="s">
        <v>153</v>
      </c>
      <c r="B2" s="735" t="s">
        <v>154</v>
      </c>
      <c r="C2" s="735" t="s">
        <v>762</v>
      </c>
      <c r="D2" s="735" t="s">
        <v>781</v>
      </c>
      <c r="E2" s="735" t="s">
        <v>155</v>
      </c>
      <c r="F2" s="735" t="s">
        <v>776</v>
      </c>
      <c r="G2" s="735" t="s">
        <v>168</v>
      </c>
      <c r="H2" s="741" t="s">
        <v>85</v>
      </c>
      <c r="I2" s="741"/>
      <c r="J2" s="741" t="s">
        <v>87</v>
      </c>
      <c r="K2" s="741"/>
      <c r="L2" s="735" t="s">
        <v>165</v>
      </c>
      <c r="M2" s="735" t="s">
        <v>166</v>
      </c>
      <c r="N2" s="735" t="s">
        <v>167</v>
      </c>
      <c r="O2" s="735" t="s">
        <v>156</v>
      </c>
      <c r="P2" s="735" t="s">
        <v>159</v>
      </c>
      <c r="Q2" s="735" t="s">
        <v>164</v>
      </c>
      <c r="R2" s="735" t="s">
        <v>169</v>
      </c>
      <c r="S2" s="737" t="s">
        <v>121</v>
      </c>
    </row>
    <row r="3" spans="1:19" ht="25.4" customHeight="1">
      <c r="A3" s="740"/>
      <c r="B3" s="736"/>
      <c r="C3" s="736"/>
      <c r="D3" s="736"/>
      <c r="E3" s="736"/>
      <c r="F3" s="736"/>
      <c r="G3" s="736"/>
      <c r="H3" s="56" t="s">
        <v>113</v>
      </c>
      <c r="I3" s="56" t="s">
        <v>114</v>
      </c>
      <c r="J3" s="56" t="s">
        <v>113</v>
      </c>
      <c r="K3" s="56" t="s">
        <v>114</v>
      </c>
      <c r="L3" s="736"/>
      <c r="M3" s="736"/>
      <c r="N3" s="736"/>
      <c r="O3" s="736"/>
      <c r="P3" s="736"/>
      <c r="Q3" s="736"/>
      <c r="R3" s="736"/>
      <c r="S3" s="738"/>
    </row>
    <row r="4" spans="1:19" ht="15.5" hidden="1">
      <c r="A4" s="86">
        <v>1</v>
      </c>
      <c r="B4" s="44" t="s">
        <v>749</v>
      </c>
      <c r="C4" s="44">
        <v>2</v>
      </c>
      <c r="D4" s="217">
        <v>0.44552799999999998</v>
      </c>
      <c r="E4" s="5" t="s">
        <v>755</v>
      </c>
      <c r="F4" s="5" t="s">
        <v>777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789</v>
      </c>
      <c r="O4" s="5" t="s">
        <v>110</v>
      </c>
      <c r="P4" s="44" t="s">
        <v>756</v>
      </c>
      <c r="Q4" s="5">
        <v>27</v>
      </c>
      <c r="R4" s="5"/>
      <c r="S4" s="85"/>
    </row>
    <row r="5" spans="1:19" ht="43.5" hidden="1" customHeight="1">
      <c r="A5" s="86">
        <v>2</v>
      </c>
      <c r="B5" s="44" t="s">
        <v>750</v>
      </c>
      <c r="C5" s="44">
        <v>4</v>
      </c>
      <c r="D5" s="217">
        <v>1.043334</v>
      </c>
      <c r="E5" s="5" t="s">
        <v>754</v>
      </c>
      <c r="F5" s="5" t="s">
        <v>780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837</v>
      </c>
      <c r="O5" s="5" t="s">
        <v>110</v>
      </c>
      <c r="P5" s="5" t="s">
        <v>756</v>
      </c>
      <c r="Q5" s="5">
        <v>27</v>
      </c>
      <c r="R5" s="5"/>
      <c r="S5" s="85"/>
    </row>
    <row r="6" spans="1:19" ht="43.5" hidden="1" customHeight="1">
      <c r="A6" s="86">
        <v>3</v>
      </c>
      <c r="B6" s="44" t="s">
        <v>751</v>
      </c>
      <c r="C6" s="44">
        <v>7</v>
      </c>
      <c r="D6" s="217">
        <v>2.41262</v>
      </c>
      <c r="E6" s="5" t="s">
        <v>754</v>
      </c>
      <c r="F6" s="5" t="s">
        <v>778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801</v>
      </c>
      <c r="O6" s="5" t="s">
        <v>110</v>
      </c>
      <c r="P6" s="5" t="s">
        <v>757</v>
      </c>
      <c r="Q6" s="5">
        <f>30+38</f>
        <v>68</v>
      </c>
      <c r="R6" s="5">
        <v>5</v>
      </c>
      <c r="S6" s="88" t="s">
        <v>782</v>
      </c>
    </row>
    <row r="7" spans="1:19" ht="33.65" hidden="1" customHeight="1">
      <c r="A7" s="87">
        <v>4</v>
      </c>
      <c r="B7" s="44" t="s">
        <v>752</v>
      </c>
      <c r="C7" s="44">
        <v>2</v>
      </c>
      <c r="D7" s="217">
        <v>0.20890900000000001</v>
      </c>
      <c r="E7" s="228" t="s">
        <v>760</v>
      </c>
      <c r="F7" s="5" t="s">
        <v>777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789</v>
      </c>
      <c r="O7" s="5" t="s">
        <v>110</v>
      </c>
      <c r="P7" s="44" t="s">
        <v>758</v>
      </c>
      <c r="Q7" s="44">
        <v>20</v>
      </c>
      <c r="R7" s="44"/>
      <c r="S7" s="218" t="s">
        <v>760</v>
      </c>
    </row>
    <row r="8" spans="1:19" ht="45.65" customHeight="1">
      <c r="A8" s="87">
        <v>5</v>
      </c>
      <c r="B8" s="5" t="s">
        <v>753</v>
      </c>
      <c r="C8" s="44">
        <v>5</v>
      </c>
      <c r="D8" s="217">
        <v>1.4215949999999999</v>
      </c>
      <c r="E8" s="5" t="s">
        <v>754</v>
      </c>
      <c r="F8" s="5" t="s">
        <v>779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944</v>
      </c>
      <c r="O8" s="5" t="s">
        <v>839</v>
      </c>
      <c r="P8" s="44" t="s">
        <v>874</v>
      </c>
      <c r="Q8" s="44">
        <f>45+18</f>
        <v>63</v>
      </c>
      <c r="R8" s="44">
        <v>22</v>
      </c>
      <c r="S8" s="88" t="s">
        <v>840</v>
      </c>
    </row>
    <row r="9" spans="1:19" ht="61.25" customHeight="1">
      <c r="A9" s="222">
        <v>6</v>
      </c>
      <c r="B9" s="213" t="s">
        <v>763</v>
      </c>
      <c r="C9" s="204">
        <v>7</v>
      </c>
      <c r="D9" s="223">
        <v>2.2839999999999998</v>
      </c>
      <c r="E9" s="213" t="s">
        <v>754</v>
      </c>
      <c r="F9" s="213" t="s">
        <v>778</v>
      </c>
      <c r="G9" s="224">
        <v>46118</v>
      </c>
      <c r="H9" s="224">
        <v>46125</v>
      </c>
      <c r="I9" s="224">
        <v>46128</v>
      </c>
      <c r="J9" s="224">
        <v>46161</v>
      </c>
      <c r="K9" s="224">
        <v>46163</v>
      </c>
      <c r="L9" s="52">
        <f t="shared" si="0"/>
        <v>46128</v>
      </c>
      <c r="M9" s="52">
        <f t="shared" si="1"/>
        <v>46163</v>
      </c>
      <c r="N9" s="213" t="s">
        <v>950</v>
      </c>
      <c r="O9" s="5" t="s">
        <v>110</v>
      </c>
      <c r="P9" s="204" t="s">
        <v>759</v>
      </c>
      <c r="Q9" s="204">
        <v>49</v>
      </c>
      <c r="R9" s="204">
        <v>1</v>
      </c>
      <c r="S9" s="225"/>
    </row>
    <row r="10" spans="1:19" ht="105.65" customHeight="1">
      <c r="A10" s="44">
        <v>7</v>
      </c>
      <c r="B10" s="5" t="s">
        <v>783</v>
      </c>
      <c r="C10" s="44">
        <v>4</v>
      </c>
      <c r="D10" s="223">
        <v>0.98372000000000004</v>
      </c>
      <c r="E10" s="5" t="s">
        <v>754</v>
      </c>
      <c r="F10" s="5" t="s">
        <v>793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955</v>
      </c>
      <c r="O10" s="44" t="s">
        <v>949</v>
      </c>
      <c r="P10" s="44" t="s">
        <v>784</v>
      </c>
      <c r="Q10" s="44">
        <v>20</v>
      </c>
      <c r="R10" s="44">
        <v>4</v>
      </c>
      <c r="S10" s="5" t="s">
        <v>827</v>
      </c>
    </row>
    <row r="11" spans="1:19" ht="37.5" hidden="1" customHeight="1">
      <c r="A11" s="44">
        <v>8</v>
      </c>
      <c r="B11" s="5" t="s">
        <v>785</v>
      </c>
      <c r="C11" s="44">
        <v>5</v>
      </c>
      <c r="D11" s="223">
        <v>1.4794100000000001</v>
      </c>
      <c r="E11" s="5" t="s">
        <v>754</v>
      </c>
      <c r="F11" s="5" t="s">
        <v>779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832</v>
      </c>
      <c r="O11" s="5" t="s">
        <v>110</v>
      </c>
      <c r="P11" s="44" t="s">
        <v>757</v>
      </c>
      <c r="Q11" s="44">
        <v>40</v>
      </c>
      <c r="R11" s="44">
        <v>1</v>
      </c>
      <c r="S11" s="44" t="s">
        <v>828</v>
      </c>
    </row>
    <row r="12" spans="1:19" ht="37.5" hidden="1" customHeight="1">
      <c r="A12" s="44">
        <v>9</v>
      </c>
      <c r="B12" s="5" t="s">
        <v>786</v>
      </c>
      <c r="C12" s="44">
        <v>3</v>
      </c>
      <c r="D12" s="223">
        <v>0.79162599999999994</v>
      </c>
      <c r="E12" s="5" t="s">
        <v>755</v>
      </c>
      <c r="F12" s="5" t="s">
        <v>800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803</v>
      </c>
      <c r="O12" s="5" t="s">
        <v>110</v>
      </c>
      <c r="P12" s="44" t="s">
        <v>802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791</v>
      </c>
      <c r="C13" s="44">
        <v>9</v>
      </c>
      <c r="D13" s="223">
        <v>2.8616779999999999</v>
      </c>
      <c r="E13" s="5" t="s">
        <v>754</v>
      </c>
      <c r="F13" s="230" t="s">
        <v>831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929</v>
      </c>
      <c r="O13" s="5" t="s">
        <v>110</v>
      </c>
      <c r="P13" s="204" t="s">
        <v>759</v>
      </c>
      <c r="Q13" s="204">
        <v>45</v>
      </c>
      <c r="R13" s="44"/>
      <c r="S13" s="5"/>
    </row>
    <row r="14" spans="1:19" ht="72.5">
      <c r="A14" s="44">
        <v>10</v>
      </c>
      <c r="B14" s="5" t="s">
        <v>792</v>
      </c>
      <c r="C14" s="44">
        <v>5</v>
      </c>
      <c r="D14" s="223">
        <v>1.3265070000000001</v>
      </c>
      <c r="E14" s="5" t="s">
        <v>754</v>
      </c>
      <c r="F14" s="230" t="s">
        <v>779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957</v>
      </c>
      <c r="O14" s="44" t="s">
        <v>941</v>
      </c>
      <c r="P14" s="44" t="s">
        <v>909</v>
      </c>
      <c r="Q14" s="44">
        <f>51+23</f>
        <v>74</v>
      </c>
      <c r="R14" s="44">
        <v>2</v>
      </c>
      <c r="S14" s="5" t="s">
        <v>886</v>
      </c>
    </row>
    <row r="15" spans="1:19" ht="43.5" hidden="1">
      <c r="A15" s="87">
        <v>11</v>
      </c>
      <c r="B15" s="5" t="s">
        <v>794</v>
      </c>
      <c r="C15" s="44">
        <v>2</v>
      </c>
      <c r="D15" s="217">
        <v>0.24674000000000001</v>
      </c>
      <c r="E15" s="228" t="s">
        <v>760</v>
      </c>
      <c r="F15" s="5" t="s">
        <v>795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829</v>
      </c>
      <c r="O15" s="5" t="s">
        <v>110</v>
      </c>
      <c r="P15" s="44" t="s">
        <v>758</v>
      </c>
      <c r="Q15" s="44">
        <v>20</v>
      </c>
      <c r="R15" s="44">
        <v>1</v>
      </c>
      <c r="S15" s="218" t="s">
        <v>796</v>
      </c>
    </row>
    <row r="16" spans="1:19" ht="46.4" customHeight="1">
      <c r="A16" s="44">
        <v>12</v>
      </c>
      <c r="B16" s="5" t="s">
        <v>797</v>
      </c>
      <c r="C16" s="44">
        <v>4</v>
      </c>
      <c r="D16" s="217">
        <v>1.14842</v>
      </c>
      <c r="E16" s="5" t="s">
        <v>754</v>
      </c>
      <c r="F16" s="5" t="s">
        <v>937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830</v>
      </c>
      <c r="O16" s="5"/>
      <c r="P16" s="44" t="s">
        <v>784</v>
      </c>
      <c r="Q16" s="44">
        <v>20</v>
      </c>
      <c r="R16" s="44">
        <v>2</v>
      </c>
      <c r="S16" s="5" t="s">
        <v>827</v>
      </c>
    </row>
    <row r="17" spans="1:19" ht="43.5" hidden="1">
      <c r="A17" s="44">
        <v>13</v>
      </c>
      <c r="B17" s="44" t="s">
        <v>833</v>
      </c>
      <c r="C17" s="44">
        <v>2</v>
      </c>
      <c r="D17" s="217">
        <v>0.21017</v>
      </c>
      <c r="E17" s="228" t="s">
        <v>760</v>
      </c>
      <c r="F17" s="5" t="s">
        <v>848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928</v>
      </c>
      <c r="O17" s="5" t="s">
        <v>110</v>
      </c>
      <c r="P17" s="44" t="s">
        <v>910</v>
      </c>
      <c r="Q17" s="44">
        <v>20</v>
      </c>
      <c r="R17" s="44"/>
      <c r="S17" s="5"/>
    </row>
    <row r="18" spans="1:19" ht="72.5">
      <c r="A18" s="44">
        <v>14</v>
      </c>
      <c r="B18" s="44" t="s">
        <v>834</v>
      </c>
      <c r="C18" s="44">
        <v>8</v>
      </c>
      <c r="D18" s="217">
        <v>2.6333690000000001</v>
      </c>
      <c r="E18" s="5" t="s">
        <v>754</v>
      </c>
      <c r="F18" s="5" t="s">
        <v>842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881</v>
      </c>
      <c r="O18" s="44" t="s">
        <v>846</v>
      </c>
      <c r="P18" s="44" t="s">
        <v>757</v>
      </c>
      <c r="Q18" s="44">
        <v>68</v>
      </c>
      <c r="R18" s="44">
        <v>2</v>
      </c>
      <c r="S18" s="272" t="s">
        <v>843</v>
      </c>
    </row>
    <row r="19" spans="1:19" ht="43.5" hidden="1">
      <c r="A19" s="44">
        <v>15</v>
      </c>
      <c r="B19" s="44" t="s">
        <v>838</v>
      </c>
      <c r="C19" s="44">
        <v>2</v>
      </c>
      <c r="D19" s="217">
        <v>0.468001</v>
      </c>
      <c r="E19" s="228" t="s">
        <v>760</v>
      </c>
      <c r="F19" s="5" t="s">
        <v>777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882</v>
      </c>
      <c r="O19" s="5" t="s">
        <v>110</v>
      </c>
      <c r="P19" s="44" t="s">
        <v>757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931</v>
      </c>
      <c r="C20" s="44">
        <v>2</v>
      </c>
      <c r="D20" s="271">
        <v>0.22800000000000001</v>
      </c>
      <c r="E20" s="228" t="s">
        <v>760</v>
      </c>
      <c r="F20" s="5" t="s">
        <v>777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942</v>
      </c>
      <c r="O20" s="5" t="s">
        <v>110</v>
      </c>
      <c r="P20" s="44" t="s">
        <v>932</v>
      </c>
      <c r="Q20" s="44">
        <v>33</v>
      </c>
      <c r="R20" s="44"/>
      <c r="S20" s="5"/>
    </row>
    <row r="21" spans="1:19" ht="29">
      <c r="A21" s="44">
        <v>17</v>
      </c>
      <c r="B21" s="44" t="s">
        <v>938</v>
      </c>
      <c r="C21" s="44">
        <v>3</v>
      </c>
      <c r="D21" s="306">
        <v>0.85499000000000003</v>
      </c>
      <c r="E21" s="307" t="s">
        <v>755</v>
      </c>
      <c r="F21" s="5" t="s">
        <v>943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951</v>
      </c>
      <c r="O21" s="5"/>
      <c r="P21" s="44" t="s">
        <v>939</v>
      </c>
      <c r="Q21" s="44">
        <v>20</v>
      </c>
      <c r="R21" s="44"/>
      <c r="S21" s="5"/>
    </row>
    <row r="22" spans="1:19" ht="43.5">
      <c r="A22" s="44">
        <v>18</v>
      </c>
      <c r="B22" s="44" t="s">
        <v>940</v>
      </c>
      <c r="C22" s="44">
        <v>5</v>
      </c>
      <c r="D22" s="306">
        <v>1.5842240000000001</v>
      </c>
      <c r="E22" s="307" t="s">
        <v>754</v>
      </c>
      <c r="F22" s="5" t="s">
        <v>947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956</v>
      </c>
      <c r="O22" s="5"/>
      <c r="P22" s="44" t="s">
        <v>759</v>
      </c>
      <c r="Q22" s="44">
        <v>45</v>
      </c>
      <c r="R22" s="44"/>
      <c r="S22" s="5"/>
    </row>
    <row r="23" spans="1:19" ht="43.5">
      <c r="A23" s="87">
        <v>19</v>
      </c>
      <c r="B23" s="5" t="s">
        <v>945</v>
      </c>
      <c r="C23" s="44">
        <v>2</v>
      </c>
      <c r="D23" s="217">
        <v>0.24382400000000001</v>
      </c>
      <c r="E23" s="228" t="s">
        <v>760</v>
      </c>
      <c r="F23" s="5" t="s">
        <v>777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954</v>
      </c>
      <c r="O23" s="5"/>
      <c r="P23" s="44" t="s">
        <v>946</v>
      </c>
      <c r="Q23" s="44">
        <v>24</v>
      </c>
      <c r="R23" s="44"/>
      <c r="S23" s="88"/>
    </row>
    <row r="24" spans="1:19" ht="29">
      <c r="A24" s="44">
        <v>20</v>
      </c>
      <c r="B24" s="44" t="s">
        <v>948</v>
      </c>
      <c r="C24" s="44">
        <v>2</v>
      </c>
      <c r="D24" s="271">
        <v>0.27100000000000002</v>
      </c>
      <c r="E24" s="228" t="s">
        <v>760</v>
      </c>
      <c r="F24" s="5" t="s">
        <v>777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958</v>
      </c>
      <c r="O24" s="5"/>
      <c r="P24" s="44" t="s">
        <v>932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A2:A3"/>
    <mergeCell ref="B2:B3"/>
    <mergeCell ref="D2:D3"/>
    <mergeCell ref="L2:L3"/>
    <mergeCell ref="G2:G3"/>
    <mergeCell ref="H2:I2"/>
    <mergeCell ref="J2:K2"/>
    <mergeCell ref="E2:E3"/>
    <mergeCell ref="P2:P3"/>
    <mergeCell ref="Q2:Q3"/>
    <mergeCell ref="S2:S3"/>
    <mergeCell ref="R2:R3"/>
    <mergeCell ref="C2:C3"/>
    <mergeCell ref="F2:F3"/>
    <mergeCell ref="M2:M3"/>
    <mergeCell ref="N2:N3"/>
    <mergeCell ref="O2:O3"/>
  </mergeCells>
  <conditionalFormatting sqref="B1:C3 B62:C1048576 B4:B61">
    <cfRule type="duplicateValues" dxfId="117" priority="4"/>
  </conditionalFormatting>
  <conditionalFormatting sqref="N23">
    <cfRule type="containsText" dxfId="116" priority="2" operator="containsText" text="Complete">
      <formula>NOT(ISERROR(SEARCH("Complete",N23)))</formula>
    </cfRule>
  </conditionalFormatting>
  <conditionalFormatting sqref="O4:O7 N8 O11:O13 O15:O17 O19:O22 O24:O55">
    <cfRule type="containsText" dxfId="115" priority="3" operator="containsText" text="Complete">
      <formula>NOT(ISERROR(SEARCH("Complete",N4)))</formula>
    </cfRule>
  </conditionalFormatting>
  <conditionalFormatting sqref="O9">
    <cfRule type="containsText" dxfId="114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742" t="s">
        <v>172</v>
      </c>
      <c r="B1" s="743"/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3"/>
      <c r="R1" s="744"/>
    </row>
    <row r="2" spans="1:18" ht="21.65" customHeight="1">
      <c r="A2" s="264"/>
      <c r="B2" s="194"/>
      <c r="C2" s="194"/>
      <c r="D2" s="267">
        <f>SUM(D5:D55)</f>
        <v>12.680015999999998</v>
      </c>
      <c r="E2" s="194"/>
      <c r="F2" s="194"/>
      <c r="G2" s="194"/>
      <c r="H2" s="265"/>
      <c r="I2" s="265"/>
      <c r="J2" s="265"/>
      <c r="K2" s="265"/>
      <c r="L2" s="194"/>
      <c r="M2" s="194"/>
      <c r="N2" s="194"/>
      <c r="O2" s="194"/>
      <c r="P2" s="194"/>
      <c r="Q2" s="194"/>
      <c r="R2" s="266"/>
    </row>
    <row r="3" spans="1:18" ht="21" customHeight="1">
      <c r="A3" s="739" t="s">
        <v>153</v>
      </c>
      <c r="B3" s="735" t="s">
        <v>154</v>
      </c>
      <c r="C3" s="735" t="s">
        <v>762</v>
      </c>
      <c r="D3" s="735" t="s">
        <v>781</v>
      </c>
      <c r="E3" s="735" t="s">
        <v>155</v>
      </c>
      <c r="F3" s="735" t="s">
        <v>776</v>
      </c>
      <c r="G3" s="735" t="s">
        <v>168</v>
      </c>
      <c r="H3" s="741" t="s">
        <v>85</v>
      </c>
      <c r="I3" s="741"/>
      <c r="J3" s="741" t="s">
        <v>87</v>
      </c>
      <c r="K3" s="741"/>
      <c r="L3" s="735" t="s">
        <v>165</v>
      </c>
      <c r="M3" s="735" t="s">
        <v>166</v>
      </c>
      <c r="N3" s="735" t="s">
        <v>156</v>
      </c>
      <c r="O3" s="735" t="s">
        <v>159</v>
      </c>
      <c r="P3" s="735" t="s">
        <v>164</v>
      </c>
      <c r="Q3" s="735" t="s">
        <v>169</v>
      </c>
      <c r="R3" s="737" t="s">
        <v>121</v>
      </c>
    </row>
    <row r="4" spans="1:18" ht="25.4" customHeight="1">
      <c r="A4" s="740"/>
      <c r="B4" s="736"/>
      <c r="C4" s="736"/>
      <c r="D4" s="736"/>
      <c r="E4" s="736"/>
      <c r="F4" s="736"/>
      <c r="G4" s="736"/>
      <c r="H4" s="56" t="s">
        <v>113</v>
      </c>
      <c r="I4" s="56" t="s">
        <v>114</v>
      </c>
      <c r="J4" s="56" t="s">
        <v>113</v>
      </c>
      <c r="K4" s="56" t="s">
        <v>114</v>
      </c>
      <c r="L4" s="736"/>
      <c r="M4" s="736"/>
      <c r="N4" s="736"/>
      <c r="O4" s="736"/>
      <c r="P4" s="736"/>
      <c r="Q4" s="736"/>
      <c r="R4" s="738"/>
    </row>
    <row r="5" spans="1:18" ht="15.5">
      <c r="A5" s="87">
        <v>1</v>
      </c>
      <c r="B5" s="44" t="s">
        <v>752</v>
      </c>
      <c r="C5" s="44">
        <v>2</v>
      </c>
      <c r="D5" s="217">
        <v>0.20890900000000001</v>
      </c>
      <c r="E5" s="228" t="s">
        <v>760</v>
      </c>
      <c r="F5" s="5" t="s">
        <v>777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790</v>
      </c>
      <c r="O5" s="44" t="s">
        <v>758</v>
      </c>
      <c r="P5" s="44">
        <v>20</v>
      </c>
      <c r="Q5" s="44"/>
      <c r="R5" s="218" t="s">
        <v>760</v>
      </c>
    </row>
    <row r="6" spans="1:18" ht="43.5" customHeight="1">
      <c r="A6" s="86">
        <f>A5+1</f>
        <v>2</v>
      </c>
      <c r="B6" s="44" t="s">
        <v>749</v>
      </c>
      <c r="C6" s="44">
        <v>2</v>
      </c>
      <c r="D6" s="217">
        <v>0.44552799999999998</v>
      </c>
      <c r="E6" s="5" t="s">
        <v>755</v>
      </c>
      <c r="F6" s="5" t="s">
        <v>777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756</v>
      </c>
      <c r="P6" s="5">
        <v>27</v>
      </c>
      <c r="Q6" s="5"/>
      <c r="R6" s="85"/>
    </row>
    <row r="7" spans="1:18" ht="33.65" customHeight="1">
      <c r="A7" s="86">
        <f t="shared" ref="A7:A16" si="0">A6+1</f>
        <v>3</v>
      </c>
      <c r="B7" s="5" t="s">
        <v>786</v>
      </c>
      <c r="C7" s="44">
        <v>3</v>
      </c>
      <c r="D7" s="217">
        <v>0.79162600000000005</v>
      </c>
      <c r="E7" s="5" t="s">
        <v>755</v>
      </c>
      <c r="F7" s="5" t="s">
        <v>800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802</v>
      </c>
      <c r="P7" s="44">
        <v>27</v>
      </c>
      <c r="Q7" s="44"/>
      <c r="R7" s="85"/>
    </row>
    <row r="8" spans="1:18" ht="37.5" customHeight="1">
      <c r="A8" s="86">
        <f t="shared" si="0"/>
        <v>4</v>
      </c>
      <c r="B8" s="44" t="s">
        <v>751</v>
      </c>
      <c r="C8" s="44">
        <v>7</v>
      </c>
      <c r="D8" s="223">
        <v>2.41262</v>
      </c>
      <c r="E8" s="5" t="s">
        <v>754</v>
      </c>
      <c r="F8" s="5" t="s">
        <v>778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790</v>
      </c>
      <c r="O8" s="5" t="s">
        <v>757</v>
      </c>
      <c r="P8" s="5">
        <f>30+38</f>
        <v>68</v>
      </c>
      <c r="Q8" s="5">
        <v>5</v>
      </c>
      <c r="R8" s="44" t="s">
        <v>782</v>
      </c>
    </row>
    <row r="9" spans="1:18" ht="37.5" customHeight="1">
      <c r="A9" s="86">
        <f t="shared" si="0"/>
        <v>5</v>
      </c>
      <c r="B9" s="5" t="s">
        <v>785</v>
      </c>
      <c r="C9" s="44">
        <v>5</v>
      </c>
      <c r="D9" s="223">
        <v>1.4794099999999999</v>
      </c>
      <c r="E9" s="5" t="s">
        <v>754</v>
      </c>
      <c r="F9" s="5" t="s">
        <v>779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790</v>
      </c>
      <c r="O9" s="44" t="s">
        <v>757</v>
      </c>
      <c r="P9" s="44">
        <v>40</v>
      </c>
      <c r="Q9" s="44">
        <v>1</v>
      </c>
      <c r="R9" s="44" t="s">
        <v>828</v>
      </c>
    </row>
    <row r="10" spans="1:18" ht="43.5">
      <c r="A10" s="86">
        <f t="shared" si="0"/>
        <v>6</v>
      </c>
      <c r="B10" s="5" t="s">
        <v>794</v>
      </c>
      <c r="C10" s="44">
        <v>2</v>
      </c>
      <c r="D10" s="217">
        <v>0.24673999999999999</v>
      </c>
      <c r="E10" s="228" t="s">
        <v>760</v>
      </c>
      <c r="F10" s="5" t="s">
        <v>848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758</v>
      </c>
      <c r="P10" s="44">
        <v>20</v>
      </c>
      <c r="Q10" s="44">
        <v>1</v>
      </c>
      <c r="R10" s="218" t="s">
        <v>796</v>
      </c>
    </row>
    <row r="11" spans="1:18" ht="15.5">
      <c r="A11" s="86">
        <f t="shared" si="0"/>
        <v>7</v>
      </c>
      <c r="B11" s="44" t="s">
        <v>750</v>
      </c>
      <c r="C11" s="44">
        <v>4</v>
      </c>
      <c r="D11" s="217">
        <v>1.043334</v>
      </c>
      <c r="E11" s="5" t="s">
        <v>754</v>
      </c>
      <c r="F11" s="5" t="s">
        <v>878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790</v>
      </c>
      <c r="O11" s="5" t="s">
        <v>757</v>
      </c>
      <c r="P11" s="5">
        <v>40</v>
      </c>
      <c r="Q11" s="5"/>
      <c r="R11" s="85"/>
    </row>
    <row r="12" spans="1:18" ht="15.5">
      <c r="A12" s="86">
        <f t="shared" si="0"/>
        <v>8</v>
      </c>
      <c r="B12" s="44" t="s">
        <v>838</v>
      </c>
      <c r="C12" s="44">
        <v>2</v>
      </c>
      <c r="D12" s="217">
        <v>0.468001</v>
      </c>
      <c r="E12" s="228" t="s">
        <v>760</v>
      </c>
      <c r="F12" s="5" t="s">
        <v>777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790</v>
      </c>
      <c r="O12" s="5" t="s">
        <v>757</v>
      </c>
      <c r="P12" s="5">
        <v>40</v>
      </c>
      <c r="Q12" s="5">
        <v>1</v>
      </c>
      <c r="R12" s="296" t="s">
        <v>760</v>
      </c>
    </row>
    <row r="13" spans="1:18" ht="15.5">
      <c r="A13" s="86">
        <f t="shared" si="0"/>
        <v>9</v>
      </c>
      <c r="B13" s="44" t="s">
        <v>833</v>
      </c>
      <c r="C13" s="44">
        <v>2</v>
      </c>
      <c r="D13" s="217">
        <v>0.21017</v>
      </c>
      <c r="E13" s="228" t="s">
        <v>760</v>
      </c>
      <c r="F13" s="5" t="s">
        <v>848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790</v>
      </c>
      <c r="O13" s="44" t="s">
        <v>910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791</v>
      </c>
      <c r="C14" s="44">
        <v>9</v>
      </c>
      <c r="D14" s="217">
        <v>2.8616779999999999</v>
      </c>
      <c r="E14" s="5" t="s">
        <v>754</v>
      </c>
      <c r="F14" s="230" t="s">
        <v>831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759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931</v>
      </c>
      <c r="C15" s="44">
        <v>2</v>
      </c>
      <c r="D15" s="271">
        <v>0.22800000000000001</v>
      </c>
      <c r="E15" s="228" t="s">
        <v>760</v>
      </c>
      <c r="F15" s="5" t="s">
        <v>777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932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763</v>
      </c>
      <c r="C16" s="44">
        <v>7</v>
      </c>
      <c r="D16" s="271">
        <v>2.2839999999999998</v>
      </c>
      <c r="E16" s="307" t="s">
        <v>754</v>
      </c>
      <c r="F16" s="5" t="s">
        <v>778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759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L3:L4"/>
    <mergeCell ref="M3:M4"/>
    <mergeCell ref="N3:N4"/>
    <mergeCell ref="O3:O4"/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</mergeCells>
  <conditionalFormatting sqref="B11">
    <cfRule type="duplicateValues" dxfId="113" priority="10"/>
  </conditionalFormatting>
  <conditionalFormatting sqref="B12">
    <cfRule type="duplicateValues" dxfId="112" priority="8"/>
  </conditionalFormatting>
  <conditionalFormatting sqref="B13">
    <cfRule type="duplicateValues" dxfId="111" priority="7"/>
  </conditionalFormatting>
  <conditionalFormatting sqref="B14">
    <cfRule type="duplicateValues" dxfId="110" priority="6"/>
  </conditionalFormatting>
  <conditionalFormatting sqref="B15:B16">
    <cfRule type="duplicateValues" dxfId="109" priority="4"/>
  </conditionalFormatting>
  <conditionalFormatting sqref="B56:C1048576 B1:C4 B5:B10 B17:B55">
    <cfRule type="duplicateValues" dxfId="108" priority="12"/>
  </conditionalFormatting>
  <conditionalFormatting sqref="N5:N49">
    <cfRule type="containsText" dxfId="107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98" bestFit="1" customWidth="1"/>
    <col min="11" max="11" width="15.08984375" style="198" bestFit="1" customWidth="1"/>
    <col min="12" max="12" width="13.36328125" bestFit="1" customWidth="1"/>
    <col min="13" max="13" width="14.08984375" bestFit="1" customWidth="1"/>
    <col min="14" max="14" width="15.08984375" style="198" bestFit="1" customWidth="1"/>
    <col min="15" max="17" width="15.08984375" style="198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93"/>
      <c r="B1" s="194"/>
      <c r="C1" s="193"/>
      <c r="D1" s="195" t="s">
        <v>719</v>
      </c>
      <c r="E1" s="196">
        <v>2</v>
      </c>
      <c r="F1" s="3">
        <f>SUBTOTAL(9,F3:F174)/1000</f>
        <v>9.319214999999998</v>
      </c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7"/>
    </row>
    <row r="2" spans="1:24" ht="29">
      <c r="A2" s="274" t="s">
        <v>720</v>
      </c>
      <c r="B2" s="275" t="s">
        <v>721</v>
      </c>
      <c r="C2" s="275" t="s">
        <v>722</v>
      </c>
      <c r="D2" s="275" t="s">
        <v>723</v>
      </c>
      <c r="E2" s="275" t="s">
        <v>850</v>
      </c>
      <c r="F2" s="275" t="s">
        <v>724</v>
      </c>
      <c r="G2" s="276" t="s">
        <v>725</v>
      </c>
      <c r="H2" s="277" t="s">
        <v>726</v>
      </c>
      <c r="I2" s="278" t="s">
        <v>727</v>
      </c>
      <c r="J2" s="279" t="s">
        <v>728</v>
      </c>
      <c r="K2" s="276" t="s">
        <v>729</v>
      </c>
      <c r="L2" s="275" t="s">
        <v>730</v>
      </c>
      <c r="M2" s="276" t="s">
        <v>731</v>
      </c>
      <c r="N2" s="280" t="s">
        <v>732</v>
      </c>
      <c r="O2" s="274" t="s">
        <v>733</v>
      </c>
      <c r="P2" s="281" t="s">
        <v>734</v>
      </c>
      <c r="Q2" s="282" t="s">
        <v>735</v>
      </c>
      <c r="R2" s="283" t="s">
        <v>736</v>
      </c>
      <c r="S2" s="275" t="s">
        <v>109</v>
      </c>
      <c r="T2" s="275" t="s">
        <v>646</v>
      </c>
      <c r="U2" s="275" t="s">
        <v>737</v>
      </c>
      <c r="V2" s="275" t="s">
        <v>738</v>
      </c>
      <c r="W2" s="275" t="s">
        <v>739</v>
      </c>
      <c r="X2" s="282" t="s">
        <v>121</v>
      </c>
    </row>
    <row r="3" spans="1:24" ht="15.5" hidden="1">
      <c r="A3" s="6">
        <v>1</v>
      </c>
      <c r="B3" s="6"/>
      <c r="C3" s="6" t="s">
        <v>296</v>
      </c>
      <c r="D3" s="6" t="s">
        <v>3</v>
      </c>
      <c r="E3" s="6" t="s">
        <v>853</v>
      </c>
      <c r="F3" s="289">
        <v>1142.7619999999999</v>
      </c>
      <c r="G3" s="6" t="s">
        <v>754</v>
      </c>
      <c r="H3" s="288" t="s">
        <v>854</v>
      </c>
      <c r="I3" s="285"/>
      <c r="J3" s="43"/>
      <c r="K3" s="43"/>
      <c r="L3" s="284"/>
      <c r="M3" s="52"/>
      <c r="N3" s="52"/>
      <c r="O3" s="139"/>
      <c r="P3" s="139"/>
      <c r="Q3" s="139"/>
      <c r="R3" s="284"/>
      <c r="S3" s="6"/>
      <c r="T3" s="140"/>
      <c r="U3" s="140"/>
      <c r="V3" s="140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89">
        <v>243.82400000000001</v>
      </c>
      <c r="G4" s="6" t="s">
        <v>755</v>
      </c>
      <c r="H4" s="248" t="s">
        <v>70</v>
      </c>
      <c r="I4" s="285" t="s">
        <v>161</v>
      </c>
      <c r="J4" s="43"/>
      <c r="K4" s="43"/>
      <c r="L4" s="284"/>
      <c r="M4" s="52"/>
      <c r="N4" s="52"/>
      <c r="O4" s="139"/>
      <c r="P4" s="139"/>
      <c r="Q4" s="139"/>
      <c r="R4" s="284"/>
      <c r="S4" s="6"/>
      <c r="T4" s="140"/>
      <c r="U4" s="140"/>
      <c r="V4" s="140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879</v>
      </c>
      <c r="F5" s="289">
        <v>1421.595</v>
      </c>
      <c r="G5" s="6" t="s">
        <v>754</v>
      </c>
      <c r="H5" s="248" t="s">
        <v>70</v>
      </c>
      <c r="I5" s="285" t="s">
        <v>161</v>
      </c>
      <c r="J5" s="43"/>
      <c r="K5" s="43"/>
      <c r="L5" s="284"/>
      <c r="M5" s="52"/>
      <c r="N5" s="52"/>
      <c r="O5" s="139"/>
      <c r="P5" s="139"/>
      <c r="Q5" s="139"/>
      <c r="R5" s="284"/>
      <c r="S5" s="6"/>
      <c r="T5" s="140" t="s">
        <v>759</v>
      </c>
      <c r="U5" s="140">
        <v>49</v>
      </c>
      <c r="V5" s="140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884</v>
      </c>
      <c r="F6" s="289">
        <v>2861.6779999999999</v>
      </c>
      <c r="G6" s="6" t="s">
        <v>754</v>
      </c>
      <c r="H6" s="248" t="s">
        <v>790</v>
      </c>
      <c r="I6" s="285" t="s">
        <v>161</v>
      </c>
      <c r="J6" s="43">
        <v>46145</v>
      </c>
      <c r="K6" s="43">
        <v>46150</v>
      </c>
      <c r="L6" s="284" t="s">
        <v>110</v>
      </c>
      <c r="M6" s="52">
        <v>46152</v>
      </c>
      <c r="N6" s="52">
        <v>46157</v>
      </c>
      <c r="O6" s="139"/>
      <c r="P6" s="139" t="s">
        <v>161</v>
      </c>
      <c r="Q6" s="139" t="s">
        <v>161</v>
      </c>
      <c r="R6" s="284"/>
      <c r="S6" s="6"/>
      <c r="T6" s="140" t="s">
        <v>759</v>
      </c>
      <c r="U6" s="140">
        <v>49</v>
      </c>
      <c r="V6" s="140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89">
        <v>276.14100000000002</v>
      </c>
      <c r="G7" s="295" t="s">
        <v>760</v>
      </c>
      <c r="H7" s="287" t="s">
        <v>854</v>
      </c>
      <c r="I7" s="285"/>
      <c r="J7" s="43"/>
      <c r="K7" s="43"/>
      <c r="L7" s="284"/>
      <c r="M7" s="52"/>
      <c r="N7" s="52"/>
      <c r="O7" s="139"/>
      <c r="P7" s="139"/>
      <c r="Q7" s="139"/>
      <c r="R7" s="284"/>
      <c r="S7" s="6"/>
      <c r="T7" s="140" t="s">
        <v>759</v>
      </c>
      <c r="U7" s="140">
        <v>49</v>
      </c>
      <c r="V7" s="140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885</v>
      </c>
      <c r="F8" s="289">
        <v>2284</v>
      </c>
      <c r="G8" s="6" t="s">
        <v>754</v>
      </c>
      <c r="H8" s="286" t="s">
        <v>790</v>
      </c>
      <c r="I8" s="285" t="s">
        <v>161</v>
      </c>
      <c r="J8" s="43">
        <v>46125</v>
      </c>
      <c r="K8" s="43">
        <v>46128</v>
      </c>
      <c r="L8" s="284" t="s">
        <v>110</v>
      </c>
      <c r="M8" s="52">
        <v>46161</v>
      </c>
      <c r="N8" s="52">
        <v>46163</v>
      </c>
      <c r="O8" s="139"/>
      <c r="P8" s="139"/>
      <c r="Q8" s="139"/>
      <c r="R8" s="284"/>
      <c r="S8" s="6"/>
      <c r="T8" s="140" t="s">
        <v>759</v>
      </c>
      <c r="U8" s="140">
        <v>45</v>
      </c>
      <c r="V8" s="140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888</v>
      </c>
      <c r="F9" s="289">
        <v>1937.394</v>
      </c>
      <c r="G9" s="6" t="s">
        <v>754</v>
      </c>
      <c r="H9" s="248" t="s">
        <v>855</v>
      </c>
      <c r="I9" s="285"/>
      <c r="J9" s="43"/>
      <c r="K9" s="43"/>
      <c r="L9" s="284"/>
      <c r="M9" s="52"/>
      <c r="N9" s="52"/>
      <c r="O9" s="139"/>
      <c r="P9" s="139"/>
      <c r="Q9" s="139"/>
      <c r="R9" s="284"/>
      <c r="S9" s="6"/>
      <c r="T9" s="140"/>
      <c r="U9" s="140"/>
      <c r="V9" s="140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298</v>
      </c>
      <c r="E10" s="6" t="s">
        <v>889</v>
      </c>
      <c r="F10" s="289">
        <v>1472.5889999999999</v>
      </c>
      <c r="G10" s="6" t="s">
        <v>754</v>
      </c>
      <c r="H10" s="248" t="s">
        <v>855</v>
      </c>
      <c r="I10" s="285"/>
      <c r="J10" s="43"/>
      <c r="K10" s="43"/>
      <c r="L10" s="284"/>
      <c r="M10" s="52"/>
      <c r="N10" s="52"/>
      <c r="O10" s="139"/>
      <c r="P10" s="139"/>
      <c r="Q10" s="139"/>
      <c r="R10" s="284"/>
      <c r="S10" s="6"/>
      <c r="T10" s="140"/>
      <c r="U10" s="140"/>
      <c r="V10" s="140"/>
      <c r="W10" s="6"/>
      <c r="X10" s="6"/>
    </row>
    <row r="11" spans="1:24" ht="15.5" hidden="1">
      <c r="A11" s="6">
        <v>9</v>
      </c>
      <c r="B11" s="6"/>
      <c r="C11" s="6" t="s">
        <v>298</v>
      </c>
      <c r="D11" s="6" t="s">
        <v>13</v>
      </c>
      <c r="E11" s="6" t="s">
        <v>895</v>
      </c>
      <c r="F11" s="289">
        <v>1288.931</v>
      </c>
      <c r="G11" s="6" t="s">
        <v>754</v>
      </c>
      <c r="H11" s="248" t="s">
        <v>854</v>
      </c>
      <c r="I11" s="285"/>
      <c r="J11" s="43"/>
      <c r="K11" s="43"/>
      <c r="L11" s="284"/>
      <c r="M11" s="52"/>
      <c r="N11" s="52"/>
      <c r="O11" s="139"/>
      <c r="P11" s="139"/>
      <c r="Q11" s="139"/>
      <c r="R11" s="284"/>
      <c r="S11" s="6"/>
      <c r="T11" s="140"/>
      <c r="U11" s="140"/>
      <c r="V11" s="140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299</v>
      </c>
      <c r="E12" s="6" t="s">
        <v>890</v>
      </c>
      <c r="F12" s="289">
        <v>1584.22</v>
      </c>
      <c r="G12" s="6" t="s">
        <v>754</v>
      </c>
      <c r="H12" s="248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299</v>
      </c>
      <c r="D13" s="6" t="s">
        <v>301</v>
      </c>
      <c r="E13" s="6" t="s">
        <v>300</v>
      </c>
      <c r="F13" s="289">
        <v>709.97900000000004</v>
      </c>
      <c r="G13" s="6" t="s">
        <v>755</v>
      </c>
      <c r="H13" s="248" t="s">
        <v>855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301</v>
      </c>
      <c r="D14" s="6" t="s">
        <v>302</v>
      </c>
      <c r="E14" s="6"/>
      <c r="F14" s="289">
        <v>339.13</v>
      </c>
      <c r="G14" s="6" t="s">
        <v>755</v>
      </c>
      <c r="H14" s="248" t="s">
        <v>855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302</v>
      </c>
      <c r="D15" s="6" t="s">
        <v>15</v>
      </c>
      <c r="E15" s="6"/>
      <c r="F15" s="289">
        <v>620</v>
      </c>
      <c r="G15" s="6" t="s">
        <v>755</v>
      </c>
      <c r="H15" s="248" t="s">
        <v>855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89">
        <v>620.05999999999995</v>
      </c>
      <c r="G16" s="6" t="s">
        <v>755</v>
      </c>
      <c r="H16" s="248" t="s">
        <v>855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89">
        <v>535.07000000000005</v>
      </c>
      <c r="G17" s="6" t="s">
        <v>755</v>
      </c>
      <c r="H17" s="248" t="s">
        <v>855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896</v>
      </c>
      <c r="F18" s="289">
        <v>2201.62</v>
      </c>
      <c r="G18" s="6" t="s">
        <v>754</v>
      </c>
      <c r="H18" s="248" t="s">
        <v>855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305</v>
      </c>
      <c r="E19" s="6" t="s">
        <v>891</v>
      </c>
      <c r="F19" s="289">
        <v>1217.54</v>
      </c>
      <c r="G19" s="6" t="s">
        <v>754</v>
      </c>
      <c r="H19" s="248" t="s">
        <v>855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305</v>
      </c>
      <c r="D20" s="6" t="s">
        <v>307</v>
      </c>
      <c r="E20" s="6" t="s">
        <v>306</v>
      </c>
      <c r="F20" s="289">
        <v>767</v>
      </c>
      <c r="G20" s="6" t="s">
        <v>755</v>
      </c>
      <c r="H20" s="248" t="s">
        <v>855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307</v>
      </c>
      <c r="D21" s="6" t="s">
        <v>308</v>
      </c>
      <c r="E21" s="6"/>
      <c r="F21" s="289">
        <v>250</v>
      </c>
      <c r="G21" s="295" t="s">
        <v>760</v>
      </c>
      <c r="H21" s="248" t="s">
        <v>854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308</v>
      </c>
      <c r="D22" s="6" t="s">
        <v>310</v>
      </c>
      <c r="E22" s="6" t="s">
        <v>309</v>
      </c>
      <c r="F22" s="289">
        <v>833.85</v>
      </c>
      <c r="G22" s="6" t="s">
        <v>755</v>
      </c>
      <c r="H22" s="248" t="s">
        <v>854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310</v>
      </c>
      <c r="D23" s="6" t="s">
        <v>22</v>
      </c>
      <c r="E23" s="6"/>
      <c r="F23" s="289">
        <v>360.67</v>
      </c>
      <c r="G23" s="6" t="s">
        <v>755</v>
      </c>
      <c r="H23" s="248" t="s">
        <v>855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311</v>
      </c>
      <c r="E24" s="6"/>
      <c r="F24" s="289">
        <v>247.87100000000001</v>
      </c>
      <c r="G24" s="295" t="s">
        <v>760</v>
      </c>
      <c r="H24" s="248" t="s">
        <v>855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311</v>
      </c>
      <c r="D25" s="6" t="s">
        <v>202</v>
      </c>
      <c r="E25" s="6"/>
      <c r="F25" s="289">
        <v>459.99799999999999</v>
      </c>
      <c r="G25" s="6" t="s">
        <v>755</v>
      </c>
      <c r="H25" s="248" t="s">
        <v>854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89">
        <v>455.96300000000002</v>
      </c>
      <c r="G26" s="295" t="s">
        <v>760</v>
      </c>
      <c r="H26" s="248" t="s">
        <v>854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312</v>
      </c>
      <c r="E27" s="6" t="s">
        <v>897</v>
      </c>
      <c r="F27" s="289">
        <v>1116.114</v>
      </c>
      <c r="G27" s="6" t="s">
        <v>754</v>
      </c>
      <c r="H27" s="248" t="s">
        <v>854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312</v>
      </c>
      <c r="D28" s="6" t="s">
        <v>313</v>
      </c>
      <c r="E28" s="6"/>
      <c r="F28" s="289">
        <v>460.541</v>
      </c>
      <c r="G28" s="6" t="s">
        <v>755</v>
      </c>
      <c r="H28" s="248" t="s">
        <v>854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313</v>
      </c>
      <c r="D29" s="6" t="s">
        <v>315</v>
      </c>
      <c r="E29" s="6" t="s">
        <v>314</v>
      </c>
      <c r="F29" s="289">
        <v>716.09</v>
      </c>
      <c r="G29" s="6" t="s">
        <v>755</v>
      </c>
      <c r="H29" s="248" t="s">
        <v>854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315</v>
      </c>
      <c r="D30" s="6" t="s">
        <v>346</v>
      </c>
      <c r="E30" s="6"/>
      <c r="F30" s="289">
        <v>340</v>
      </c>
      <c r="G30" s="6" t="s">
        <v>755</v>
      </c>
      <c r="H30" s="248" t="s">
        <v>855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346</v>
      </c>
      <c r="D31" s="6" t="s">
        <v>26</v>
      </c>
      <c r="E31" s="6"/>
      <c r="F31" s="289">
        <v>360.1</v>
      </c>
      <c r="G31" s="6" t="s">
        <v>755</v>
      </c>
      <c r="H31" s="248" t="s">
        <v>855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316</v>
      </c>
      <c r="E32" s="6"/>
      <c r="F32" s="289">
        <v>204</v>
      </c>
      <c r="G32" s="295" t="s">
        <v>760</v>
      </c>
      <c r="H32" s="248" t="s">
        <v>854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316</v>
      </c>
      <c r="D33" s="6" t="s">
        <v>319</v>
      </c>
      <c r="E33" s="6" t="s">
        <v>898</v>
      </c>
      <c r="F33" s="289">
        <v>2659.63</v>
      </c>
      <c r="G33" s="6" t="s">
        <v>754</v>
      </c>
      <c r="H33" s="248" t="s">
        <v>854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319</v>
      </c>
      <c r="D34" s="6" t="s">
        <v>320</v>
      </c>
      <c r="E34" s="6"/>
      <c r="F34" s="289">
        <v>164.303</v>
      </c>
      <c r="G34" s="6" t="s">
        <v>755</v>
      </c>
      <c r="H34" s="248" t="s">
        <v>854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320</v>
      </c>
      <c r="D35" s="6" t="s">
        <v>28</v>
      </c>
      <c r="E35" s="6"/>
      <c r="F35" s="289">
        <v>277.27</v>
      </c>
      <c r="G35" s="295" t="s">
        <v>760</v>
      </c>
      <c r="H35" s="248" t="s">
        <v>854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321</v>
      </c>
      <c r="E36" s="6"/>
      <c r="F36" s="289">
        <v>451.67899999999997</v>
      </c>
      <c r="G36" s="295" t="s">
        <v>760</v>
      </c>
      <c r="H36" s="248" t="s">
        <v>854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321</v>
      </c>
      <c r="D37" s="6" t="s">
        <v>208</v>
      </c>
      <c r="E37" s="6" t="s">
        <v>899</v>
      </c>
      <c r="F37" s="289">
        <v>2776</v>
      </c>
      <c r="G37" s="6" t="s">
        <v>754</v>
      </c>
      <c r="H37" s="248" t="s">
        <v>855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89">
        <v>344.26799999999997</v>
      </c>
      <c r="G38" s="6" t="s">
        <v>755</v>
      </c>
      <c r="H38" s="248" t="s">
        <v>854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89">
        <v>251.64500000000001</v>
      </c>
      <c r="G39" s="295" t="s">
        <v>760</v>
      </c>
      <c r="H39" s="248" t="s">
        <v>854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325</v>
      </c>
      <c r="E40" s="6" t="s">
        <v>900</v>
      </c>
      <c r="F40" s="289">
        <v>2077.9969999999998</v>
      </c>
      <c r="G40" s="6" t="s">
        <v>754</v>
      </c>
      <c r="H40" s="248" t="s">
        <v>854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325</v>
      </c>
      <c r="D41" s="6" t="s">
        <v>326</v>
      </c>
      <c r="E41" s="6"/>
      <c r="F41" s="289">
        <v>508.08800000000002</v>
      </c>
      <c r="G41" s="6" t="s">
        <v>755</v>
      </c>
      <c r="H41" s="248" t="s">
        <v>854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326</v>
      </c>
      <c r="D42" s="6" t="s">
        <v>34</v>
      </c>
      <c r="E42" s="6"/>
      <c r="F42" s="289">
        <v>258.00200000000001</v>
      </c>
      <c r="G42" s="295" t="s">
        <v>760</v>
      </c>
      <c r="H42" s="248" t="s">
        <v>855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327</v>
      </c>
      <c r="E43" s="6"/>
      <c r="F43" s="289">
        <v>281</v>
      </c>
      <c r="G43" s="6" t="s">
        <v>755</v>
      </c>
      <c r="H43" s="248" t="s">
        <v>855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327</v>
      </c>
      <c r="D44" s="6" t="s">
        <v>328</v>
      </c>
      <c r="E44" s="6"/>
      <c r="F44" s="289">
        <v>367.61</v>
      </c>
      <c r="G44" s="6" t="s">
        <v>755</v>
      </c>
      <c r="H44" s="248" t="s">
        <v>855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328</v>
      </c>
      <c r="D45" s="6" t="s">
        <v>662</v>
      </c>
      <c r="E45" s="6"/>
      <c r="F45" s="289">
        <v>266.99</v>
      </c>
      <c r="G45" s="6" t="s">
        <v>755</v>
      </c>
      <c r="H45" s="248" t="s">
        <v>855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662</v>
      </c>
      <c r="D46" s="6" t="s">
        <v>329</v>
      </c>
      <c r="E46" s="6"/>
      <c r="F46" s="289">
        <v>500.05</v>
      </c>
      <c r="G46" s="6" t="s">
        <v>755</v>
      </c>
      <c r="H46" s="248" t="s">
        <v>855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329</v>
      </c>
      <c r="D47" s="6" t="s">
        <v>35</v>
      </c>
      <c r="E47" s="6"/>
      <c r="F47" s="289">
        <v>295</v>
      </c>
      <c r="G47" s="295" t="s">
        <v>760</v>
      </c>
      <c r="H47" s="248" t="s">
        <v>855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665</v>
      </c>
      <c r="E48" s="6" t="s">
        <v>901</v>
      </c>
      <c r="F48" s="289">
        <v>1184.01</v>
      </c>
      <c r="G48" s="6" t="s">
        <v>754</v>
      </c>
      <c r="H48" s="248" t="s">
        <v>855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665</v>
      </c>
      <c r="D49" s="6" t="s">
        <v>351</v>
      </c>
      <c r="E49" s="6"/>
      <c r="F49" s="289">
        <v>490.15</v>
      </c>
      <c r="G49" s="6" t="s">
        <v>755</v>
      </c>
      <c r="H49" s="248" t="s">
        <v>855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351</v>
      </c>
      <c r="D50" s="6" t="s">
        <v>352</v>
      </c>
      <c r="E50" s="6"/>
      <c r="F50" s="289">
        <v>295.36</v>
      </c>
      <c r="G50" s="6" t="s">
        <v>755</v>
      </c>
      <c r="H50" s="248" t="s">
        <v>855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352</v>
      </c>
      <c r="D51" s="6" t="s">
        <v>353</v>
      </c>
      <c r="E51" s="6"/>
      <c r="F51" s="289">
        <v>257.33999999999997</v>
      </c>
      <c r="G51" s="295" t="s">
        <v>760</v>
      </c>
      <c r="H51" s="248" t="s">
        <v>855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353</v>
      </c>
      <c r="D52" s="6" t="s">
        <v>354</v>
      </c>
      <c r="E52" s="6"/>
      <c r="F52" s="289">
        <v>342.99</v>
      </c>
      <c r="G52" s="6" t="s">
        <v>755</v>
      </c>
      <c r="H52" s="248" t="s">
        <v>855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354</v>
      </c>
      <c r="D53" s="6" t="s">
        <v>549</v>
      </c>
      <c r="E53" s="6"/>
      <c r="F53" s="289">
        <v>335.33</v>
      </c>
      <c r="G53" s="6" t="s">
        <v>755</v>
      </c>
      <c r="H53" s="248" t="s">
        <v>855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549</v>
      </c>
      <c r="D54" s="6" t="s">
        <v>550</v>
      </c>
      <c r="E54" s="6"/>
      <c r="F54" s="289">
        <v>230</v>
      </c>
      <c r="G54" s="295" t="s">
        <v>760</v>
      </c>
      <c r="H54" s="248" t="s">
        <v>855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550</v>
      </c>
      <c r="D55" s="6" t="s">
        <v>551</v>
      </c>
      <c r="E55" s="6"/>
      <c r="F55" s="289">
        <v>253.62</v>
      </c>
      <c r="G55" s="6" t="s">
        <v>755</v>
      </c>
      <c r="H55" s="248" t="s">
        <v>855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551</v>
      </c>
      <c r="D56" s="6" t="s">
        <v>357</v>
      </c>
      <c r="E56" s="6"/>
      <c r="F56" s="289">
        <v>333.34</v>
      </c>
      <c r="G56" s="295" t="s">
        <v>760</v>
      </c>
      <c r="H56" s="248" t="s">
        <v>855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357</v>
      </c>
      <c r="D57" s="6" t="s">
        <v>358</v>
      </c>
      <c r="E57" s="6"/>
      <c r="F57" s="289">
        <v>392.23</v>
      </c>
      <c r="G57" s="6" t="s">
        <v>755</v>
      </c>
      <c r="H57" s="248" t="s">
        <v>854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358</v>
      </c>
      <c r="D58" s="6" t="s">
        <v>38</v>
      </c>
      <c r="E58" s="6"/>
      <c r="F58" s="289">
        <v>248.00200000000001</v>
      </c>
      <c r="G58" s="295" t="s">
        <v>760</v>
      </c>
      <c r="H58" s="248" t="s">
        <v>855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359</v>
      </c>
      <c r="E59" s="6"/>
      <c r="F59" s="289">
        <v>328.49599999999998</v>
      </c>
      <c r="G59" s="295" t="s">
        <v>760</v>
      </c>
      <c r="H59" s="248" t="s">
        <v>855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359</v>
      </c>
      <c r="D60" s="6" t="s">
        <v>666</v>
      </c>
      <c r="E60" s="6"/>
      <c r="F60" s="289">
        <v>382.995</v>
      </c>
      <c r="G60" s="295" t="s">
        <v>760</v>
      </c>
      <c r="H60" s="248" t="s">
        <v>855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666</v>
      </c>
      <c r="D61" s="6" t="s">
        <v>360</v>
      </c>
      <c r="E61" s="6"/>
      <c r="F61" s="289">
        <v>401.589</v>
      </c>
      <c r="G61" s="6" t="s">
        <v>755</v>
      </c>
      <c r="H61" s="248" t="s">
        <v>855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360</v>
      </c>
      <c r="D62" s="6" t="s">
        <v>361</v>
      </c>
      <c r="E62" s="6"/>
      <c r="F62" s="289">
        <v>285.05500000000001</v>
      </c>
      <c r="G62" s="295" t="s">
        <v>760</v>
      </c>
      <c r="H62" s="248" t="s">
        <v>855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361</v>
      </c>
      <c r="D63" s="6" t="s">
        <v>366</v>
      </c>
      <c r="E63" s="6" t="s">
        <v>902</v>
      </c>
      <c r="F63" s="289">
        <v>2297.9960000000001</v>
      </c>
      <c r="G63" s="6" t="s">
        <v>754</v>
      </c>
      <c r="H63" s="248" t="s">
        <v>855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366</v>
      </c>
      <c r="D64" s="6" t="s">
        <v>39</v>
      </c>
      <c r="E64" s="6" t="s">
        <v>225</v>
      </c>
      <c r="F64" s="289">
        <v>730.096</v>
      </c>
      <c r="G64" s="6" t="s">
        <v>755</v>
      </c>
      <c r="H64" s="248" t="s">
        <v>855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367</v>
      </c>
      <c r="E65" s="6"/>
      <c r="F65" s="289">
        <v>280</v>
      </c>
      <c r="G65" s="6" t="s">
        <v>755</v>
      </c>
      <c r="H65" s="248" t="s">
        <v>854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367</v>
      </c>
      <c r="D66" s="6" t="s">
        <v>368</v>
      </c>
      <c r="E66" s="6"/>
      <c r="F66" s="289">
        <v>576.14499999999998</v>
      </c>
      <c r="G66" s="6" t="s">
        <v>755</v>
      </c>
      <c r="H66" s="248" t="s">
        <v>855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368</v>
      </c>
      <c r="D67" s="6" t="s">
        <v>40</v>
      </c>
      <c r="E67" s="6"/>
      <c r="F67" s="289">
        <v>255.601</v>
      </c>
      <c r="G67" s="295" t="s">
        <v>760</v>
      </c>
      <c r="H67" s="248" t="s">
        <v>855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369</v>
      </c>
      <c r="E68" s="6"/>
      <c r="F68" s="289">
        <v>521.31200000000001</v>
      </c>
      <c r="G68" s="6" t="s">
        <v>755</v>
      </c>
      <c r="H68" s="248" t="s">
        <v>855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369</v>
      </c>
      <c r="D69" s="6" t="s">
        <v>41</v>
      </c>
      <c r="E69" s="6"/>
      <c r="F69" s="289">
        <v>261.44600000000003</v>
      </c>
      <c r="G69" s="295" t="s">
        <v>760</v>
      </c>
      <c r="H69" s="248" t="s">
        <v>855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89">
        <v>186.77199999999999</v>
      </c>
      <c r="G70" s="295" t="s">
        <v>760</v>
      </c>
      <c r="H70" s="248" t="s">
        <v>855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370</v>
      </c>
      <c r="E71" s="6" t="s">
        <v>43</v>
      </c>
      <c r="F71" s="289">
        <v>689.62900000000002</v>
      </c>
      <c r="G71" s="6" t="s">
        <v>755</v>
      </c>
      <c r="H71" s="248" t="s">
        <v>855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370</v>
      </c>
      <c r="D72" s="6" t="s">
        <v>552</v>
      </c>
      <c r="E72" s="6"/>
      <c r="F72" s="289">
        <v>215.227</v>
      </c>
      <c r="G72" s="295" t="s">
        <v>760</v>
      </c>
      <c r="H72" s="248" t="s">
        <v>855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552</v>
      </c>
      <c r="D73" s="6" t="s">
        <v>45</v>
      </c>
      <c r="E73" s="6" t="s">
        <v>903</v>
      </c>
      <c r="F73" s="289">
        <v>2633.3690000000001</v>
      </c>
      <c r="G73" s="6" t="s">
        <v>754</v>
      </c>
      <c r="H73" s="248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374</v>
      </c>
      <c r="E74" s="6"/>
      <c r="F74" s="289">
        <v>468.00099999999998</v>
      </c>
      <c r="G74" s="295" t="s">
        <v>760</v>
      </c>
      <c r="H74" s="248" t="s">
        <v>790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757</v>
      </c>
      <c r="U74" s="6">
        <v>40</v>
      </c>
      <c r="V74" s="6"/>
      <c r="W74" s="6"/>
      <c r="X74" s="295" t="s">
        <v>760</v>
      </c>
    </row>
    <row r="75" spans="1:24" ht="15.5" hidden="1">
      <c r="A75" s="6">
        <v>73</v>
      </c>
      <c r="B75" s="6"/>
      <c r="C75" s="6" t="s">
        <v>374</v>
      </c>
      <c r="D75" s="6" t="s">
        <v>375</v>
      </c>
      <c r="E75" s="6"/>
      <c r="F75" s="289">
        <v>445.52800000000002</v>
      </c>
      <c r="G75" s="6" t="s">
        <v>755</v>
      </c>
      <c r="H75" s="248" t="s">
        <v>790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876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375</v>
      </c>
      <c r="D76" s="6" t="s">
        <v>46</v>
      </c>
      <c r="E76" s="6" t="s">
        <v>904</v>
      </c>
      <c r="F76" s="289">
        <v>1043.3340000000001</v>
      </c>
      <c r="G76" s="6" t="s">
        <v>754</v>
      </c>
      <c r="H76" s="248" t="s">
        <v>790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757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89">
        <v>228.09</v>
      </c>
      <c r="G77" s="295" t="s">
        <v>760</v>
      </c>
      <c r="H77" s="248" t="s">
        <v>790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932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378</v>
      </c>
      <c r="E78" s="6" t="s">
        <v>892</v>
      </c>
      <c r="F78" s="289">
        <v>1326.5070000000001</v>
      </c>
      <c r="G78" s="6" t="s">
        <v>754</v>
      </c>
      <c r="H78" s="248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378</v>
      </c>
      <c r="D79" s="6" t="s">
        <v>380</v>
      </c>
      <c r="E79" s="6" t="s">
        <v>893</v>
      </c>
      <c r="F79" s="289">
        <v>1582.4739999999999</v>
      </c>
      <c r="G79" s="6" t="s">
        <v>754</v>
      </c>
      <c r="H79" s="248" t="s">
        <v>855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380</v>
      </c>
      <c r="D80" s="6" t="s">
        <v>223</v>
      </c>
      <c r="E80" s="6" t="s">
        <v>381</v>
      </c>
      <c r="F80" s="289">
        <v>821.99699999999996</v>
      </c>
      <c r="G80" s="6" t="s">
        <v>755</v>
      </c>
      <c r="H80" s="241" t="s">
        <v>855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905</v>
      </c>
      <c r="F81" s="289">
        <v>2412.62</v>
      </c>
      <c r="G81" s="6" t="s">
        <v>754</v>
      </c>
      <c r="H81" s="248" t="s">
        <v>790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757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383</v>
      </c>
      <c r="E82" s="6"/>
      <c r="F82" s="289">
        <v>208.90899999999999</v>
      </c>
      <c r="G82" s="295" t="s">
        <v>760</v>
      </c>
      <c r="H82" s="248" t="s">
        <v>790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758</v>
      </c>
      <c r="U82" s="6">
        <v>20</v>
      </c>
      <c r="V82" s="6"/>
      <c r="W82" s="6"/>
      <c r="X82" s="295" t="s">
        <v>760</v>
      </c>
    </row>
    <row r="83" spans="1:24" ht="15.5" hidden="1">
      <c r="A83" s="6">
        <v>81</v>
      </c>
      <c r="B83" s="6"/>
      <c r="C83" s="6" t="s">
        <v>383</v>
      </c>
      <c r="D83" s="6" t="s">
        <v>387</v>
      </c>
      <c r="E83" s="6" t="s">
        <v>894</v>
      </c>
      <c r="F83" s="289">
        <v>1479.41</v>
      </c>
      <c r="G83" s="6" t="s">
        <v>754</v>
      </c>
      <c r="H83" s="248" t="s">
        <v>790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757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387</v>
      </c>
      <c r="D84" s="6" t="s">
        <v>388</v>
      </c>
      <c r="E84" s="6"/>
      <c r="F84" s="289">
        <v>210.17</v>
      </c>
      <c r="G84" s="295" t="s">
        <v>760</v>
      </c>
      <c r="H84" s="248" t="s">
        <v>790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388</v>
      </c>
      <c r="D85" s="6" t="s">
        <v>389</v>
      </c>
      <c r="E85" s="6"/>
      <c r="F85" s="289">
        <v>271</v>
      </c>
      <c r="G85" s="295" t="s">
        <v>760</v>
      </c>
      <c r="H85" s="248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389</v>
      </c>
      <c r="D86" s="6" t="s">
        <v>390</v>
      </c>
      <c r="E86" s="6"/>
      <c r="F86" s="289">
        <v>390.65</v>
      </c>
      <c r="G86" s="295" t="s">
        <v>760</v>
      </c>
      <c r="H86" s="248" t="s">
        <v>854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390</v>
      </c>
      <c r="D87" s="6" t="s">
        <v>742</v>
      </c>
      <c r="E87" s="6"/>
      <c r="F87" s="289">
        <v>428.21</v>
      </c>
      <c r="G87" s="6" t="s">
        <v>755</v>
      </c>
      <c r="H87" s="248" t="s">
        <v>855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742</v>
      </c>
      <c r="D88" s="6" t="s">
        <v>743</v>
      </c>
      <c r="E88" s="6"/>
      <c r="F88" s="289">
        <v>672.59</v>
      </c>
      <c r="G88" s="6" t="s">
        <v>755</v>
      </c>
      <c r="H88" s="248" t="s">
        <v>855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743</v>
      </c>
      <c r="D89" s="6" t="s">
        <v>394</v>
      </c>
      <c r="E89" s="6" t="s">
        <v>393</v>
      </c>
      <c r="F89" s="289">
        <v>807.98</v>
      </c>
      <c r="G89" s="6" t="s">
        <v>755</v>
      </c>
      <c r="H89" s="248" t="s">
        <v>855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394</v>
      </c>
      <c r="D90" s="6" t="s">
        <v>49</v>
      </c>
      <c r="E90" s="6"/>
      <c r="F90" s="289">
        <v>226.48</v>
      </c>
      <c r="G90" s="295" t="s">
        <v>760</v>
      </c>
      <c r="H90" s="248" t="s">
        <v>854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395</v>
      </c>
      <c r="E91" s="6"/>
      <c r="F91" s="289">
        <v>465.47</v>
      </c>
      <c r="G91" s="6" t="s">
        <v>755</v>
      </c>
      <c r="H91" s="248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395</v>
      </c>
      <c r="D92" s="6" t="s">
        <v>396</v>
      </c>
      <c r="E92" s="6"/>
      <c r="F92" s="289">
        <v>389.51</v>
      </c>
      <c r="G92" s="6" t="s">
        <v>755</v>
      </c>
      <c r="H92" s="248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396</v>
      </c>
      <c r="D93" s="6" t="s">
        <v>397</v>
      </c>
      <c r="E93" s="6"/>
      <c r="F93" s="289">
        <v>222.83</v>
      </c>
      <c r="G93" s="295" t="s">
        <v>760</v>
      </c>
      <c r="H93" s="248" t="s">
        <v>855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397</v>
      </c>
      <c r="D94" s="6" t="s">
        <v>50</v>
      </c>
      <c r="E94" s="6"/>
      <c r="F94" s="289">
        <v>277.42</v>
      </c>
      <c r="G94" s="295" t="s">
        <v>760</v>
      </c>
      <c r="H94" s="248" t="s">
        <v>855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398</v>
      </c>
      <c r="E95" s="6"/>
      <c r="F95" s="289">
        <v>470</v>
      </c>
      <c r="G95" s="6" t="s">
        <v>755</v>
      </c>
      <c r="H95" s="248" t="s">
        <v>855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398</v>
      </c>
      <c r="D96" s="6" t="s">
        <v>399</v>
      </c>
      <c r="E96" s="6"/>
      <c r="F96" s="289">
        <v>479.7</v>
      </c>
      <c r="G96" s="6" t="s">
        <v>755</v>
      </c>
      <c r="H96" s="248" t="s">
        <v>855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399</v>
      </c>
      <c r="D97" s="6" t="s">
        <v>400</v>
      </c>
      <c r="E97" s="6"/>
      <c r="F97" s="289">
        <v>239.69</v>
      </c>
      <c r="G97" s="295" t="s">
        <v>760</v>
      </c>
      <c r="H97" s="248" t="s">
        <v>855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400</v>
      </c>
      <c r="D98" s="6" t="s">
        <v>403</v>
      </c>
      <c r="E98" s="6" t="s">
        <v>906</v>
      </c>
      <c r="F98" s="289">
        <v>1148.42</v>
      </c>
      <c r="G98" s="6" t="s">
        <v>754</v>
      </c>
      <c r="H98" s="248" t="s">
        <v>854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403</v>
      </c>
      <c r="D99" s="6" t="s">
        <v>51</v>
      </c>
      <c r="E99" s="6" t="s">
        <v>907</v>
      </c>
      <c r="F99" s="289">
        <v>983.72</v>
      </c>
      <c r="G99" s="6" t="s">
        <v>755</v>
      </c>
      <c r="H99" s="248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406</v>
      </c>
      <c r="E100" s="6"/>
      <c r="F100" s="289">
        <v>246.74</v>
      </c>
      <c r="G100" s="295" t="s">
        <v>760</v>
      </c>
      <c r="H100" s="248" t="s">
        <v>790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877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406</v>
      </c>
      <c r="D101" s="6" t="s">
        <v>409</v>
      </c>
      <c r="E101" s="6" t="s">
        <v>908</v>
      </c>
      <c r="F101" s="289">
        <v>1266.29</v>
      </c>
      <c r="G101" s="6" t="s">
        <v>754</v>
      </c>
      <c r="H101" s="248" t="s">
        <v>855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409</v>
      </c>
      <c r="D102" s="6" t="s">
        <v>411</v>
      </c>
      <c r="E102" s="6" t="s">
        <v>410</v>
      </c>
      <c r="F102" s="289">
        <v>709.98</v>
      </c>
      <c r="G102" s="295" t="s">
        <v>760</v>
      </c>
      <c r="H102" s="248" t="s">
        <v>855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411</v>
      </c>
      <c r="D103" s="6" t="s">
        <v>412</v>
      </c>
      <c r="E103" s="6"/>
      <c r="F103" s="289">
        <v>513.96</v>
      </c>
      <c r="G103" s="6" t="s">
        <v>755</v>
      </c>
      <c r="H103" s="248" t="s">
        <v>855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412</v>
      </c>
      <c r="D104" s="6" t="s">
        <v>413</v>
      </c>
      <c r="E104" s="6"/>
      <c r="F104" s="289">
        <v>233.14</v>
      </c>
      <c r="G104" s="295" t="s">
        <v>760</v>
      </c>
      <c r="H104" s="248" t="s">
        <v>855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413</v>
      </c>
      <c r="D105" s="6" t="s">
        <v>851</v>
      </c>
      <c r="E105" s="6"/>
      <c r="F105" s="289">
        <v>128.02000000000001</v>
      </c>
      <c r="G105" s="6" t="s">
        <v>755</v>
      </c>
      <c r="H105" s="248" t="s">
        <v>855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851</v>
      </c>
      <c r="D106" s="6" t="s">
        <v>852</v>
      </c>
      <c r="E106" s="6"/>
      <c r="F106" s="289">
        <v>282.82</v>
      </c>
      <c r="G106" s="6" t="s">
        <v>755</v>
      </c>
      <c r="H106" s="248" t="s">
        <v>855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852</v>
      </c>
      <c r="D107" s="6" t="s">
        <v>414</v>
      </c>
      <c r="E107" s="6"/>
      <c r="F107" s="289">
        <v>339.95</v>
      </c>
      <c r="G107" s="6" t="s">
        <v>755</v>
      </c>
      <c r="H107" s="248" t="s">
        <v>855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414</v>
      </c>
      <c r="D108" s="6" t="s">
        <v>52</v>
      </c>
      <c r="E108" s="6"/>
      <c r="F108" s="289">
        <v>172.64</v>
      </c>
      <c r="G108" s="295" t="s">
        <v>760</v>
      </c>
      <c r="H108" s="248" t="s">
        <v>855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415</v>
      </c>
      <c r="E109" s="6"/>
      <c r="F109" s="289">
        <v>555.16999999999996</v>
      </c>
      <c r="G109" s="6" t="s">
        <v>755</v>
      </c>
      <c r="H109" s="248" t="s">
        <v>855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415</v>
      </c>
      <c r="D110" s="6" t="s">
        <v>417</v>
      </c>
      <c r="E110" s="6" t="s">
        <v>416</v>
      </c>
      <c r="F110" s="289">
        <v>811.52</v>
      </c>
      <c r="G110" s="6" t="s">
        <v>755</v>
      </c>
      <c r="H110" s="248" t="s">
        <v>855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417</v>
      </c>
      <c r="D111" s="6" t="s">
        <v>667</v>
      </c>
      <c r="E111" s="6"/>
      <c r="F111" s="289">
        <v>184.81</v>
      </c>
      <c r="G111" s="6" t="s">
        <v>755</v>
      </c>
      <c r="H111" s="248" t="s">
        <v>855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667</v>
      </c>
      <c r="D112" s="6" t="s">
        <v>418</v>
      </c>
      <c r="E112" s="6"/>
      <c r="F112" s="289">
        <v>214.27</v>
      </c>
      <c r="G112" s="6" t="s">
        <v>755</v>
      </c>
      <c r="H112" s="248" t="s">
        <v>855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418</v>
      </c>
      <c r="D113" s="6" t="s">
        <v>419</v>
      </c>
      <c r="E113" s="6"/>
      <c r="F113" s="289">
        <v>272.3</v>
      </c>
      <c r="G113" s="295" t="s">
        <v>760</v>
      </c>
      <c r="H113" s="248" t="s">
        <v>855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419</v>
      </c>
      <c r="D114" s="6" t="s">
        <v>420</v>
      </c>
      <c r="E114" s="6"/>
      <c r="F114" s="289">
        <v>284.64</v>
      </c>
      <c r="G114" s="295" t="s">
        <v>760</v>
      </c>
      <c r="H114" s="248" t="s">
        <v>855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420</v>
      </c>
      <c r="D115" s="6" t="s">
        <v>423</v>
      </c>
      <c r="E115" s="6" t="s">
        <v>911</v>
      </c>
      <c r="F115" s="289">
        <v>1036.29</v>
      </c>
      <c r="G115" s="6" t="s">
        <v>754</v>
      </c>
      <c r="H115" s="248" t="s">
        <v>855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423</v>
      </c>
      <c r="D116" s="6" t="s">
        <v>424</v>
      </c>
      <c r="E116" s="6"/>
      <c r="F116" s="289">
        <v>397.66</v>
      </c>
      <c r="G116" s="295" t="s">
        <v>760</v>
      </c>
      <c r="H116" s="248" t="s">
        <v>855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424</v>
      </c>
      <c r="D117" s="6" t="s">
        <v>429</v>
      </c>
      <c r="E117" s="6" t="s">
        <v>912</v>
      </c>
      <c r="F117" s="289">
        <v>1872</v>
      </c>
      <c r="G117" s="6" t="s">
        <v>754</v>
      </c>
      <c r="H117" s="248" t="s">
        <v>855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429</v>
      </c>
      <c r="D118" s="6" t="s">
        <v>430</v>
      </c>
      <c r="E118" s="6"/>
      <c r="F118" s="289">
        <v>266.96100000000001</v>
      </c>
      <c r="G118" s="6" t="s">
        <v>755</v>
      </c>
      <c r="H118" s="248" t="s">
        <v>855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430</v>
      </c>
      <c r="D119" s="6" t="s">
        <v>431</v>
      </c>
      <c r="E119" s="6"/>
      <c r="F119" s="289">
        <v>378.221</v>
      </c>
      <c r="G119" s="295" t="s">
        <v>760</v>
      </c>
      <c r="H119" s="248" t="s">
        <v>855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431</v>
      </c>
      <c r="D120" s="6" t="s">
        <v>53</v>
      </c>
      <c r="E120" s="6"/>
      <c r="F120" s="289">
        <v>325.22899999999998</v>
      </c>
      <c r="G120" s="295" t="s">
        <v>760</v>
      </c>
      <c r="H120" s="248" t="s">
        <v>855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439</v>
      </c>
      <c r="E121" s="6" t="s">
        <v>913</v>
      </c>
      <c r="F121" s="289">
        <v>2987.2165</v>
      </c>
      <c r="G121" s="6" t="s">
        <v>754</v>
      </c>
      <c r="H121" s="248" t="s">
        <v>855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439</v>
      </c>
      <c r="D122" s="6" t="s">
        <v>54</v>
      </c>
      <c r="E122" s="6"/>
      <c r="F122" s="289">
        <v>231.41</v>
      </c>
      <c r="G122" s="295" t="s">
        <v>760</v>
      </c>
      <c r="H122" s="248" t="s">
        <v>854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441</v>
      </c>
      <c r="E123" s="6" t="s">
        <v>440</v>
      </c>
      <c r="F123" s="289">
        <v>803</v>
      </c>
      <c r="G123" s="295" t="s">
        <v>760</v>
      </c>
      <c r="H123" s="248" t="s">
        <v>855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441</v>
      </c>
      <c r="D124" s="6" t="s">
        <v>443</v>
      </c>
      <c r="E124" s="6" t="s">
        <v>442</v>
      </c>
      <c r="F124" s="289">
        <v>749.12</v>
      </c>
      <c r="G124" s="6" t="s">
        <v>755</v>
      </c>
      <c r="H124" s="248" t="s">
        <v>855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443</v>
      </c>
      <c r="D125" s="6" t="s">
        <v>449</v>
      </c>
      <c r="E125" s="6" t="s">
        <v>914</v>
      </c>
      <c r="F125" s="289">
        <v>2245.8110000000001</v>
      </c>
      <c r="G125" s="6" t="s">
        <v>754</v>
      </c>
      <c r="H125" s="248" t="s">
        <v>855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449</v>
      </c>
      <c r="D126" s="6" t="s">
        <v>55</v>
      </c>
      <c r="E126" s="6"/>
      <c r="F126" s="289">
        <v>239.47</v>
      </c>
      <c r="G126" s="295" t="s">
        <v>760</v>
      </c>
      <c r="H126" s="248" t="s">
        <v>855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451</v>
      </c>
      <c r="E127" s="6" t="s">
        <v>450</v>
      </c>
      <c r="F127" s="289">
        <v>798.41</v>
      </c>
      <c r="G127" s="6" t="s">
        <v>755</v>
      </c>
      <c r="H127" s="248" t="s">
        <v>855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451</v>
      </c>
      <c r="D128" s="6" t="s">
        <v>453</v>
      </c>
      <c r="E128" s="6" t="s">
        <v>452</v>
      </c>
      <c r="F128" s="289">
        <v>819.27</v>
      </c>
      <c r="G128" s="6" t="s">
        <v>755</v>
      </c>
      <c r="H128" s="248" t="s">
        <v>855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453</v>
      </c>
      <c r="D129" s="6" t="s">
        <v>454</v>
      </c>
      <c r="E129" s="6"/>
      <c r="F129" s="289">
        <v>191.81</v>
      </c>
      <c r="G129" s="295" t="s">
        <v>760</v>
      </c>
      <c r="H129" s="248" t="s">
        <v>855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454</v>
      </c>
      <c r="D130" s="6" t="s">
        <v>56</v>
      </c>
      <c r="E130" s="6"/>
      <c r="F130" s="289">
        <v>248.6</v>
      </c>
      <c r="G130" s="295" t="s">
        <v>760</v>
      </c>
      <c r="H130" s="248" t="s">
        <v>854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458</v>
      </c>
      <c r="E131" s="6" t="s">
        <v>915</v>
      </c>
      <c r="F131" s="289">
        <v>1386.17</v>
      </c>
      <c r="G131" s="6" t="s">
        <v>754</v>
      </c>
      <c r="H131" s="248" t="s">
        <v>855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458</v>
      </c>
      <c r="D132" s="6" t="s">
        <v>460</v>
      </c>
      <c r="E132" s="6" t="s">
        <v>459</v>
      </c>
      <c r="F132" s="289">
        <v>714</v>
      </c>
      <c r="G132" s="6" t="s">
        <v>755</v>
      </c>
      <c r="H132" s="248" t="s">
        <v>855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460</v>
      </c>
      <c r="D133" s="6" t="s">
        <v>461</v>
      </c>
      <c r="E133" s="6"/>
      <c r="F133" s="289">
        <v>431.2</v>
      </c>
      <c r="G133" s="6" t="s">
        <v>755</v>
      </c>
      <c r="H133" s="248" t="s">
        <v>855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461</v>
      </c>
      <c r="D134" s="6" t="s">
        <v>469</v>
      </c>
      <c r="E134" s="6" t="s">
        <v>916</v>
      </c>
      <c r="F134" s="289">
        <v>2965.43</v>
      </c>
      <c r="G134" s="6" t="s">
        <v>754</v>
      </c>
      <c r="H134" s="248" t="s">
        <v>855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469</v>
      </c>
      <c r="D135" s="6" t="s">
        <v>473</v>
      </c>
      <c r="E135" s="6" t="s">
        <v>917</v>
      </c>
      <c r="F135" s="289">
        <v>1574.68</v>
      </c>
      <c r="G135" s="6" t="s">
        <v>754</v>
      </c>
      <c r="H135" s="248" t="s">
        <v>854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473</v>
      </c>
      <c r="D136" s="6" t="s">
        <v>476</v>
      </c>
      <c r="E136" s="6" t="s">
        <v>918</v>
      </c>
      <c r="F136" s="289">
        <v>1238.74</v>
      </c>
      <c r="G136" s="6" t="s">
        <v>754</v>
      </c>
      <c r="H136" s="248" t="s">
        <v>854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476</v>
      </c>
      <c r="D137" s="6" t="s">
        <v>478</v>
      </c>
      <c r="E137" s="6" t="s">
        <v>477</v>
      </c>
      <c r="F137" s="289">
        <v>767.07</v>
      </c>
      <c r="G137" s="6" t="s">
        <v>755</v>
      </c>
      <c r="H137" s="248" t="s">
        <v>855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478</v>
      </c>
      <c r="D138" s="6" t="s">
        <v>480</v>
      </c>
      <c r="E138" s="6" t="s">
        <v>479</v>
      </c>
      <c r="F138" s="289">
        <v>791.5</v>
      </c>
      <c r="G138" s="6" t="s">
        <v>755</v>
      </c>
      <c r="H138" s="248" t="s">
        <v>855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480</v>
      </c>
      <c r="D139" s="6" t="s">
        <v>481</v>
      </c>
      <c r="E139" s="6"/>
      <c r="F139" s="289">
        <v>179.98</v>
      </c>
      <c r="G139" s="295" t="s">
        <v>760</v>
      </c>
      <c r="H139" s="248" t="s">
        <v>855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481</v>
      </c>
      <c r="D140" s="6" t="s">
        <v>482</v>
      </c>
      <c r="E140" s="6"/>
      <c r="F140" s="289">
        <v>390.65</v>
      </c>
      <c r="G140" s="6" t="s">
        <v>755</v>
      </c>
      <c r="H140" s="248" t="s">
        <v>855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482</v>
      </c>
      <c r="D141" s="6" t="s">
        <v>484</v>
      </c>
      <c r="E141" s="6" t="s">
        <v>483</v>
      </c>
      <c r="F141" s="289">
        <v>786.67</v>
      </c>
      <c r="G141" s="6" t="s">
        <v>755</v>
      </c>
      <c r="H141" s="248" t="s">
        <v>855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484</v>
      </c>
      <c r="D142" s="6" t="s">
        <v>485</v>
      </c>
      <c r="E142" s="6"/>
      <c r="F142" s="289">
        <v>239.51</v>
      </c>
      <c r="G142" s="6" t="s">
        <v>755</v>
      </c>
      <c r="H142" s="248" t="s">
        <v>855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485</v>
      </c>
      <c r="D143" s="6" t="s">
        <v>57</v>
      </c>
      <c r="E143" s="6"/>
      <c r="F143" s="289">
        <v>246.98</v>
      </c>
      <c r="G143" s="295" t="s">
        <v>760</v>
      </c>
      <c r="H143" s="248" t="s">
        <v>855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490</v>
      </c>
      <c r="E144" s="6" t="s">
        <v>919</v>
      </c>
      <c r="F144" s="289">
        <v>1728.1849999999999</v>
      </c>
      <c r="G144" s="6" t="s">
        <v>754</v>
      </c>
      <c r="H144" s="248" t="s">
        <v>855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490</v>
      </c>
      <c r="D145" s="6" t="s">
        <v>491</v>
      </c>
      <c r="E145" s="6"/>
      <c r="F145" s="289">
        <v>411.1429</v>
      </c>
      <c r="G145" s="6" t="s">
        <v>755</v>
      </c>
      <c r="H145" s="248" t="s">
        <v>855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491</v>
      </c>
      <c r="D146" s="6" t="s">
        <v>58</v>
      </c>
      <c r="E146" s="6"/>
      <c r="F146" s="289">
        <v>295</v>
      </c>
      <c r="G146" s="295" t="s">
        <v>760</v>
      </c>
      <c r="H146" s="248" t="s">
        <v>855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495</v>
      </c>
      <c r="E147" s="6" t="s">
        <v>920</v>
      </c>
      <c r="F147" s="289">
        <v>1763.5409999999999</v>
      </c>
      <c r="G147" s="6" t="s">
        <v>754</v>
      </c>
      <c r="H147" s="248" t="s">
        <v>855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495</v>
      </c>
      <c r="D148" s="6" t="s">
        <v>496</v>
      </c>
      <c r="E148" s="6"/>
      <c r="F148" s="289">
        <v>200.821</v>
      </c>
      <c r="G148" s="295" t="s">
        <v>760</v>
      </c>
      <c r="H148" s="248" t="s">
        <v>855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496</v>
      </c>
      <c r="D149" s="6" t="s">
        <v>497</v>
      </c>
      <c r="E149" s="6"/>
      <c r="F149" s="289">
        <v>202.27699999999999</v>
      </c>
      <c r="G149" s="295" t="s">
        <v>760</v>
      </c>
      <c r="H149" s="248" t="s">
        <v>855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497</v>
      </c>
      <c r="D150" s="6" t="s">
        <v>498</v>
      </c>
      <c r="E150" s="6"/>
      <c r="F150" s="289">
        <v>363.32100000000003</v>
      </c>
      <c r="G150" s="6" t="s">
        <v>755</v>
      </c>
      <c r="H150" s="248" t="s">
        <v>855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498</v>
      </c>
      <c r="D151" s="6" t="s">
        <v>500</v>
      </c>
      <c r="E151" s="6" t="s">
        <v>499</v>
      </c>
      <c r="F151" s="289">
        <v>737.40300000000002</v>
      </c>
      <c r="G151" s="6" t="s">
        <v>755</v>
      </c>
      <c r="H151" s="248" t="s">
        <v>854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500</v>
      </c>
      <c r="D152" s="6" t="s">
        <v>59</v>
      </c>
      <c r="E152" s="6" t="s">
        <v>501</v>
      </c>
      <c r="F152" s="289">
        <v>734.048</v>
      </c>
      <c r="G152" s="6" t="s">
        <v>755</v>
      </c>
      <c r="H152" s="248" t="s">
        <v>854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503</v>
      </c>
      <c r="E153" s="6" t="s">
        <v>921</v>
      </c>
      <c r="F153" s="289">
        <v>1835.7380000000001</v>
      </c>
      <c r="G153" s="6" t="s">
        <v>754</v>
      </c>
      <c r="H153" s="248" t="s">
        <v>854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503</v>
      </c>
      <c r="D154" s="6" t="s">
        <v>60</v>
      </c>
      <c r="E154" s="6"/>
      <c r="F154" s="289">
        <v>280.01499999999999</v>
      </c>
      <c r="G154" s="295" t="s">
        <v>760</v>
      </c>
      <c r="H154" s="248" t="s">
        <v>854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505</v>
      </c>
      <c r="E155" s="6" t="s">
        <v>922</v>
      </c>
      <c r="F155" s="289">
        <v>1372.6</v>
      </c>
      <c r="G155" s="6" t="s">
        <v>754</v>
      </c>
      <c r="H155" s="248" t="s">
        <v>855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505</v>
      </c>
      <c r="D156" s="6" t="s">
        <v>509</v>
      </c>
      <c r="E156" s="6" t="s">
        <v>923</v>
      </c>
      <c r="F156" s="289">
        <v>2778.1210000000001</v>
      </c>
      <c r="G156" s="6" t="s">
        <v>754</v>
      </c>
      <c r="H156" s="248" t="s">
        <v>855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509</v>
      </c>
      <c r="D157" s="6" t="s">
        <v>511</v>
      </c>
      <c r="E157" s="6" t="s">
        <v>510</v>
      </c>
      <c r="F157" s="289">
        <v>791.62599999999998</v>
      </c>
      <c r="G157" s="6" t="s">
        <v>755</v>
      </c>
      <c r="H157" s="248" t="s">
        <v>790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875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511</v>
      </c>
      <c r="D158" s="6" t="s">
        <v>555</v>
      </c>
      <c r="E158" s="6"/>
      <c r="F158" s="289">
        <v>463.1</v>
      </c>
      <c r="G158" s="6" t="s">
        <v>755</v>
      </c>
      <c r="H158" s="248" t="s">
        <v>855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555</v>
      </c>
      <c r="D159" s="6" t="s">
        <v>556</v>
      </c>
      <c r="E159" s="6"/>
      <c r="F159" s="289">
        <v>256.45</v>
      </c>
      <c r="G159" s="295" t="s">
        <v>760</v>
      </c>
      <c r="H159" s="248" t="s">
        <v>855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556</v>
      </c>
      <c r="D160" s="6" t="s">
        <v>127</v>
      </c>
      <c r="E160" s="6"/>
      <c r="F160" s="289">
        <v>425.57</v>
      </c>
      <c r="G160" s="6" t="s">
        <v>755</v>
      </c>
      <c r="H160" s="248" t="s">
        <v>855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89">
        <v>566.9</v>
      </c>
      <c r="G161" s="6" t="s">
        <v>755</v>
      </c>
      <c r="H161" s="248" t="s">
        <v>855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924</v>
      </c>
      <c r="F162" s="289">
        <v>1620.626</v>
      </c>
      <c r="G162" s="6" t="s">
        <v>754</v>
      </c>
      <c r="H162" s="248" t="s">
        <v>855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515</v>
      </c>
      <c r="E163" s="6" t="s">
        <v>925</v>
      </c>
      <c r="F163" s="289">
        <v>1630.951</v>
      </c>
      <c r="G163" s="6" t="s">
        <v>754</v>
      </c>
      <c r="H163" s="248" t="s">
        <v>855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515</v>
      </c>
      <c r="D164" s="6" t="s">
        <v>65</v>
      </c>
      <c r="E164" s="6" t="s">
        <v>926</v>
      </c>
      <c r="F164" s="289">
        <v>1133.9739999999999</v>
      </c>
      <c r="G164" s="6" t="s">
        <v>754</v>
      </c>
      <c r="H164" s="248" t="s">
        <v>854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517</v>
      </c>
      <c r="F165" s="289">
        <v>840.86800000000005</v>
      </c>
      <c r="G165" s="6" t="s">
        <v>755</v>
      </c>
      <c r="H165" s="248" t="s">
        <v>854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521</v>
      </c>
      <c r="E166" s="6" t="s">
        <v>927</v>
      </c>
      <c r="F166" s="289">
        <v>2021.9960000000001</v>
      </c>
      <c r="G166" s="6" t="s">
        <v>754</v>
      </c>
      <c r="H166" s="248" t="s">
        <v>854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521</v>
      </c>
      <c r="D167" s="6" t="s">
        <v>522</v>
      </c>
      <c r="E167" s="6"/>
      <c r="F167" s="289">
        <v>487.45400000000001</v>
      </c>
      <c r="G167" s="6" t="s">
        <v>755</v>
      </c>
      <c r="H167" s="248" t="s">
        <v>855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522</v>
      </c>
      <c r="D168" s="6" t="s">
        <v>523</v>
      </c>
      <c r="E168" s="6"/>
      <c r="F168" s="289">
        <v>304.45999999999998</v>
      </c>
      <c r="G168" s="295" t="s">
        <v>760</v>
      </c>
      <c r="H168" s="248" t="s">
        <v>855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523</v>
      </c>
      <c r="D169" s="6" t="s">
        <v>524</v>
      </c>
      <c r="E169" s="6"/>
      <c r="F169" s="289">
        <v>353.19</v>
      </c>
      <c r="G169" s="6" t="s">
        <v>755</v>
      </c>
      <c r="H169" s="248" t="s">
        <v>855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524</v>
      </c>
      <c r="D170" s="6" t="s">
        <v>525</v>
      </c>
      <c r="E170" s="6"/>
      <c r="F170" s="289">
        <v>263.06</v>
      </c>
      <c r="G170" s="6" t="s">
        <v>755</v>
      </c>
      <c r="H170" s="248" t="s">
        <v>854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525</v>
      </c>
      <c r="D171" s="6" t="s">
        <v>527</v>
      </c>
      <c r="E171" s="6" t="s">
        <v>526</v>
      </c>
      <c r="F171" s="289">
        <v>736.76</v>
      </c>
      <c r="G171" s="6" t="s">
        <v>755</v>
      </c>
      <c r="H171" s="248" t="s">
        <v>855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527</v>
      </c>
      <c r="D172" s="6" t="s">
        <v>529</v>
      </c>
      <c r="E172" s="6" t="s">
        <v>528</v>
      </c>
      <c r="F172" s="289">
        <v>583.35</v>
      </c>
      <c r="G172" s="295" t="s">
        <v>760</v>
      </c>
      <c r="H172" s="248" t="s">
        <v>855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529</v>
      </c>
      <c r="D173" s="6" t="s">
        <v>530</v>
      </c>
      <c r="E173" s="6"/>
      <c r="F173" s="289">
        <v>94.77</v>
      </c>
      <c r="G173" s="6" t="s">
        <v>755</v>
      </c>
      <c r="H173" s="248" t="s">
        <v>855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530</v>
      </c>
      <c r="D174" s="6" t="s">
        <v>531</v>
      </c>
      <c r="E174" s="6"/>
      <c r="F174" s="289">
        <v>79</v>
      </c>
      <c r="G174" s="6" t="s">
        <v>755</v>
      </c>
      <c r="H174" s="248" t="s">
        <v>855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06" priority="1352"/>
  </conditionalFormatting>
  <conditionalFormatting sqref="C2">
    <cfRule type="duplicateValues" dxfId="105" priority="37"/>
  </conditionalFormatting>
  <conditionalFormatting sqref="C3:C11">
    <cfRule type="duplicateValues" dxfId="104" priority="1355"/>
  </conditionalFormatting>
  <conditionalFormatting sqref="C174">
    <cfRule type="duplicateValues" dxfId="103" priority="5"/>
  </conditionalFormatting>
  <conditionalFormatting sqref="D174">
    <cfRule type="duplicateValues" dxfId="102" priority="6"/>
  </conditionalFormatting>
  <conditionalFormatting sqref="D2:E2 D4:E11 D3">
    <cfRule type="duplicateValues" dxfId="101" priority="1356"/>
  </conditionalFormatting>
  <conditionalFormatting sqref="E3">
    <cfRule type="duplicateValues" dxfId="100" priority="7"/>
  </conditionalFormatting>
  <conditionalFormatting sqref="E174">
    <cfRule type="duplicateValues" dxfId="99" priority="4"/>
  </conditionalFormatting>
  <conditionalFormatting sqref="H3:H174">
    <cfRule type="containsText" dxfId="98" priority="1" operator="containsText" text="Complete">
      <formula>NOT(ISERROR(SEARCH("Complete",H3)))</formula>
    </cfRule>
    <cfRule type="containsText" dxfId="97" priority="2" operator="containsText" text="Not Ready">
      <formula>NOT(ISERROR(SEARCH("Not Ready",H3)))</formula>
    </cfRule>
    <cfRule type="containsText" dxfId="96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zoomScale="34" zoomScaleNormal="34" zoomScaleSheetLayoutView="32" workbookViewId="0">
      <selection activeCell="S317" sqref="S317:T317"/>
    </sheetView>
  </sheetViews>
  <sheetFormatPr defaultColWidth="8.7265625" defaultRowHeight="16.5"/>
  <cols>
    <col min="1" max="1" width="1.1796875" style="348" customWidth="1"/>
    <col min="2" max="5" width="8.7265625" style="348"/>
    <col min="6" max="6" width="13.1796875" style="348" customWidth="1"/>
    <col min="7" max="11" width="8.7265625" style="348"/>
    <col min="12" max="12" width="11.1796875" style="348" customWidth="1"/>
    <col min="13" max="15" width="8.7265625" style="348"/>
    <col min="16" max="16" width="10.7265625" style="348" customWidth="1"/>
    <col min="17" max="20" width="8.7265625" style="348"/>
    <col min="21" max="21" width="10.1796875" style="348" customWidth="1"/>
    <col min="22" max="22" width="8.7265625" style="348"/>
    <col min="23" max="23" width="10" style="348" customWidth="1"/>
    <col min="24" max="29" width="8.7265625" style="348"/>
    <col min="30" max="30" width="10.26953125" style="348" customWidth="1"/>
    <col min="31" max="35" width="8.7265625" style="348"/>
    <col min="36" max="36" width="11.90625" style="348" bestFit="1" customWidth="1"/>
    <col min="37" max="37" width="10.54296875" style="348" customWidth="1"/>
    <col min="38" max="47" width="8.7265625" style="348"/>
    <col min="48" max="48" width="11.1796875" style="348" customWidth="1"/>
    <col min="49" max="49" width="12.90625" style="348" customWidth="1"/>
    <col min="50" max="50" width="13.453125" style="348" customWidth="1"/>
    <col min="51" max="51" width="10.1796875" style="348" customWidth="1"/>
    <col min="52" max="52" width="9.453125" style="348" bestFit="1" customWidth="1"/>
    <col min="53" max="53" width="11.26953125" style="348" customWidth="1"/>
    <col min="54" max="54" width="12.7265625" style="348" customWidth="1"/>
    <col min="55" max="16384" width="8.7265625" style="348"/>
  </cols>
  <sheetData>
    <row r="1" spans="1:64" ht="17.5" thickTop="1" thickBot="1">
      <c r="A1" s="347"/>
      <c r="B1" s="745" t="s">
        <v>67</v>
      </c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C1" s="745"/>
      <c r="AD1" s="745"/>
      <c r="AE1" s="745"/>
      <c r="AF1" s="745"/>
      <c r="AG1" s="745"/>
      <c r="AH1" s="745"/>
      <c r="AI1" s="745"/>
      <c r="AJ1" s="745"/>
      <c r="AK1" s="745"/>
      <c r="AL1" s="745"/>
      <c r="AM1" s="745"/>
      <c r="AN1" s="745"/>
      <c r="AO1" s="745"/>
      <c r="AP1" s="745"/>
      <c r="AQ1" s="745"/>
      <c r="AR1" s="745"/>
      <c r="AS1" s="745"/>
      <c r="AT1" s="745"/>
      <c r="AU1" s="745"/>
      <c r="AV1" s="745"/>
      <c r="AW1" s="745"/>
      <c r="AX1" s="745"/>
      <c r="AY1" s="745"/>
      <c r="AZ1" s="745"/>
      <c r="BA1" s="745"/>
      <c r="BB1" s="347"/>
      <c r="BC1" s="347"/>
      <c r="BD1" s="347"/>
      <c r="BE1" s="347"/>
      <c r="BF1" s="347"/>
      <c r="BG1" s="347"/>
      <c r="BH1" s="347"/>
      <c r="BI1" s="347"/>
      <c r="BJ1" s="347"/>
      <c r="BK1" s="347"/>
      <c r="BL1" s="347"/>
    </row>
    <row r="2" spans="1:64" ht="49.5" customHeight="1" thickTop="1">
      <c r="A2" s="347"/>
      <c r="B2" s="745"/>
      <c r="C2" s="745"/>
      <c r="D2" s="745"/>
      <c r="E2" s="745"/>
      <c r="F2" s="745"/>
      <c r="G2" s="745"/>
      <c r="H2" s="745"/>
      <c r="I2" s="745"/>
      <c r="J2" s="745"/>
      <c r="K2" s="745"/>
      <c r="L2" s="745"/>
      <c r="M2" s="745"/>
      <c r="N2" s="745"/>
      <c r="O2" s="745"/>
      <c r="P2" s="745"/>
      <c r="Q2" s="745"/>
      <c r="R2" s="745"/>
      <c r="S2" s="745"/>
      <c r="T2" s="745"/>
      <c r="U2" s="745"/>
      <c r="V2" s="745"/>
      <c r="W2" s="745"/>
      <c r="X2" s="745"/>
      <c r="Y2" s="745"/>
      <c r="Z2" s="745"/>
      <c r="AA2" s="745"/>
      <c r="AB2" s="745"/>
      <c r="AC2" s="745"/>
      <c r="AD2" s="745"/>
      <c r="AE2" s="745"/>
      <c r="AF2" s="745"/>
      <c r="AG2" s="745"/>
      <c r="AH2" s="745"/>
      <c r="AI2" s="745"/>
      <c r="AJ2" s="745"/>
      <c r="AK2" s="745"/>
      <c r="AL2" s="745"/>
      <c r="AM2" s="745"/>
      <c r="AN2" s="745"/>
      <c r="AO2" s="745"/>
      <c r="AP2" s="745"/>
      <c r="AQ2" s="745"/>
      <c r="AR2" s="745"/>
      <c r="AS2" s="745"/>
      <c r="AT2" s="745"/>
      <c r="AU2" s="745"/>
      <c r="AV2" s="745"/>
      <c r="AW2" s="745"/>
      <c r="AX2" s="745"/>
      <c r="AY2" s="745"/>
      <c r="AZ2" s="745"/>
      <c r="BA2" s="745"/>
      <c r="BB2" s="347"/>
      <c r="BC2" s="347"/>
      <c r="BD2" s="347"/>
      <c r="BE2" s="347"/>
      <c r="BF2" s="347"/>
      <c r="BG2" s="347"/>
      <c r="BH2" s="347"/>
      <c r="BI2" s="347"/>
      <c r="BJ2" s="347"/>
      <c r="BK2" s="347"/>
      <c r="BL2" s="347"/>
    </row>
    <row r="3" spans="1:64">
      <c r="A3" s="347"/>
      <c r="B3" s="349"/>
      <c r="C3" s="350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351"/>
      <c r="AA3" s="351"/>
      <c r="AB3" s="351"/>
      <c r="AC3" s="351"/>
      <c r="AD3" s="351"/>
      <c r="AE3" s="351"/>
      <c r="AF3" s="351"/>
      <c r="AG3" s="351"/>
      <c r="AH3" s="351"/>
      <c r="AI3" s="351"/>
      <c r="AJ3" s="351"/>
      <c r="AK3" s="351"/>
      <c r="AL3" s="351"/>
      <c r="AM3" s="351"/>
      <c r="AN3" s="351"/>
      <c r="AO3" s="351"/>
      <c r="AP3" s="351"/>
      <c r="AQ3" s="351"/>
      <c r="AR3" s="351"/>
      <c r="AS3" s="351"/>
      <c r="AT3" s="351"/>
      <c r="AU3" s="351"/>
      <c r="AV3" s="350"/>
      <c r="AW3" s="350"/>
      <c r="AX3" s="350"/>
      <c r="AY3" s="350"/>
      <c r="AZ3" s="350"/>
      <c r="BA3" s="352"/>
      <c r="BB3" s="347"/>
      <c r="BC3" s="347"/>
      <c r="BD3" s="347"/>
      <c r="BE3" s="347"/>
      <c r="BF3" s="347"/>
      <c r="BG3" s="347"/>
      <c r="BH3" s="347"/>
      <c r="BI3" s="347"/>
      <c r="BJ3" s="347"/>
      <c r="BK3" s="347"/>
      <c r="BL3" s="347"/>
    </row>
    <row r="4" spans="1:64">
      <c r="A4" s="347" t="s">
        <v>1153</v>
      </c>
      <c r="B4" s="349"/>
      <c r="C4" s="350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3"/>
      <c r="U4" s="353"/>
      <c r="V4" s="353"/>
      <c r="W4" s="353"/>
      <c r="X4" s="353"/>
      <c r="Y4" s="353"/>
      <c r="Z4" s="353"/>
      <c r="AA4" s="353"/>
      <c r="AB4" s="353"/>
      <c r="AC4" s="353"/>
      <c r="AD4" s="353"/>
      <c r="AE4" s="353"/>
      <c r="AF4" s="353"/>
      <c r="AG4" s="353"/>
      <c r="AH4" s="353"/>
      <c r="AI4" s="353"/>
      <c r="AJ4" s="353"/>
      <c r="AK4" s="353"/>
      <c r="AL4" s="353"/>
      <c r="AM4" s="353"/>
      <c r="AN4" s="353"/>
      <c r="AO4" s="353"/>
      <c r="AP4" s="353"/>
      <c r="AQ4" s="353"/>
      <c r="AR4" s="353"/>
      <c r="AS4" s="353"/>
      <c r="AT4" s="353"/>
      <c r="AU4" s="353"/>
      <c r="AV4" s="350"/>
      <c r="AW4" s="350"/>
      <c r="AX4" s="350"/>
      <c r="AY4" s="350"/>
      <c r="AZ4" s="350"/>
      <c r="BA4" s="352"/>
      <c r="BB4" s="347"/>
      <c r="BC4" s="347"/>
      <c r="BD4" s="347"/>
      <c r="BE4" s="347"/>
      <c r="BF4" s="347"/>
      <c r="BG4" s="347"/>
      <c r="BH4" s="347"/>
      <c r="BI4" s="347"/>
      <c r="BJ4" s="347"/>
      <c r="BK4" s="347"/>
      <c r="BL4" s="347"/>
    </row>
    <row r="5" spans="1:64" s="362" customFormat="1" ht="24.75" customHeight="1">
      <c r="A5" s="354"/>
      <c r="B5" s="355" t="s">
        <v>1154</v>
      </c>
      <c r="C5" s="356"/>
      <c r="D5" s="357"/>
      <c r="E5" s="357"/>
      <c r="F5" s="357"/>
      <c r="G5" s="358"/>
      <c r="H5" s="358"/>
      <c r="I5" s="358"/>
      <c r="J5" s="358"/>
      <c r="K5" s="358"/>
      <c r="L5" s="358"/>
      <c r="M5" s="358"/>
      <c r="N5" s="358"/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358"/>
      <c r="AA5" s="358"/>
      <c r="AB5" s="358"/>
      <c r="AC5" s="358"/>
      <c r="AD5" s="358"/>
      <c r="AE5" s="358"/>
      <c r="AF5" s="358"/>
      <c r="AG5" s="358"/>
      <c r="AH5" s="358"/>
      <c r="AI5" s="358"/>
      <c r="AJ5" s="358"/>
      <c r="AK5" s="358"/>
      <c r="AL5" s="358"/>
      <c r="AM5" s="358"/>
      <c r="AN5" s="358"/>
      <c r="AO5" s="358"/>
      <c r="AP5" s="358"/>
      <c r="AQ5" s="358"/>
      <c r="AR5" s="358"/>
      <c r="AS5" s="358"/>
      <c r="AT5" s="358"/>
      <c r="AU5" s="358"/>
      <c r="AV5" s="359"/>
      <c r="AW5" s="359"/>
      <c r="AX5" s="359"/>
      <c r="AY5" s="359"/>
      <c r="AZ5" s="359"/>
      <c r="BA5" s="360"/>
      <c r="BB5" s="361"/>
      <c r="BC5" s="354"/>
      <c r="BD5" s="354"/>
      <c r="BE5" s="354"/>
      <c r="BF5" s="354"/>
      <c r="BG5" s="354"/>
      <c r="BH5" s="354"/>
      <c r="BI5" s="354"/>
      <c r="BJ5" s="354"/>
      <c r="BK5" s="354"/>
      <c r="BL5" s="354"/>
    </row>
    <row r="6" spans="1:64" s="362" customFormat="1" ht="24.75" customHeight="1">
      <c r="A6" s="354"/>
      <c r="B6" s="363" t="s">
        <v>1155</v>
      </c>
      <c r="C6" s="364"/>
      <c r="D6" s="357"/>
      <c r="E6" s="357"/>
      <c r="F6" s="357"/>
      <c r="G6" s="358"/>
      <c r="H6" s="358"/>
      <c r="I6" s="358"/>
      <c r="J6" s="358"/>
      <c r="K6" s="358"/>
      <c r="L6" s="358"/>
      <c r="M6" s="358"/>
      <c r="N6" s="358"/>
      <c r="O6" s="358"/>
      <c r="P6" s="358"/>
      <c r="Q6" s="358"/>
      <c r="R6" s="358"/>
      <c r="S6" s="358"/>
      <c r="T6" s="358"/>
      <c r="U6" s="358"/>
      <c r="V6" s="358"/>
      <c r="W6" s="358"/>
      <c r="X6" s="358"/>
      <c r="Y6" s="358"/>
      <c r="Z6" s="358"/>
      <c r="AA6" s="358"/>
      <c r="AB6" s="358"/>
      <c r="AC6" s="358"/>
      <c r="AD6" s="358"/>
      <c r="AE6" s="358"/>
      <c r="AF6" s="358"/>
      <c r="AG6" s="358"/>
      <c r="AH6" s="358"/>
      <c r="AI6" s="358"/>
      <c r="AJ6" s="358"/>
      <c r="AK6" s="358"/>
      <c r="AL6" s="358"/>
      <c r="AM6" s="358"/>
      <c r="AN6" s="358"/>
      <c r="AO6" s="358"/>
      <c r="AP6" s="358"/>
      <c r="AQ6" s="358"/>
      <c r="AR6" s="358"/>
      <c r="AS6" s="358"/>
      <c r="AT6" s="358"/>
      <c r="AU6" s="358"/>
      <c r="AV6" s="359"/>
      <c r="AW6" s="359"/>
      <c r="AX6" s="359"/>
      <c r="AY6" s="359"/>
      <c r="AZ6" s="359"/>
      <c r="BA6" s="360"/>
      <c r="BB6" s="361"/>
      <c r="BC6" s="354"/>
      <c r="BD6" s="354"/>
      <c r="BE6" s="354"/>
      <c r="BF6" s="354"/>
      <c r="BG6" s="354"/>
      <c r="BH6" s="354"/>
      <c r="BI6" s="354"/>
      <c r="BJ6" s="354"/>
      <c r="BK6" s="354"/>
      <c r="BL6" s="354"/>
    </row>
    <row r="7" spans="1:64" s="362" customFormat="1" ht="24.75" customHeight="1">
      <c r="A7" s="354"/>
      <c r="B7" s="365" t="s">
        <v>1156</v>
      </c>
      <c r="C7" s="366"/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359"/>
      <c r="O7" s="366"/>
      <c r="P7" s="366"/>
      <c r="Q7" s="366"/>
      <c r="R7" s="366"/>
      <c r="S7" s="366"/>
      <c r="T7" s="366"/>
      <c r="U7" s="366"/>
      <c r="V7" s="367"/>
      <c r="W7" s="367"/>
      <c r="X7" s="366"/>
      <c r="Y7" s="367"/>
      <c r="Z7" s="367"/>
      <c r="AA7" s="367"/>
      <c r="AB7" s="358"/>
      <c r="AC7" s="358"/>
      <c r="AD7" s="368"/>
      <c r="AE7" s="359"/>
      <c r="AF7" s="366"/>
      <c r="AG7" s="368"/>
      <c r="AH7" s="358"/>
      <c r="AI7" s="358"/>
      <c r="AJ7" s="358"/>
      <c r="AK7" s="358"/>
      <c r="AL7" s="358"/>
      <c r="AM7" s="358"/>
      <c r="AN7" s="358"/>
      <c r="AO7" s="358"/>
      <c r="AP7" s="358"/>
      <c r="AQ7" s="358"/>
      <c r="AR7" s="358"/>
      <c r="AS7" s="358"/>
      <c r="AT7" s="358"/>
      <c r="AU7" s="358"/>
      <c r="AV7" s="366"/>
      <c r="AW7" s="359"/>
      <c r="AX7" s="359"/>
      <c r="AY7" s="359"/>
      <c r="AZ7" s="368"/>
      <c r="BA7" s="360"/>
      <c r="BB7" s="361"/>
      <c r="BC7" s="354"/>
      <c r="BD7" s="354"/>
      <c r="BE7" s="354"/>
      <c r="BF7" s="354"/>
      <c r="BG7" s="354"/>
      <c r="BH7" s="354"/>
      <c r="BI7" s="354"/>
      <c r="BJ7" s="354"/>
      <c r="BK7" s="354"/>
      <c r="BL7" s="354"/>
    </row>
    <row r="8" spans="1:64" ht="17" thickBot="1">
      <c r="A8" s="347"/>
      <c r="B8" s="369"/>
      <c r="C8" s="370"/>
      <c r="D8" s="370"/>
      <c r="E8" s="370"/>
      <c r="F8" s="370"/>
      <c r="G8" s="370"/>
      <c r="H8" s="370"/>
      <c r="I8" s="370"/>
      <c r="J8" s="370"/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  <c r="AA8" s="370"/>
      <c r="AB8" s="370"/>
      <c r="AC8" s="370"/>
      <c r="AD8" s="370"/>
      <c r="AE8" s="370"/>
      <c r="AF8" s="370"/>
      <c r="AG8" s="370"/>
      <c r="AH8" s="370"/>
      <c r="AI8" s="370"/>
      <c r="AJ8" s="370"/>
      <c r="AK8" s="370"/>
      <c r="AL8" s="370"/>
      <c r="AM8" s="370"/>
      <c r="AN8" s="370"/>
      <c r="AO8" s="370"/>
      <c r="AP8" s="370"/>
      <c r="AQ8" s="370"/>
      <c r="AR8" s="370"/>
      <c r="AS8" s="370"/>
      <c r="AT8" s="370"/>
      <c r="AU8" s="370"/>
      <c r="AV8" s="350"/>
      <c r="AW8" s="350"/>
      <c r="AX8" s="350"/>
      <c r="AY8" s="350"/>
      <c r="AZ8" s="350"/>
      <c r="BA8" s="352"/>
      <c r="BB8" s="347"/>
      <c r="BC8" s="347"/>
      <c r="BD8" s="347"/>
      <c r="BE8" s="347"/>
      <c r="BF8" s="347"/>
      <c r="BG8" s="347"/>
      <c r="BH8" s="347"/>
      <c r="BI8" s="347"/>
      <c r="BJ8" s="347"/>
      <c r="BK8" s="347"/>
      <c r="BL8" s="347"/>
    </row>
    <row r="9" spans="1:64" s="372" customFormat="1" ht="17.5" thickTop="1" thickBot="1">
      <c r="A9" s="371"/>
      <c r="B9" s="746" t="s">
        <v>1157</v>
      </c>
      <c r="C9" s="746"/>
      <c r="D9" s="746"/>
      <c r="E9" s="746"/>
      <c r="F9" s="746"/>
      <c r="G9" s="746"/>
      <c r="H9" s="746"/>
      <c r="I9" s="746"/>
      <c r="J9" s="746"/>
      <c r="K9" s="746"/>
      <c r="L9" s="746"/>
      <c r="M9" s="746"/>
      <c r="N9" s="746"/>
      <c r="O9" s="746"/>
      <c r="P9" s="746"/>
      <c r="Q9" s="746"/>
      <c r="R9" s="746"/>
      <c r="S9" s="746"/>
      <c r="T9" s="746"/>
      <c r="U9" s="746"/>
      <c r="V9" s="746"/>
      <c r="W9" s="746"/>
      <c r="X9" s="746"/>
      <c r="Y9" s="746"/>
      <c r="Z9" s="746"/>
      <c r="AA9" s="746"/>
      <c r="AB9" s="746"/>
      <c r="AC9" s="746"/>
      <c r="AD9" s="746"/>
      <c r="AE9" s="746"/>
      <c r="AF9" s="746"/>
      <c r="AG9" s="746"/>
      <c r="AH9" s="746"/>
      <c r="AI9" s="746"/>
      <c r="AJ9" s="746"/>
      <c r="AK9" s="746"/>
      <c r="AL9" s="746"/>
      <c r="AM9" s="746"/>
      <c r="AN9" s="746"/>
      <c r="AO9" s="746"/>
      <c r="AP9" s="746"/>
      <c r="AQ9" s="746"/>
      <c r="AR9" s="746"/>
      <c r="AS9" s="746"/>
      <c r="AT9" s="746"/>
      <c r="AU9" s="746"/>
      <c r="AV9" s="747" t="s">
        <v>1158</v>
      </c>
      <c r="AW9" s="747"/>
      <c r="AX9" s="747"/>
      <c r="AY9" s="748">
        <f ca="1">+NOW()</f>
        <v>46185.408243287035</v>
      </c>
      <c r="AZ9" s="748"/>
      <c r="BA9" s="749"/>
      <c r="BB9" s="353"/>
      <c r="BC9" s="353"/>
      <c r="BD9" s="353"/>
      <c r="BE9" s="353"/>
      <c r="BF9" s="353"/>
      <c r="BG9" s="353"/>
      <c r="BH9" s="353"/>
      <c r="BI9" s="353"/>
      <c r="BJ9" s="353"/>
      <c r="BK9" s="353"/>
      <c r="BL9" s="353"/>
    </row>
    <row r="10" spans="1:64" s="372" customFormat="1" ht="15.65" customHeight="1" thickTop="1" thickBot="1">
      <c r="A10" s="371"/>
      <c r="B10" s="746"/>
      <c r="C10" s="746"/>
      <c r="D10" s="746"/>
      <c r="E10" s="746"/>
      <c r="F10" s="746"/>
      <c r="G10" s="746"/>
      <c r="H10" s="746"/>
      <c r="I10" s="746"/>
      <c r="J10" s="746"/>
      <c r="K10" s="746"/>
      <c r="L10" s="746"/>
      <c r="M10" s="746"/>
      <c r="N10" s="746"/>
      <c r="O10" s="746"/>
      <c r="P10" s="746"/>
      <c r="Q10" s="746"/>
      <c r="R10" s="746"/>
      <c r="S10" s="746"/>
      <c r="T10" s="746"/>
      <c r="U10" s="746"/>
      <c r="V10" s="746"/>
      <c r="W10" s="746"/>
      <c r="X10" s="746"/>
      <c r="Y10" s="746"/>
      <c r="Z10" s="746"/>
      <c r="AA10" s="746"/>
      <c r="AB10" s="746"/>
      <c r="AC10" s="746"/>
      <c r="AD10" s="746"/>
      <c r="AE10" s="746"/>
      <c r="AF10" s="746"/>
      <c r="AG10" s="746"/>
      <c r="AH10" s="746"/>
      <c r="AI10" s="746"/>
      <c r="AJ10" s="746"/>
      <c r="AK10" s="746"/>
      <c r="AL10" s="746"/>
      <c r="AM10" s="746"/>
      <c r="AN10" s="746"/>
      <c r="AO10" s="746"/>
      <c r="AP10" s="746"/>
      <c r="AQ10" s="746"/>
      <c r="AR10" s="746"/>
      <c r="AS10" s="746"/>
      <c r="AT10" s="746"/>
      <c r="AU10" s="746"/>
      <c r="AV10" s="747"/>
      <c r="AW10" s="747"/>
      <c r="AX10" s="747"/>
      <c r="AY10" s="748"/>
      <c r="AZ10" s="748"/>
      <c r="BA10" s="749"/>
      <c r="BB10" s="353"/>
      <c r="BC10" s="353"/>
      <c r="BD10" s="353"/>
      <c r="BE10" s="353"/>
      <c r="BF10" s="353"/>
      <c r="BG10" s="353"/>
      <c r="BH10" s="353"/>
      <c r="BI10" s="353"/>
      <c r="BJ10" s="353"/>
      <c r="BK10" s="353"/>
      <c r="BL10" s="353"/>
    </row>
    <row r="11" spans="1:64" s="372" customFormat="1" ht="15.65" customHeight="1" thickTop="1" thickBot="1">
      <c r="A11" s="371"/>
      <c r="B11" s="750"/>
      <c r="C11" s="373"/>
      <c r="D11" s="374"/>
      <c r="E11" s="374"/>
      <c r="F11" s="374"/>
      <c r="G11" s="374"/>
      <c r="H11" s="374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  <c r="AA11" s="374"/>
      <c r="AB11" s="374"/>
      <c r="AC11" s="374"/>
      <c r="AD11" s="374"/>
      <c r="AE11" s="374"/>
      <c r="AF11" s="374"/>
      <c r="AG11" s="374"/>
      <c r="AH11" s="374"/>
      <c r="AI11" s="374"/>
      <c r="AJ11" s="374"/>
      <c r="AK11" s="374"/>
      <c r="AL11" s="374"/>
      <c r="AM11" s="374"/>
      <c r="AN11" s="374"/>
      <c r="AO11" s="374"/>
      <c r="AP11" s="374"/>
      <c r="AQ11" s="374"/>
      <c r="AR11" s="374"/>
      <c r="AS11" s="374"/>
      <c r="AT11" s="374"/>
      <c r="AU11" s="754" t="s">
        <v>1159</v>
      </c>
      <c r="AV11" s="757" t="s">
        <v>1160</v>
      </c>
      <c r="AW11" s="758" t="s">
        <v>1161</v>
      </c>
      <c r="AX11" s="758"/>
      <c r="AY11" s="758"/>
      <c r="AZ11" s="758"/>
      <c r="BA11" s="759"/>
      <c r="BB11" s="353"/>
      <c r="BC11" s="353"/>
      <c r="BD11" s="353"/>
      <c r="BE11" s="353"/>
      <c r="BF11" s="353"/>
      <c r="BG11" s="353"/>
      <c r="BH11" s="353"/>
      <c r="BI11" s="353"/>
      <c r="BJ11" s="353"/>
      <c r="BK11" s="353"/>
      <c r="BL11" s="353"/>
    </row>
    <row r="12" spans="1:64" ht="15.65" customHeight="1" thickTop="1" thickBot="1">
      <c r="A12" s="347"/>
      <c r="B12" s="751"/>
      <c r="C12" s="350"/>
      <c r="D12" s="375"/>
      <c r="E12" s="375"/>
      <c r="F12" s="375"/>
      <c r="G12" s="375"/>
      <c r="H12" s="375"/>
      <c r="I12" s="376"/>
      <c r="J12" s="350"/>
      <c r="K12" s="350"/>
      <c r="L12" s="376"/>
      <c r="M12" s="350"/>
      <c r="N12" s="350"/>
      <c r="O12" s="377"/>
      <c r="P12" s="377"/>
      <c r="Q12" s="377"/>
      <c r="R12" s="377"/>
      <c r="S12" s="377"/>
      <c r="T12" s="377"/>
      <c r="U12" s="376"/>
      <c r="V12" s="350"/>
      <c r="W12" s="350"/>
      <c r="X12" s="376"/>
      <c r="Y12" s="350"/>
      <c r="Z12" s="350"/>
      <c r="AA12" s="378"/>
      <c r="AB12" s="350"/>
      <c r="AC12" s="350"/>
      <c r="AD12" s="376"/>
      <c r="AE12" s="350"/>
      <c r="AF12" s="350"/>
      <c r="AG12" s="375"/>
      <c r="AH12" s="379"/>
      <c r="AI12" s="375"/>
      <c r="AJ12" s="377"/>
      <c r="AK12" s="377"/>
      <c r="AL12" s="377"/>
      <c r="AM12" s="377"/>
      <c r="AN12" s="377"/>
      <c r="AO12" s="377"/>
      <c r="AP12" s="377"/>
      <c r="AQ12" s="377"/>
      <c r="AR12" s="377"/>
      <c r="AS12" s="377"/>
      <c r="AT12" s="376"/>
      <c r="AU12" s="755"/>
      <c r="AV12" s="757"/>
      <c r="AW12" s="757" t="s">
        <v>1162</v>
      </c>
      <c r="AX12" s="757" t="s">
        <v>1163</v>
      </c>
      <c r="AY12" s="757" t="s">
        <v>1164</v>
      </c>
      <c r="AZ12" s="757" t="s">
        <v>1165</v>
      </c>
      <c r="BA12" s="759" t="s">
        <v>1166</v>
      </c>
      <c r="BB12" s="353"/>
      <c r="BC12" s="353"/>
      <c r="BD12" s="353"/>
      <c r="BE12" s="353"/>
      <c r="BF12" s="353"/>
      <c r="BG12" s="353"/>
      <c r="BH12" s="353"/>
      <c r="BI12" s="353"/>
      <c r="BJ12" s="353"/>
      <c r="BK12" s="353"/>
      <c r="BL12" s="353"/>
    </row>
    <row r="13" spans="1:64" ht="40" customHeight="1" thickTop="1" thickBot="1">
      <c r="A13" s="347"/>
      <c r="B13" s="752"/>
      <c r="C13" s="350"/>
      <c r="D13" s="350"/>
      <c r="E13" s="350"/>
      <c r="F13" s="376"/>
      <c r="G13" s="350"/>
      <c r="H13" s="350"/>
      <c r="I13" s="376"/>
      <c r="J13" s="763" t="s">
        <v>1167</v>
      </c>
      <c r="K13" s="764"/>
      <c r="L13" s="764"/>
      <c r="M13" s="764"/>
      <c r="N13" s="764"/>
      <c r="O13" s="764"/>
      <c r="P13" s="764"/>
      <c r="Q13" s="765"/>
      <c r="R13" s="766" t="s">
        <v>1168</v>
      </c>
      <c r="S13" s="767"/>
      <c r="T13" s="767"/>
      <c r="U13" s="767"/>
      <c r="V13" s="767"/>
      <c r="W13" s="767"/>
      <c r="X13" s="767"/>
      <c r="Y13" s="767"/>
      <c r="Z13" s="767"/>
      <c r="AA13" s="767"/>
      <c r="AB13" s="767"/>
      <c r="AC13" s="767"/>
      <c r="AD13" s="767"/>
      <c r="AE13" s="767"/>
      <c r="AF13" s="767"/>
      <c r="AG13" s="767"/>
      <c r="AH13" s="767"/>
      <c r="AI13" s="767"/>
      <c r="AJ13" s="767"/>
      <c r="AK13" s="767"/>
      <c r="AL13" s="767"/>
      <c r="AM13" s="768"/>
      <c r="AN13" s="769" t="s">
        <v>1167</v>
      </c>
      <c r="AO13" s="770"/>
      <c r="AP13" s="770"/>
      <c r="AQ13" s="770"/>
      <c r="AR13" s="770"/>
      <c r="AS13" s="771"/>
      <c r="AT13" s="376"/>
      <c r="AU13" s="755"/>
      <c r="AV13" s="757"/>
      <c r="AW13" s="757"/>
      <c r="AX13" s="757"/>
      <c r="AY13" s="757"/>
      <c r="AZ13" s="757"/>
      <c r="BA13" s="759"/>
      <c r="BB13" s="353"/>
      <c r="BC13" s="353"/>
      <c r="BD13" s="353"/>
      <c r="BE13" s="353"/>
      <c r="BF13" s="353"/>
      <c r="BG13" s="353"/>
      <c r="BH13" s="353"/>
      <c r="BI13" s="353"/>
      <c r="BJ13" s="353"/>
      <c r="BK13" s="353"/>
      <c r="BL13" s="353"/>
    </row>
    <row r="14" spans="1:64" ht="15" customHeight="1" thickTop="1">
      <c r="A14" s="347"/>
      <c r="B14" s="752"/>
      <c r="C14" s="350"/>
      <c r="D14" s="350"/>
      <c r="E14" s="350"/>
      <c r="F14" s="376"/>
      <c r="G14" s="350"/>
      <c r="H14" s="350"/>
      <c r="I14" s="376"/>
      <c r="J14" s="350"/>
      <c r="K14" s="350"/>
      <c r="L14" s="376"/>
      <c r="M14" s="350"/>
      <c r="N14" s="350"/>
      <c r="O14" s="376"/>
      <c r="P14" s="350"/>
      <c r="Q14" s="350"/>
      <c r="R14" s="376"/>
      <c r="S14" s="350"/>
      <c r="T14" s="350"/>
      <c r="U14" s="376"/>
      <c r="V14" s="350"/>
      <c r="W14" s="350"/>
      <c r="X14" s="376"/>
      <c r="Y14" s="350"/>
      <c r="Z14" s="350"/>
      <c r="AA14" s="350"/>
      <c r="AB14" s="350"/>
      <c r="AC14" s="350"/>
      <c r="AD14" s="376"/>
      <c r="AE14" s="350"/>
      <c r="AF14" s="350"/>
      <c r="AG14" s="376"/>
      <c r="AH14" s="350"/>
      <c r="AI14" s="350"/>
      <c r="AJ14" s="376"/>
      <c r="AK14" s="350"/>
      <c r="AL14" s="350"/>
      <c r="AM14" s="376"/>
      <c r="AN14" s="350"/>
      <c r="AO14" s="350"/>
      <c r="AP14" s="376"/>
      <c r="AQ14" s="350"/>
      <c r="AR14" s="350"/>
      <c r="AS14" s="376"/>
      <c r="AT14" s="376"/>
      <c r="AU14" s="755"/>
      <c r="AV14" s="380"/>
      <c r="AW14" s="380"/>
      <c r="AX14" s="380"/>
      <c r="AY14" s="380"/>
      <c r="AZ14" s="381"/>
      <c r="BA14" s="382"/>
      <c r="BB14" s="353"/>
      <c r="BC14" s="353"/>
      <c r="BD14" s="353"/>
      <c r="BE14" s="353"/>
      <c r="BF14" s="353"/>
      <c r="BG14" s="353"/>
      <c r="BH14" s="353"/>
      <c r="BI14" s="353"/>
      <c r="BJ14" s="353"/>
      <c r="BK14" s="353"/>
      <c r="BL14" s="353"/>
    </row>
    <row r="15" spans="1:64" ht="15" customHeight="1" thickBot="1">
      <c r="A15" s="347"/>
      <c r="B15" s="752"/>
      <c r="C15" s="350"/>
      <c r="D15" s="350"/>
      <c r="E15" s="350"/>
      <c r="F15" s="376"/>
      <c r="G15" s="350"/>
      <c r="H15" s="350"/>
      <c r="I15" s="376"/>
      <c r="J15" s="383"/>
      <c r="K15" s="384"/>
      <c r="L15" s="376"/>
      <c r="M15" s="383"/>
      <c r="N15" s="384"/>
      <c r="O15" s="376"/>
      <c r="P15" s="383"/>
      <c r="Q15" s="384"/>
      <c r="R15" s="376"/>
      <c r="S15" s="383"/>
      <c r="T15" s="384"/>
      <c r="U15" s="376"/>
      <c r="V15" s="383"/>
      <c r="W15" s="384"/>
      <c r="X15" s="376"/>
      <c r="Y15" s="383"/>
      <c r="Z15" s="384"/>
      <c r="AA15" s="350"/>
      <c r="AB15" s="383"/>
      <c r="AC15" s="384"/>
      <c r="AD15" s="376"/>
      <c r="AE15" s="383"/>
      <c r="AF15" s="384"/>
      <c r="AG15" s="376"/>
      <c r="AH15" s="383"/>
      <c r="AI15" s="384"/>
      <c r="AJ15" s="376"/>
      <c r="AK15" s="383"/>
      <c r="AL15" s="384"/>
      <c r="AM15" s="376"/>
      <c r="AN15" s="383"/>
      <c r="AO15" s="384"/>
      <c r="AP15" s="376"/>
      <c r="AQ15" s="383"/>
      <c r="AR15" s="384"/>
      <c r="AS15" s="376"/>
      <c r="AT15" s="376"/>
      <c r="AU15" s="755"/>
      <c r="AV15" s="381"/>
      <c r="AW15" s="381"/>
      <c r="AX15" s="381"/>
      <c r="AY15" s="381"/>
      <c r="BA15" s="385"/>
      <c r="BB15" s="353"/>
      <c r="BC15" s="353"/>
      <c r="BD15" s="353"/>
      <c r="BE15" s="353"/>
      <c r="BF15" s="353"/>
      <c r="BG15" s="353"/>
      <c r="BH15" s="353"/>
      <c r="BI15" s="353"/>
      <c r="BJ15" s="353"/>
      <c r="BK15" s="353"/>
      <c r="BL15" s="353"/>
    </row>
    <row r="16" spans="1:64" ht="15.65" customHeight="1" thickTop="1" thickBot="1">
      <c r="A16" s="347"/>
      <c r="B16" s="752"/>
      <c r="C16" s="386"/>
      <c r="D16" s="387"/>
      <c r="E16" s="387"/>
      <c r="F16" s="387"/>
      <c r="G16" s="350"/>
      <c r="H16" s="350"/>
      <c r="I16" s="376"/>
      <c r="J16" s="388" t="s">
        <v>814</v>
      </c>
      <c r="K16" s="388" t="s">
        <v>816</v>
      </c>
      <c r="L16" s="376"/>
      <c r="M16" s="388" t="s">
        <v>814</v>
      </c>
      <c r="N16" s="388" t="s">
        <v>816</v>
      </c>
      <c r="O16" s="376"/>
      <c r="P16" s="388" t="s">
        <v>814</v>
      </c>
      <c r="Q16" s="388" t="s">
        <v>816</v>
      </c>
      <c r="R16" s="376"/>
      <c r="S16" s="388" t="s">
        <v>814</v>
      </c>
      <c r="T16" s="388" t="s">
        <v>816</v>
      </c>
      <c r="U16" s="376"/>
      <c r="V16" s="388" t="s">
        <v>814</v>
      </c>
      <c r="W16" s="388" t="s">
        <v>816</v>
      </c>
      <c r="X16" s="376"/>
      <c r="Y16" s="388" t="s">
        <v>814</v>
      </c>
      <c r="Z16" s="388" t="s">
        <v>816</v>
      </c>
      <c r="AA16" s="376"/>
      <c r="AB16" s="388" t="s">
        <v>814</v>
      </c>
      <c r="AC16" s="388" t="s">
        <v>816</v>
      </c>
      <c r="AD16" s="376"/>
      <c r="AE16" s="388" t="s">
        <v>814</v>
      </c>
      <c r="AF16" s="388" t="s">
        <v>816</v>
      </c>
      <c r="AG16" s="376"/>
      <c r="AH16" s="388" t="s">
        <v>814</v>
      </c>
      <c r="AI16" s="388" t="s">
        <v>816</v>
      </c>
      <c r="AJ16" s="376"/>
      <c r="AK16" s="388" t="s">
        <v>814</v>
      </c>
      <c r="AL16" s="388" t="s">
        <v>816</v>
      </c>
      <c r="AM16" s="376"/>
      <c r="AN16" s="388" t="s">
        <v>814</v>
      </c>
      <c r="AO16" s="388" t="s">
        <v>816</v>
      </c>
      <c r="AP16" s="376"/>
      <c r="AQ16" s="388" t="s">
        <v>1169</v>
      </c>
      <c r="AR16" s="388" t="s">
        <v>1170</v>
      </c>
      <c r="AS16" s="376"/>
      <c r="AT16" s="376"/>
      <c r="AU16" s="755"/>
      <c r="AV16" s="761">
        <v>12</v>
      </c>
      <c r="AW16" s="761">
        <f>COUNTIF(K15:AR15,"FC")</f>
        <v>0</v>
      </c>
      <c r="AX16" s="761">
        <f>COUNTIF(J14:AR14,"EC")</f>
        <v>0</v>
      </c>
      <c r="AY16" s="761">
        <f>COUNTIF(J18:AR18,"E")</f>
        <v>0</v>
      </c>
      <c r="AZ16" s="761">
        <f>COUNTIF(J15:AR15,"TW")</f>
        <v>0</v>
      </c>
      <c r="BA16" s="762"/>
      <c r="BB16" s="353"/>
      <c r="BC16" s="353"/>
      <c r="BD16" s="353"/>
      <c r="BE16" s="353"/>
      <c r="BF16" s="353"/>
      <c r="BG16" s="353"/>
      <c r="BH16" s="353"/>
      <c r="BI16" s="353"/>
      <c r="BJ16" s="353"/>
      <c r="BK16" s="353"/>
      <c r="BL16" s="353"/>
    </row>
    <row r="17" spans="1:64" ht="15.65" customHeight="1" thickTop="1" thickBot="1">
      <c r="A17" s="347"/>
      <c r="B17" s="752"/>
      <c r="C17" s="387"/>
      <c r="D17" s="387"/>
      <c r="E17" s="387"/>
      <c r="F17" s="387"/>
      <c r="G17" s="350"/>
      <c r="H17" s="350"/>
      <c r="I17" s="389"/>
      <c r="J17" s="390" t="s">
        <v>819</v>
      </c>
      <c r="K17" s="391" t="s">
        <v>637</v>
      </c>
      <c r="L17" s="376"/>
      <c r="M17" s="392" t="s">
        <v>819</v>
      </c>
      <c r="N17" s="392" t="s">
        <v>637</v>
      </c>
      <c r="O17" s="376"/>
      <c r="P17" s="392" t="s">
        <v>819</v>
      </c>
      <c r="Q17" s="392" t="s">
        <v>637</v>
      </c>
      <c r="R17" s="376"/>
      <c r="S17" s="392" t="s">
        <v>819</v>
      </c>
      <c r="T17" s="392" t="s">
        <v>637</v>
      </c>
      <c r="U17" s="376"/>
      <c r="V17" s="392" t="s">
        <v>819</v>
      </c>
      <c r="W17" s="392" t="s">
        <v>637</v>
      </c>
      <c r="X17" s="376"/>
      <c r="Y17" s="392" t="s">
        <v>819</v>
      </c>
      <c r="Z17" s="392" t="s">
        <v>637</v>
      </c>
      <c r="AA17" s="376"/>
      <c r="AB17" s="392" t="s">
        <v>819</v>
      </c>
      <c r="AC17" s="392" t="s">
        <v>637</v>
      </c>
      <c r="AD17" s="376"/>
      <c r="AE17" s="392" t="s">
        <v>819</v>
      </c>
      <c r="AF17" s="392" t="s">
        <v>637</v>
      </c>
      <c r="AG17" s="376"/>
      <c r="AH17" s="392" t="s">
        <v>819</v>
      </c>
      <c r="AI17" s="392" t="s">
        <v>637</v>
      </c>
      <c r="AJ17" s="376"/>
      <c r="AK17" s="392" t="s">
        <v>819</v>
      </c>
      <c r="AL17" s="392" t="s">
        <v>637</v>
      </c>
      <c r="AM17" s="376"/>
      <c r="AN17" s="392" t="s">
        <v>819</v>
      </c>
      <c r="AO17" s="392" t="s">
        <v>637</v>
      </c>
      <c r="AP17" s="376"/>
      <c r="AQ17" s="392" t="s">
        <v>1171</v>
      </c>
      <c r="AR17" s="392" t="s">
        <v>1172</v>
      </c>
      <c r="AS17" s="376"/>
      <c r="AT17" s="376"/>
      <c r="AU17" s="755"/>
      <c r="AV17" s="761"/>
      <c r="AW17" s="761"/>
      <c r="AX17" s="761"/>
      <c r="AY17" s="761"/>
      <c r="AZ17" s="761"/>
      <c r="BA17" s="762"/>
      <c r="BB17" s="353"/>
      <c r="BC17" s="353"/>
      <c r="BD17" s="353"/>
      <c r="BE17" s="353"/>
      <c r="BF17" s="353"/>
      <c r="BG17" s="353"/>
      <c r="BH17" s="353"/>
      <c r="BI17" s="353"/>
      <c r="BJ17" s="353"/>
      <c r="BK17" s="353"/>
      <c r="BL17" s="353"/>
    </row>
    <row r="18" spans="1:64" ht="15.65" customHeight="1" thickTop="1" thickBot="1">
      <c r="A18" s="347"/>
      <c r="B18" s="752"/>
      <c r="C18" s="393"/>
      <c r="D18" s="393"/>
      <c r="E18" s="393"/>
      <c r="F18" s="393"/>
      <c r="G18" s="393"/>
      <c r="H18" s="393"/>
      <c r="I18" s="394"/>
      <c r="J18" s="390">
        <v>0</v>
      </c>
      <c r="K18" s="395" t="s">
        <v>967</v>
      </c>
      <c r="L18" s="396">
        <v>337</v>
      </c>
      <c r="M18" s="390">
        <v>0</v>
      </c>
      <c r="N18" s="395" t="s">
        <v>967</v>
      </c>
      <c r="O18" s="396">
        <v>404</v>
      </c>
      <c r="P18" s="390">
        <v>0</v>
      </c>
      <c r="Q18" s="395" t="s">
        <v>967</v>
      </c>
      <c r="R18" s="396">
        <v>309</v>
      </c>
      <c r="S18" s="390">
        <v>0</v>
      </c>
      <c r="T18" s="395" t="s">
        <v>967</v>
      </c>
      <c r="U18" s="396">
        <v>317</v>
      </c>
      <c r="V18" s="390">
        <v>0</v>
      </c>
      <c r="W18" s="395" t="s">
        <v>967</v>
      </c>
      <c r="X18" s="396">
        <v>395</v>
      </c>
      <c r="Y18" s="390">
        <v>0</v>
      </c>
      <c r="Z18" s="395" t="s">
        <v>967</v>
      </c>
      <c r="AA18" s="396">
        <v>361</v>
      </c>
      <c r="AB18" s="390">
        <v>0</v>
      </c>
      <c r="AC18" s="395" t="s">
        <v>967</v>
      </c>
      <c r="AD18" s="396">
        <v>434</v>
      </c>
      <c r="AE18" s="390">
        <v>0</v>
      </c>
      <c r="AF18" s="395" t="s">
        <v>967</v>
      </c>
      <c r="AG18" s="396">
        <v>347</v>
      </c>
      <c r="AH18" s="390">
        <v>0</v>
      </c>
      <c r="AI18" s="395" t="s">
        <v>967</v>
      </c>
      <c r="AJ18" s="396">
        <v>344</v>
      </c>
      <c r="AK18" s="390">
        <v>0</v>
      </c>
      <c r="AL18" s="395" t="s">
        <v>967</v>
      </c>
      <c r="AM18" s="396">
        <v>379</v>
      </c>
      <c r="AN18" s="390">
        <v>0</v>
      </c>
      <c r="AO18" s="395" t="s">
        <v>967</v>
      </c>
      <c r="AP18" s="396">
        <v>336</v>
      </c>
      <c r="AQ18" s="390">
        <v>0</v>
      </c>
      <c r="AR18" s="395" t="s">
        <v>967</v>
      </c>
      <c r="AS18" s="396">
        <v>439.86</v>
      </c>
      <c r="AT18" s="394"/>
      <c r="AU18" s="755"/>
      <c r="AV18" s="761"/>
      <c r="AW18" s="761"/>
      <c r="AX18" s="761"/>
      <c r="AY18" s="761"/>
      <c r="AZ18" s="761"/>
      <c r="BA18" s="762"/>
      <c r="BB18" s="353">
        <f>SUM(F18:AS18)</f>
        <v>4402.8599999999997</v>
      </c>
      <c r="BC18" s="353"/>
      <c r="BD18" s="353"/>
      <c r="BE18" s="353"/>
      <c r="BF18" s="353"/>
      <c r="BG18" s="353"/>
      <c r="BH18" s="353"/>
      <c r="BI18" s="353"/>
      <c r="BJ18" s="353"/>
      <c r="BK18" s="353"/>
      <c r="BL18" s="353"/>
    </row>
    <row r="19" spans="1:64" ht="16.5" customHeight="1" thickTop="1">
      <c r="A19" s="347"/>
      <c r="B19" s="752"/>
      <c r="C19" s="393"/>
      <c r="D19" s="393"/>
      <c r="E19" s="393"/>
      <c r="F19" s="393"/>
      <c r="G19" s="393"/>
      <c r="H19" s="393"/>
      <c r="I19" s="393"/>
      <c r="J19" s="760" t="s">
        <v>1361</v>
      </c>
      <c r="K19" s="760"/>
      <c r="L19" s="350"/>
      <c r="M19" s="760" t="s">
        <v>1362</v>
      </c>
      <c r="N19" s="760"/>
      <c r="O19" s="376"/>
      <c r="P19" s="760" t="s">
        <v>1363</v>
      </c>
      <c r="Q19" s="760"/>
      <c r="R19" s="376"/>
      <c r="S19" s="760" t="s">
        <v>1364</v>
      </c>
      <c r="T19" s="760"/>
      <c r="U19" s="376"/>
      <c r="V19" s="760" t="s">
        <v>1365</v>
      </c>
      <c r="W19" s="760"/>
      <c r="X19" s="376"/>
      <c r="Y19" s="760" t="s">
        <v>1366</v>
      </c>
      <c r="Z19" s="760"/>
      <c r="AA19" s="350"/>
      <c r="AB19" s="760" t="s">
        <v>1367</v>
      </c>
      <c r="AC19" s="760"/>
      <c r="AD19" s="376"/>
      <c r="AE19" s="760" t="s">
        <v>1368</v>
      </c>
      <c r="AF19" s="760"/>
      <c r="AG19" s="376"/>
      <c r="AH19" s="760" t="s">
        <v>1369</v>
      </c>
      <c r="AI19" s="760"/>
      <c r="AJ19" s="397"/>
      <c r="AK19" s="760" t="s">
        <v>1370</v>
      </c>
      <c r="AL19" s="760"/>
      <c r="AM19" s="376"/>
      <c r="AN19" s="760" t="s">
        <v>1371</v>
      </c>
      <c r="AO19" s="760"/>
      <c r="AP19" s="376"/>
      <c r="AQ19" s="760" t="s">
        <v>1372</v>
      </c>
      <c r="AR19" s="760"/>
      <c r="AS19" s="376"/>
      <c r="AT19" s="376"/>
      <c r="AU19" s="755"/>
      <c r="AV19" s="779"/>
      <c r="AW19" s="779"/>
      <c r="AX19" s="779"/>
      <c r="AY19" s="779"/>
      <c r="AZ19" s="779"/>
      <c r="BA19" s="777"/>
      <c r="BB19" s="353"/>
      <c r="BC19" s="353"/>
      <c r="BD19" s="353"/>
      <c r="BE19" s="353"/>
      <c r="BF19" s="353"/>
      <c r="BG19" s="353"/>
      <c r="BH19" s="353"/>
      <c r="BI19" s="353"/>
      <c r="BJ19" s="353"/>
      <c r="BK19" s="353"/>
      <c r="BL19" s="353"/>
    </row>
    <row r="20" spans="1:64">
      <c r="A20" s="347"/>
      <c r="B20" s="752"/>
      <c r="C20" s="350"/>
      <c r="D20" s="350"/>
      <c r="E20" s="350"/>
      <c r="F20" s="376"/>
      <c r="G20" s="350"/>
      <c r="H20" s="350"/>
      <c r="I20" s="376"/>
      <c r="J20" s="760" t="s">
        <v>1373</v>
      </c>
      <c r="K20" s="760"/>
      <c r="L20" s="376"/>
      <c r="M20" s="760" t="s">
        <v>1121</v>
      </c>
      <c r="N20" s="760"/>
      <c r="O20" s="376"/>
      <c r="P20" s="760" t="s">
        <v>1121</v>
      </c>
      <c r="Q20" s="760"/>
      <c r="R20" s="398"/>
      <c r="S20" s="760" t="s">
        <v>1374</v>
      </c>
      <c r="T20" s="760"/>
      <c r="U20" s="398"/>
      <c r="V20" s="760" t="s">
        <v>1375</v>
      </c>
      <c r="W20" s="760"/>
      <c r="X20" s="398"/>
      <c r="Y20" s="760" t="s">
        <v>1116</v>
      </c>
      <c r="Z20" s="760"/>
      <c r="AA20" s="399"/>
      <c r="AB20" s="760" t="s">
        <v>1348</v>
      </c>
      <c r="AC20" s="760"/>
      <c r="AD20" s="398"/>
      <c r="AE20" s="760" t="s">
        <v>1339</v>
      </c>
      <c r="AF20" s="760"/>
      <c r="AG20" s="398"/>
      <c r="AH20" s="760" t="s">
        <v>1376</v>
      </c>
      <c r="AI20" s="760"/>
      <c r="AJ20" s="398"/>
      <c r="AK20" s="760" t="s">
        <v>1376</v>
      </c>
      <c r="AL20" s="760"/>
      <c r="AM20" s="398"/>
      <c r="AN20" s="760" t="s">
        <v>1377</v>
      </c>
      <c r="AO20" s="760"/>
      <c r="AP20" s="398"/>
      <c r="AQ20" s="760" t="s">
        <v>1349</v>
      </c>
      <c r="AR20" s="760"/>
      <c r="AS20" s="398"/>
      <c r="AT20" s="376"/>
      <c r="AU20" s="755"/>
      <c r="AV20" s="780"/>
      <c r="AW20" s="780"/>
      <c r="AX20" s="780"/>
      <c r="AY20" s="780"/>
      <c r="AZ20" s="780"/>
      <c r="BA20" s="777"/>
      <c r="BB20" s="353"/>
      <c r="BC20" s="353"/>
      <c r="BD20" s="353"/>
      <c r="BE20" s="353"/>
      <c r="BF20" s="353"/>
      <c r="BG20" s="353"/>
      <c r="BH20" s="353"/>
      <c r="BI20" s="353"/>
      <c r="BJ20" s="353"/>
      <c r="BK20" s="353"/>
      <c r="BL20" s="353"/>
    </row>
    <row r="21" spans="1:64" ht="22" customHeight="1">
      <c r="A21" s="347"/>
      <c r="B21" s="752"/>
      <c r="C21" s="350"/>
      <c r="D21" s="350"/>
      <c r="E21" s="350"/>
      <c r="F21" s="376"/>
      <c r="G21" s="350"/>
      <c r="H21" s="350"/>
      <c r="I21" s="376"/>
      <c r="J21" s="400"/>
      <c r="K21" s="400"/>
      <c r="L21" s="394"/>
      <c r="M21" s="400"/>
      <c r="N21" s="400"/>
      <c r="O21" s="394"/>
      <c r="P21" s="400"/>
      <c r="Q21" s="400"/>
      <c r="R21" s="394"/>
      <c r="S21" s="400"/>
      <c r="T21" s="400"/>
      <c r="U21" s="394"/>
      <c r="V21" s="400"/>
      <c r="W21" s="400"/>
      <c r="X21" s="394"/>
      <c r="Y21" s="400"/>
      <c r="Z21" s="400"/>
      <c r="AA21" s="394"/>
      <c r="AB21" s="400"/>
      <c r="AC21" s="400"/>
      <c r="AD21" s="394"/>
      <c r="AE21" s="400"/>
      <c r="AF21" s="400"/>
      <c r="AG21" s="394"/>
      <c r="AH21" s="400"/>
      <c r="AI21" s="400"/>
      <c r="AJ21" s="394"/>
      <c r="AK21" s="400"/>
      <c r="AL21" s="400"/>
      <c r="AM21" s="394"/>
      <c r="AN21" s="400"/>
      <c r="AO21" s="400"/>
      <c r="AP21" s="394"/>
      <c r="AQ21" s="772"/>
      <c r="AR21" s="772"/>
      <c r="AS21" s="394"/>
      <c r="AT21" s="376"/>
      <c r="AU21" s="755"/>
      <c r="AV21" s="780"/>
      <c r="AW21" s="780"/>
      <c r="AX21" s="780"/>
      <c r="AY21" s="780"/>
      <c r="AZ21" s="780"/>
      <c r="BA21" s="777"/>
      <c r="BB21" s="353"/>
      <c r="BC21" s="353"/>
      <c r="BD21" s="353"/>
      <c r="BE21" s="353"/>
      <c r="BF21" s="353"/>
      <c r="BG21" s="353"/>
      <c r="BH21" s="353"/>
      <c r="BI21" s="353"/>
      <c r="BJ21" s="353"/>
      <c r="BK21" s="353"/>
      <c r="BL21" s="353"/>
    </row>
    <row r="22" spans="1:64" ht="14.5" customHeight="1" thickBot="1">
      <c r="A22" s="347"/>
      <c r="B22" s="752"/>
      <c r="C22" s="350"/>
      <c r="D22" s="350"/>
      <c r="E22" s="350"/>
      <c r="F22" s="376"/>
      <c r="G22" s="350"/>
      <c r="H22" s="350"/>
      <c r="I22" s="376"/>
      <c r="J22" s="401">
        <v>1</v>
      </c>
      <c r="K22" s="401"/>
      <c r="L22" s="402"/>
      <c r="M22" s="401">
        <f>J22+1</f>
        <v>2</v>
      </c>
      <c r="N22" s="401"/>
      <c r="O22" s="401"/>
      <c r="P22" s="401">
        <f>M22+1</f>
        <v>3</v>
      </c>
      <c r="Q22" s="401"/>
      <c r="R22" s="402"/>
      <c r="S22" s="401">
        <f>P22+1</f>
        <v>4</v>
      </c>
      <c r="T22" s="401"/>
      <c r="U22" s="402"/>
      <c r="V22" s="401">
        <f>S22+1</f>
        <v>5</v>
      </c>
      <c r="W22" s="401"/>
      <c r="X22" s="402"/>
      <c r="Y22" s="401">
        <f>V22+1</f>
        <v>6</v>
      </c>
      <c r="Z22" s="401"/>
      <c r="AA22" s="402"/>
      <c r="AB22" s="401">
        <f>Y22+1</f>
        <v>7</v>
      </c>
      <c r="AC22" s="401"/>
      <c r="AD22" s="402"/>
      <c r="AE22" s="401">
        <f>AB22+1</f>
        <v>8</v>
      </c>
      <c r="AF22" s="401"/>
      <c r="AG22" s="402"/>
      <c r="AH22" s="401">
        <f>AE22+1</f>
        <v>9</v>
      </c>
      <c r="AI22" s="401"/>
      <c r="AJ22" s="402"/>
      <c r="AK22" s="401">
        <f>AH22+1</f>
        <v>10</v>
      </c>
      <c r="AL22" s="401"/>
      <c r="AM22" s="402"/>
      <c r="AN22" s="401">
        <f>AK22+1</f>
        <v>11</v>
      </c>
      <c r="AO22" s="401"/>
      <c r="AP22" s="402"/>
      <c r="AQ22" s="401">
        <f>AN22+1</f>
        <v>12</v>
      </c>
      <c r="AR22" s="401"/>
      <c r="AS22" s="394"/>
      <c r="AT22" s="376"/>
      <c r="AU22" s="755"/>
      <c r="AV22" s="780"/>
      <c r="AW22" s="780"/>
      <c r="AX22" s="780"/>
      <c r="AY22" s="780"/>
      <c r="AZ22" s="780"/>
      <c r="BA22" s="777"/>
      <c r="BB22" s="353"/>
      <c r="BC22" s="353"/>
      <c r="BD22" s="353"/>
      <c r="BE22" s="353"/>
      <c r="BF22" s="353"/>
      <c r="BG22" s="353"/>
      <c r="BH22" s="353"/>
      <c r="BI22" s="353"/>
      <c r="BJ22" s="353"/>
      <c r="BK22" s="353"/>
      <c r="BL22" s="353"/>
    </row>
    <row r="23" spans="1:64" ht="14.5" customHeight="1" thickBot="1">
      <c r="A23" s="347"/>
      <c r="B23" s="752"/>
      <c r="C23" s="773" t="s">
        <v>1167</v>
      </c>
      <c r="D23" s="774"/>
      <c r="E23" s="774"/>
      <c r="F23" s="774"/>
      <c r="G23" s="774"/>
      <c r="H23" s="774"/>
      <c r="I23" s="774"/>
      <c r="J23" s="774"/>
      <c r="K23" s="774"/>
      <c r="L23" s="774"/>
      <c r="M23" s="774"/>
      <c r="N23" s="774"/>
      <c r="O23" s="774"/>
      <c r="P23" s="774"/>
      <c r="Q23" s="775"/>
      <c r="R23" s="403" t="s">
        <v>1173</v>
      </c>
      <c r="S23" s="773" t="s">
        <v>1174</v>
      </c>
      <c r="T23" s="774"/>
      <c r="U23" s="774"/>
      <c r="V23" s="774"/>
      <c r="W23" s="774"/>
      <c r="X23" s="774"/>
      <c r="Y23" s="774"/>
      <c r="Z23" s="774"/>
      <c r="AA23" s="774"/>
      <c r="AB23" s="774"/>
      <c r="AC23" s="774"/>
      <c r="AD23" s="774"/>
      <c r="AE23" s="774"/>
      <c r="AF23" s="774"/>
      <c r="AG23" s="774"/>
      <c r="AH23" s="774"/>
      <c r="AI23" s="774"/>
      <c r="AJ23" s="774"/>
      <c r="AK23" s="774"/>
      <c r="AL23" s="774"/>
      <c r="AM23" s="774"/>
      <c r="AN23" s="774"/>
      <c r="AO23" s="774"/>
      <c r="AP23" s="774"/>
      <c r="AQ23" s="774"/>
      <c r="AR23" s="774"/>
      <c r="AS23" s="775"/>
      <c r="AT23" s="376"/>
      <c r="AU23" s="755"/>
      <c r="AV23" s="780"/>
      <c r="AW23" s="780"/>
      <c r="AX23" s="780"/>
      <c r="AY23" s="780"/>
      <c r="AZ23" s="780"/>
      <c r="BA23" s="777"/>
      <c r="BB23" s="353"/>
      <c r="BC23" s="353"/>
      <c r="BD23" s="353"/>
      <c r="BE23" s="353"/>
      <c r="BF23" s="353"/>
      <c r="BG23" s="353"/>
      <c r="BH23" s="353"/>
      <c r="BI23" s="353"/>
      <c r="BJ23" s="353"/>
      <c r="BK23" s="353"/>
      <c r="BL23" s="353"/>
    </row>
    <row r="24" spans="1:64" ht="14.5" customHeight="1">
      <c r="A24" s="347"/>
      <c r="B24" s="752"/>
      <c r="C24" s="350"/>
      <c r="D24" s="350"/>
      <c r="E24" s="350"/>
      <c r="F24" s="376"/>
      <c r="G24" s="350"/>
      <c r="H24" s="350"/>
      <c r="I24" s="376"/>
      <c r="J24" s="350"/>
      <c r="K24" s="350"/>
      <c r="L24" s="376"/>
      <c r="M24" s="350"/>
      <c r="N24" s="350"/>
      <c r="O24" s="376"/>
      <c r="P24" s="350"/>
      <c r="Q24" s="350"/>
      <c r="R24" s="376"/>
      <c r="S24" s="350"/>
      <c r="T24" s="350"/>
      <c r="U24" s="376"/>
      <c r="V24" s="350"/>
      <c r="W24" s="350"/>
      <c r="X24" s="376"/>
      <c r="Y24" s="350"/>
      <c r="Z24" s="350"/>
      <c r="AA24" s="376"/>
      <c r="AB24" s="350"/>
      <c r="AC24" s="350"/>
      <c r="AD24" s="376"/>
      <c r="AE24" s="350"/>
      <c r="AF24" s="350"/>
      <c r="AG24" s="376"/>
      <c r="AH24" s="350"/>
      <c r="AI24" s="350"/>
      <c r="AJ24" s="376"/>
      <c r="AK24" s="350"/>
      <c r="AL24" s="350"/>
      <c r="AM24" s="376"/>
      <c r="AN24" s="350"/>
      <c r="AO24" s="350"/>
      <c r="AP24" s="376"/>
      <c r="AQ24" s="350"/>
      <c r="AR24" s="404"/>
      <c r="AS24" s="376"/>
      <c r="AT24" s="376"/>
      <c r="AU24" s="755"/>
      <c r="AV24" s="780"/>
      <c r="AW24" s="780"/>
      <c r="AX24" s="780"/>
      <c r="AY24" s="780"/>
      <c r="AZ24" s="780"/>
      <c r="BA24" s="777"/>
      <c r="BB24" s="353"/>
      <c r="BC24" s="353"/>
      <c r="BD24" s="353"/>
      <c r="BE24" s="353"/>
      <c r="BF24" s="353"/>
      <c r="BG24" s="353"/>
      <c r="BH24" s="353"/>
      <c r="BI24" s="353"/>
      <c r="BJ24" s="353"/>
      <c r="BK24" s="353"/>
      <c r="BL24" s="353"/>
    </row>
    <row r="25" spans="1:64" ht="14.5" customHeight="1">
      <c r="A25" s="347"/>
      <c r="B25" s="751"/>
      <c r="C25" s="350"/>
      <c r="D25" s="350"/>
      <c r="E25" s="350"/>
      <c r="F25" s="376"/>
      <c r="G25" s="350"/>
      <c r="H25" s="350"/>
      <c r="I25" s="376"/>
      <c r="J25" s="350"/>
      <c r="K25" s="350"/>
      <c r="L25" s="376"/>
      <c r="M25" s="350"/>
      <c r="N25" s="350"/>
      <c r="O25" s="376"/>
      <c r="P25" s="350"/>
      <c r="Q25" s="350"/>
      <c r="R25" s="376"/>
      <c r="S25" s="350"/>
      <c r="T25" s="350"/>
      <c r="U25" s="376"/>
      <c r="V25" s="350"/>
      <c r="W25" s="350"/>
      <c r="X25" s="376"/>
      <c r="Y25" s="350"/>
      <c r="Z25" s="350"/>
      <c r="AA25" s="376"/>
      <c r="AB25" s="350"/>
      <c r="AC25" s="350"/>
      <c r="AD25" s="376"/>
      <c r="AE25" s="350"/>
      <c r="AF25" s="350"/>
      <c r="AG25" s="376"/>
      <c r="AH25" s="350"/>
      <c r="AI25" s="350"/>
      <c r="AJ25" s="376"/>
      <c r="AK25" s="350"/>
      <c r="AL25" s="350"/>
      <c r="AM25" s="376"/>
      <c r="AN25" s="350"/>
      <c r="AO25" s="350"/>
      <c r="AP25" s="376"/>
      <c r="AQ25" s="350"/>
      <c r="AR25" s="350"/>
      <c r="AS25" s="376"/>
      <c r="AT25" s="376"/>
      <c r="AU25" s="755"/>
      <c r="AV25" s="780"/>
      <c r="AW25" s="780"/>
      <c r="AX25" s="780"/>
      <c r="AY25" s="780"/>
      <c r="AZ25" s="780"/>
      <c r="BA25" s="777"/>
      <c r="BB25" s="353"/>
      <c r="BC25" s="353"/>
      <c r="BD25" s="353"/>
      <c r="BE25" s="353"/>
      <c r="BF25" s="353"/>
      <c r="BG25" s="353"/>
      <c r="BH25" s="353"/>
      <c r="BI25" s="353"/>
      <c r="BJ25" s="353"/>
      <c r="BK25" s="353"/>
      <c r="BL25" s="353"/>
    </row>
    <row r="26" spans="1:64" ht="15" customHeight="1" thickBot="1">
      <c r="A26" s="347"/>
      <c r="B26" s="751"/>
      <c r="C26" s="350"/>
      <c r="D26" s="383"/>
      <c r="E26" s="384"/>
      <c r="F26" s="376"/>
      <c r="G26" s="776"/>
      <c r="H26" s="776"/>
      <c r="I26" s="376"/>
      <c r="J26" s="383"/>
      <c r="K26" s="405"/>
      <c r="L26" s="376"/>
      <c r="M26" s="383"/>
      <c r="N26" s="384"/>
      <c r="O26" s="376"/>
      <c r="P26" s="383"/>
      <c r="Q26" s="384"/>
      <c r="R26" s="376"/>
      <c r="S26" s="776"/>
      <c r="T26" s="776"/>
      <c r="U26" s="376"/>
      <c r="V26" s="776"/>
      <c r="W26" s="776"/>
      <c r="X26" s="376"/>
      <c r="Y26" s="776"/>
      <c r="Z26" s="776"/>
      <c r="AA26" s="376"/>
      <c r="AB26" s="776"/>
      <c r="AC26" s="776"/>
      <c r="AD26" s="376"/>
      <c r="AE26" s="383"/>
      <c r="AF26" s="384"/>
      <c r="AG26" s="376"/>
      <c r="AH26" s="383"/>
      <c r="AI26" s="384"/>
      <c r="AJ26" s="376"/>
      <c r="AK26" s="776"/>
      <c r="AL26" s="776"/>
      <c r="AM26" s="376"/>
      <c r="AN26" s="383"/>
      <c r="AO26" s="384"/>
      <c r="AP26" s="376"/>
      <c r="AQ26" s="776"/>
      <c r="AR26" s="776"/>
      <c r="AS26" s="376"/>
      <c r="AT26" s="376"/>
      <c r="AU26" s="755"/>
      <c r="AV26" s="781"/>
      <c r="AW26" s="781"/>
      <c r="AX26" s="781"/>
      <c r="AY26" s="781"/>
      <c r="AZ26" s="781"/>
      <c r="BA26" s="778"/>
      <c r="BB26" s="353"/>
      <c r="BC26" s="353"/>
      <c r="BD26" s="353"/>
      <c r="BE26" s="353"/>
      <c r="BF26" s="353"/>
      <c r="BG26" s="353"/>
      <c r="BH26" s="353"/>
      <c r="BI26" s="353"/>
      <c r="BJ26" s="353"/>
      <c r="BK26" s="353"/>
      <c r="BL26" s="353"/>
    </row>
    <row r="27" spans="1:64" ht="15.65" customHeight="1" thickTop="1" thickBot="1">
      <c r="A27" s="347"/>
      <c r="B27" s="751"/>
      <c r="C27" s="376"/>
      <c r="D27" s="388" t="s">
        <v>814</v>
      </c>
      <c r="E27" s="388" t="s">
        <v>816</v>
      </c>
      <c r="F27" s="376"/>
      <c r="G27" s="388" t="s">
        <v>814</v>
      </c>
      <c r="H27" s="388" t="s">
        <v>816</v>
      </c>
      <c r="I27" s="376"/>
      <c r="J27" s="388" t="s">
        <v>814</v>
      </c>
      <c r="K27" s="388" t="s">
        <v>816</v>
      </c>
      <c r="L27" s="376"/>
      <c r="M27" s="388" t="s">
        <v>814</v>
      </c>
      <c r="N27" s="388" t="s">
        <v>816</v>
      </c>
      <c r="O27" s="376"/>
      <c r="P27" s="388" t="s">
        <v>814</v>
      </c>
      <c r="Q27" s="388" t="s">
        <v>816</v>
      </c>
      <c r="R27" s="376"/>
      <c r="S27" s="388" t="s">
        <v>814</v>
      </c>
      <c r="T27" s="388" t="s">
        <v>816</v>
      </c>
      <c r="U27" s="376"/>
      <c r="V27" s="388" t="s">
        <v>814</v>
      </c>
      <c r="W27" s="388" t="s">
        <v>816</v>
      </c>
      <c r="X27" s="376"/>
      <c r="Y27" s="388" t="s">
        <v>814</v>
      </c>
      <c r="Z27" s="388" t="s">
        <v>816</v>
      </c>
      <c r="AA27" s="376"/>
      <c r="AB27" s="388" t="s">
        <v>814</v>
      </c>
      <c r="AC27" s="388" t="s">
        <v>816</v>
      </c>
      <c r="AD27" s="376"/>
      <c r="AE27" s="388" t="s">
        <v>814</v>
      </c>
      <c r="AF27" s="388" t="s">
        <v>816</v>
      </c>
      <c r="AG27" s="376"/>
      <c r="AH27" s="388" t="s">
        <v>814</v>
      </c>
      <c r="AI27" s="388" t="s">
        <v>816</v>
      </c>
      <c r="AJ27" s="376"/>
      <c r="AK27" s="388" t="s">
        <v>814</v>
      </c>
      <c r="AL27" s="388" t="s">
        <v>816</v>
      </c>
      <c r="AM27" s="376"/>
      <c r="AN27" s="388" t="s">
        <v>814</v>
      </c>
      <c r="AO27" s="388" t="s">
        <v>816</v>
      </c>
      <c r="AP27" s="376"/>
      <c r="AQ27" s="388" t="s">
        <v>814</v>
      </c>
      <c r="AR27" s="388" t="s">
        <v>816</v>
      </c>
      <c r="AS27" s="376"/>
      <c r="AT27" s="376"/>
      <c r="AU27" s="755"/>
      <c r="AV27" s="761">
        <f>COUNTA(D30:AR30)</f>
        <v>14</v>
      </c>
      <c r="AW27" s="761">
        <f>COUNTIF(K26:AR26,"FC")</f>
        <v>0</v>
      </c>
      <c r="AX27" s="761">
        <f>COUNTIF(J25:AR25,"EC")</f>
        <v>0</v>
      </c>
      <c r="AY27" s="761">
        <f>COUNTIF(J29:AR29,"E")</f>
        <v>0</v>
      </c>
      <c r="AZ27" s="761">
        <f>COUNTIF(J26:AR26,"TW")</f>
        <v>0</v>
      </c>
      <c r="BA27" s="762"/>
      <c r="BB27" s="353"/>
      <c r="BC27" s="353"/>
      <c r="BD27" s="353"/>
      <c r="BE27" s="353"/>
      <c r="BF27" s="353"/>
      <c r="BG27" s="353"/>
      <c r="BH27" s="353"/>
      <c r="BI27" s="353"/>
      <c r="BJ27" s="353"/>
      <c r="BK27" s="353"/>
      <c r="BL27" s="353"/>
    </row>
    <row r="28" spans="1:64" ht="15.65" customHeight="1" thickTop="1" thickBot="1">
      <c r="A28" s="347"/>
      <c r="B28" s="751"/>
      <c r="C28" s="376"/>
      <c r="D28" s="392" t="s">
        <v>819</v>
      </c>
      <c r="E28" s="392" t="s">
        <v>637</v>
      </c>
      <c r="F28" s="376"/>
      <c r="G28" s="392" t="s">
        <v>819</v>
      </c>
      <c r="H28" s="392" t="s">
        <v>637</v>
      </c>
      <c r="I28" s="376"/>
      <c r="J28" s="392" t="s">
        <v>819</v>
      </c>
      <c r="K28" s="392" t="s">
        <v>637</v>
      </c>
      <c r="L28" s="376"/>
      <c r="M28" s="392" t="s">
        <v>819</v>
      </c>
      <c r="N28" s="392" t="s">
        <v>637</v>
      </c>
      <c r="O28" s="376"/>
      <c r="P28" s="392" t="s">
        <v>819</v>
      </c>
      <c r="Q28" s="392" t="s">
        <v>637</v>
      </c>
      <c r="R28" s="376"/>
      <c r="S28" s="392" t="s">
        <v>819</v>
      </c>
      <c r="T28" s="392" t="s">
        <v>637</v>
      </c>
      <c r="U28" s="376"/>
      <c r="V28" s="392" t="s">
        <v>819</v>
      </c>
      <c r="W28" s="392" t="s">
        <v>637</v>
      </c>
      <c r="X28" s="376"/>
      <c r="Y28" s="392" t="s">
        <v>819</v>
      </c>
      <c r="Z28" s="392" t="s">
        <v>637</v>
      </c>
      <c r="AA28" s="376"/>
      <c r="AB28" s="392" t="s">
        <v>819</v>
      </c>
      <c r="AC28" s="392" t="s">
        <v>637</v>
      </c>
      <c r="AD28" s="376"/>
      <c r="AE28" s="392" t="s">
        <v>819</v>
      </c>
      <c r="AF28" s="392" t="s">
        <v>637</v>
      </c>
      <c r="AG28" s="376"/>
      <c r="AH28" s="392" t="s">
        <v>819</v>
      </c>
      <c r="AI28" s="392" t="s">
        <v>637</v>
      </c>
      <c r="AJ28" s="376"/>
      <c r="AK28" s="392" t="s">
        <v>819</v>
      </c>
      <c r="AL28" s="392" t="s">
        <v>637</v>
      </c>
      <c r="AM28" s="376"/>
      <c r="AN28" s="392" t="s">
        <v>819</v>
      </c>
      <c r="AO28" s="392" t="s">
        <v>637</v>
      </c>
      <c r="AP28" s="376"/>
      <c r="AQ28" s="392" t="s">
        <v>819</v>
      </c>
      <c r="AR28" s="392" t="s">
        <v>637</v>
      </c>
      <c r="AS28" s="376"/>
      <c r="AT28" s="376"/>
      <c r="AU28" s="755"/>
      <c r="AV28" s="761"/>
      <c r="AW28" s="761"/>
      <c r="AX28" s="761"/>
      <c r="AY28" s="761"/>
      <c r="AZ28" s="761"/>
      <c r="BA28" s="762"/>
      <c r="BB28" s="353"/>
      <c r="BC28" s="353"/>
      <c r="BD28" s="353"/>
      <c r="BE28" s="353"/>
      <c r="BF28" s="353"/>
      <c r="BG28" s="353"/>
      <c r="BH28" s="353"/>
      <c r="BI28" s="353"/>
      <c r="BJ28" s="353"/>
      <c r="BK28" s="353"/>
      <c r="BL28" s="353"/>
    </row>
    <row r="29" spans="1:64" ht="15.65" customHeight="1" thickTop="1" thickBot="1">
      <c r="A29" s="347"/>
      <c r="B29" s="751"/>
      <c r="C29" s="350"/>
      <c r="D29" s="390">
        <v>0</v>
      </c>
      <c r="E29" s="395" t="s">
        <v>967</v>
      </c>
      <c r="F29" s="396">
        <v>437</v>
      </c>
      <c r="G29" s="390">
        <v>0</v>
      </c>
      <c r="H29" s="395" t="s">
        <v>967</v>
      </c>
      <c r="I29" s="396">
        <v>335.73399999999998</v>
      </c>
      <c r="J29" s="390">
        <v>0</v>
      </c>
      <c r="K29" s="395" t="s">
        <v>967</v>
      </c>
      <c r="L29" s="396"/>
      <c r="M29" s="390">
        <v>0</v>
      </c>
      <c r="N29" s="395" t="s">
        <v>967</v>
      </c>
      <c r="O29" s="396">
        <v>341.75299999999999</v>
      </c>
      <c r="P29" s="390">
        <v>0</v>
      </c>
      <c r="Q29" s="395" t="s">
        <v>967</v>
      </c>
      <c r="R29" s="396">
        <v>407.786</v>
      </c>
      <c r="S29" s="390">
        <v>0</v>
      </c>
      <c r="T29" s="395" t="s">
        <v>967</v>
      </c>
      <c r="U29" s="396">
        <v>412</v>
      </c>
      <c r="V29" s="390">
        <v>0</v>
      </c>
      <c r="W29" s="395" t="s">
        <v>967</v>
      </c>
      <c r="X29" s="396">
        <v>426.82</v>
      </c>
      <c r="Y29" s="390">
        <v>0</v>
      </c>
      <c r="Z29" s="395" t="s">
        <v>967</v>
      </c>
      <c r="AA29" s="396">
        <v>337</v>
      </c>
      <c r="AB29" s="390">
        <v>0</v>
      </c>
      <c r="AC29" s="395" t="s">
        <v>967</v>
      </c>
      <c r="AD29" s="396">
        <v>454</v>
      </c>
      <c r="AE29" s="390">
        <v>0</v>
      </c>
      <c r="AF29" s="395" t="s">
        <v>967</v>
      </c>
      <c r="AG29" s="396">
        <v>344.90600000000001</v>
      </c>
      <c r="AH29" s="390">
        <v>0</v>
      </c>
      <c r="AI29" s="395" t="s">
        <v>967</v>
      </c>
      <c r="AJ29" s="396">
        <v>399</v>
      </c>
      <c r="AK29" s="390">
        <v>0</v>
      </c>
      <c r="AL29" s="395" t="s">
        <v>967</v>
      </c>
      <c r="AM29" s="396">
        <v>379.98399999999998</v>
      </c>
      <c r="AN29" s="390">
        <v>0</v>
      </c>
      <c r="AO29" s="395" t="s">
        <v>967</v>
      </c>
      <c r="AP29" s="396">
        <v>464</v>
      </c>
      <c r="AQ29" s="390">
        <v>0</v>
      </c>
      <c r="AR29" s="395" t="s">
        <v>967</v>
      </c>
      <c r="AS29" s="396">
        <v>364</v>
      </c>
      <c r="AT29" s="406"/>
      <c r="AU29" s="755"/>
      <c r="AV29" s="761"/>
      <c r="AW29" s="761"/>
      <c r="AX29" s="761"/>
      <c r="AY29" s="761"/>
      <c r="AZ29" s="761"/>
      <c r="BA29" s="762"/>
      <c r="BB29" s="353">
        <f>SUM(F29:AS29)</f>
        <v>5103.9830000000002</v>
      </c>
      <c r="BC29" s="353"/>
      <c r="BD29" s="353"/>
      <c r="BE29" s="353"/>
      <c r="BF29" s="353"/>
      <c r="BG29" s="353"/>
      <c r="BH29" s="353"/>
      <c r="BI29" s="353"/>
      <c r="BJ29" s="353"/>
      <c r="BK29" s="353"/>
      <c r="BL29" s="353"/>
    </row>
    <row r="30" spans="1:64" ht="16.5" customHeight="1" thickTop="1">
      <c r="A30" s="347"/>
      <c r="B30" s="751"/>
      <c r="C30" s="350"/>
      <c r="D30" s="760" t="s">
        <v>1378</v>
      </c>
      <c r="E30" s="760"/>
      <c r="F30" s="376"/>
      <c r="G30" s="760" t="s">
        <v>1379</v>
      </c>
      <c r="H30" s="760"/>
      <c r="I30" s="350"/>
      <c r="J30" s="760" t="s">
        <v>1380</v>
      </c>
      <c r="K30" s="760"/>
      <c r="L30" s="350"/>
      <c r="M30" s="760" t="s">
        <v>1381</v>
      </c>
      <c r="N30" s="760"/>
      <c r="O30" s="350"/>
      <c r="P30" s="760" t="s">
        <v>1382</v>
      </c>
      <c r="Q30" s="760"/>
      <c r="R30" s="376"/>
      <c r="S30" s="760" t="s">
        <v>1383</v>
      </c>
      <c r="T30" s="760"/>
      <c r="U30" s="376"/>
      <c r="V30" s="760" t="s">
        <v>1384</v>
      </c>
      <c r="W30" s="760"/>
      <c r="X30" s="376"/>
      <c r="Y30" s="760" t="s">
        <v>1385</v>
      </c>
      <c r="Z30" s="760"/>
      <c r="AA30" s="376"/>
      <c r="AB30" s="760" t="s">
        <v>1386</v>
      </c>
      <c r="AC30" s="760"/>
      <c r="AD30" s="376"/>
      <c r="AE30" s="760" t="s">
        <v>1387</v>
      </c>
      <c r="AF30" s="760"/>
      <c r="AG30" s="376"/>
      <c r="AH30" s="760" t="s">
        <v>1388</v>
      </c>
      <c r="AI30" s="760"/>
      <c r="AJ30" s="376"/>
      <c r="AK30" s="760" t="s">
        <v>1389</v>
      </c>
      <c r="AL30" s="760"/>
      <c r="AM30" s="376"/>
      <c r="AN30" s="760" t="s">
        <v>1390</v>
      </c>
      <c r="AO30" s="760"/>
      <c r="AP30" s="376"/>
      <c r="AQ30" s="760" t="s">
        <v>1391</v>
      </c>
      <c r="AR30" s="760"/>
      <c r="AS30" s="376"/>
      <c r="AT30" s="376"/>
      <c r="AU30" s="755"/>
      <c r="AV30" s="779"/>
      <c r="AW30" s="779"/>
      <c r="AX30" s="779"/>
      <c r="AY30" s="779"/>
      <c r="AZ30" s="779"/>
      <c r="BA30" s="786"/>
      <c r="BB30" s="353"/>
      <c r="BC30" s="353"/>
      <c r="BD30" s="353"/>
      <c r="BE30" s="353"/>
      <c r="BF30" s="353"/>
      <c r="BG30" s="353"/>
      <c r="BH30" s="353"/>
      <c r="BI30" s="353"/>
      <c r="BJ30" s="353"/>
      <c r="BK30" s="353"/>
      <c r="BL30" s="353"/>
    </row>
    <row r="31" spans="1:64" ht="16.5" customHeight="1">
      <c r="A31" s="347"/>
      <c r="B31" s="751"/>
      <c r="C31" s="350"/>
      <c r="D31" s="760" t="s">
        <v>1375</v>
      </c>
      <c r="E31" s="760"/>
      <c r="F31" s="376"/>
      <c r="G31" s="760" t="s">
        <v>1115</v>
      </c>
      <c r="H31" s="760"/>
      <c r="I31" s="350"/>
      <c r="J31" s="760" t="s">
        <v>1392</v>
      </c>
      <c r="K31" s="760"/>
      <c r="L31" s="350"/>
      <c r="M31" s="760" t="s">
        <v>1346</v>
      </c>
      <c r="N31" s="760"/>
      <c r="O31" s="350"/>
      <c r="P31" s="760" t="s">
        <v>1393</v>
      </c>
      <c r="Q31" s="760"/>
      <c r="R31" s="376"/>
      <c r="S31" s="760" t="s">
        <v>1352</v>
      </c>
      <c r="T31" s="760"/>
      <c r="U31" s="376"/>
      <c r="V31" s="760" t="s">
        <v>1115</v>
      </c>
      <c r="W31" s="760"/>
      <c r="X31" s="376"/>
      <c r="Y31" s="760" t="s">
        <v>1352</v>
      </c>
      <c r="Z31" s="760"/>
      <c r="AA31" s="376"/>
      <c r="AB31" s="760" t="s">
        <v>1115</v>
      </c>
      <c r="AC31" s="760"/>
      <c r="AD31" s="407"/>
      <c r="AE31" s="760" t="s">
        <v>1115</v>
      </c>
      <c r="AF31" s="760"/>
      <c r="AG31" s="376"/>
      <c r="AH31" s="760" t="s">
        <v>1346</v>
      </c>
      <c r="AI31" s="760"/>
      <c r="AJ31" s="376"/>
      <c r="AK31" s="760" t="s">
        <v>1115</v>
      </c>
      <c r="AL31" s="760"/>
      <c r="AM31" s="376"/>
      <c r="AN31" s="760" t="s">
        <v>1394</v>
      </c>
      <c r="AO31" s="760"/>
      <c r="AP31" s="376"/>
      <c r="AQ31" s="760" t="s">
        <v>1121</v>
      </c>
      <c r="AR31" s="760"/>
      <c r="AS31" s="376"/>
      <c r="AT31" s="376"/>
      <c r="AU31" s="755"/>
      <c r="AV31" s="780"/>
      <c r="AW31" s="780"/>
      <c r="AX31" s="780"/>
      <c r="AY31" s="780"/>
      <c r="AZ31" s="780"/>
      <c r="BA31" s="777"/>
      <c r="BB31" s="353"/>
      <c r="BC31" s="353"/>
      <c r="BD31" s="353"/>
      <c r="BE31" s="353"/>
      <c r="BF31" s="353"/>
      <c r="BG31" s="353"/>
      <c r="BH31" s="353"/>
      <c r="BI31" s="353"/>
      <c r="BJ31" s="353"/>
      <c r="BK31" s="353"/>
      <c r="BL31" s="353"/>
    </row>
    <row r="32" spans="1:64" ht="16" customHeight="1">
      <c r="A32" s="347"/>
      <c r="B32" s="751"/>
      <c r="C32" s="350"/>
      <c r="D32" s="350"/>
      <c r="E32" s="350"/>
      <c r="F32" s="376"/>
      <c r="G32" s="350"/>
      <c r="H32" s="350"/>
      <c r="I32" s="376"/>
      <c r="J32" s="350"/>
      <c r="K32" s="350"/>
      <c r="L32" s="376"/>
      <c r="M32" s="350"/>
      <c r="N32" s="350"/>
      <c r="O32" s="376"/>
      <c r="P32" s="350"/>
      <c r="Q32" s="350"/>
      <c r="R32" s="376"/>
      <c r="S32" s="782"/>
      <c r="T32" s="782"/>
      <c r="U32" s="376"/>
      <c r="V32" s="782"/>
      <c r="W32" s="782"/>
      <c r="X32" s="376"/>
      <c r="Y32" s="782"/>
      <c r="Z32" s="782"/>
      <c r="AA32" s="376"/>
      <c r="AB32" s="350"/>
      <c r="AC32" s="350"/>
      <c r="AD32" s="376"/>
      <c r="AE32" s="350"/>
      <c r="AF32" s="350"/>
      <c r="AG32" s="376"/>
      <c r="AH32" s="350"/>
      <c r="AI32" s="350"/>
      <c r="AJ32" s="376"/>
      <c r="AK32" s="350"/>
      <c r="AL32" s="350"/>
      <c r="AM32" s="376"/>
      <c r="AN32" s="350"/>
      <c r="AO32" s="350"/>
      <c r="AP32" s="376"/>
      <c r="AQ32" s="350"/>
      <c r="AR32" s="350"/>
      <c r="AS32" s="376"/>
      <c r="AT32" s="376"/>
      <c r="AU32" s="755"/>
      <c r="AV32" s="780"/>
      <c r="AW32" s="780"/>
      <c r="AX32" s="780"/>
      <c r="AY32" s="780"/>
      <c r="AZ32" s="780"/>
      <c r="BA32" s="777"/>
      <c r="BB32" s="353"/>
      <c r="BC32" s="353"/>
      <c r="BD32" s="353"/>
      <c r="BE32" s="353"/>
      <c r="BF32" s="353"/>
      <c r="BG32" s="353"/>
      <c r="BH32" s="353"/>
      <c r="BI32" s="353"/>
      <c r="BJ32" s="353"/>
      <c r="BK32" s="353"/>
      <c r="BL32" s="353"/>
    </row>
    <row r="33" spans="1:64" ht="16" customHeight="1">
      <c r="A33" s="347"/>
      <c r="B33" s="751"/>
      <c r="C33" s="350"/>
      <c r="D33" s="401">
        <f>AQ22+1</f>
        <v>13</v>
      </c>
      <c r="E33" s="409"/>
      <c r="F33" s="402"/>
      <c r="G33" s="401">
        <f>D33+1</f>
        <v>14</v>
      </c>
      <c r="H33" s="409"/>
      <c r="I33" s="402"/>
      <c r="J33" s="401">
        <f>G33+1</f>
        <v>15</v>
      </c>
      <c r="K33" s="409"/>
      <c r="L33" s="402"/>
      <c r="M33" s="401">
        <f>J33+1</f>
        <v>16</v>
      </c>
      <c r="N33" s="409"/>
      <c r="O33" s="402"/>
      <c r="P33" s="401">
        <f>M33+1</f>
        <v>17</v>
      </c>
      <c r="Q33" s="409"/>
      <c r="R33" s="402"/>
      <c r="S33" s="401">
        <f>P33+1</f>
        <v>18</v>
      </c>
      <c r="T33" s="402"/>
      <c r="U33" s="402"/>
      <c r="V33" s="402">
        <f>S33+1</f>
        <v>19</v>
      </c>
      <c r="W33" s="402"/>
      <c r="X33" s="402"/>
      <c r="Y33" s="402">
        <f>V33+1</f>
        <v>20</v>
      </c>
      <c r="Z33" s="402"/>
      <c r="AA33" s="402"/>
      <c r="AB33" s="402">
        <f>Y33+1</f>
        <v>21</v>
      </c>
      <c r="AC33" s="409"/>
      <c r="AD33" s="402"/>
      <c r="AE33" s="402">
        <f>AB33+1</f>
        <v>22</v>
      </c>
      <c r="AF33" s="409"/>
      <c r="AG33" s="402"/>
      <c r="AH33" s="402">
        <f>AE33+1</f>
        <v>23</v>
      </c>
      <c r="AI33" s="409"/>
      <c r="AJ33" s="402"/>
      <c r="AK33" s="402">
        <f>AH33+1</f>
        <v>24</v>
      </c>
      <c r="AL33" s="409"/>
      <c r="AM33" s="402"/>
      <c r="AN33" s="402">
        <f>AK33+1</f>
        <v>25</v>
      </c>
      <c r="AO33" s="409"/>
      <c r="AP33" s="402"/>
      <c r="AQ33" s="402">
        <f>AN33+1</f>
        <v>26</v>
      </c>
      <c r="AR33" s="350"/>
      <c r="AS33" s="376"/>
      <c r="AT33" s="376"/>
      <c r="AU33" s="755"/>
      <c r="AV33" s="780"/>
      <c r="AW33" s="780"/>
      <c r="AX33" s="780"/>
      <c r="AY33" s="780"/>
      <c r="AZ33" s="780"/>
      <c r="BA33" s="777"/>
      <c r="BB33" s="353"/>
      <c r="BC33" s="353"/>
      <c r="BD33" s="353"/>
      <c r="BE33" s="353"/>
      <c r="BF33" s="353"/>
      <c r="BG33" s="353"/>
      <c r="BH33" s="353"/>
      <c r="BI33" s="353"/>
      <c r="BJ33" s="353"/>
      <c r="BK33" s="353"/>
      <c r="BL33" s="353"/>
    </row>
    <row r="34" spans="1:64" ht="16" customHeight="1">
      <c r="A34" s="347"/>
      <c r="B34" s="751"/>
      <c r="C34" s="783" t="s">
        <v>1167</v>
      </c>
      <c r="D34" s="784"/>
      <c r="E34" s="784"/>
      <c r="F34" s="784"/>
      <c r="G34" s="784"/>
      <c r="H34" s="784"/>
      <c r="I34" s="784"/>
      <c r="J34" s="784"/>
      <c r="K34" s="784"/>
      <c r="L34" s="784"/>
      <c r="M34" s="784"/>
      <c r="N34" s="784"/>
      <c r="O34" s="784"/>
      <c r="P34" s="784"/>
      <c r="Q34" s="784"/>
      <c r="R34" s="784"/>
      <c r="S34" s="784"/>
      <c r="T34" s="784"/>
      <c r="U34" s="785" t="s">
        <v>1175</v>
      </c>
      <c r="V34" s="785"/>
      <c r="W34" s="785"/>
      <c r="X34" s="785"/>
      <c r="Y34" s="785"/>
      <c r="Z34" s="785"/>
      <c r="AA34" s="785"/>
      <c r="AB34" s="785"/>
      <c r="AC34" s="785"/>
      <c r="AD34" s="785"/>
      <c r="AE34" s="785"/>
      <c r="AF34" s="785"/>
      <c r="AG34" s="785"/>
      <c r="AH34" s="785"/>
      <c r="AI34" s="785"/>
      <c r="AJ34" s="785"/>
      <c r="AK34" s="785"/>
      <c r="AL34" s="785"/>
      <c r="AM34" s="785"/>
      <c r="AN34" s="785"/>
      <c r="AO34" s="785"/>
      <c r="AP34" s="410"/>
      <c r="AQ34" s="410"/>
      <c r="AR34" s="410"/>
      <c r="AS34" s="410"/>
      <c r="AT34" s="376"/>
      <c r="AU34" s="755"/>
      <c r="AV34" s="780"/>
      <c r="AW34" s="780"/>
      <c r="AX34" s="780"/>
      <c r="AY34" s="780"/>
      <c r="AZ34" s="780"/>
      <c r="BA34" s="777"/>
      <c r="BB34" s="353"/>
      <c r="BC34" s="353"/>
      <c r="BD34" s="353"/>
      <c r="BE34" s="353"/>
      <c r="BF34" s="353"/>
      <c r="BG34" s="353"/>
      <c r="BH34" s="353"/>
      <c r="BI34" s="353"/>
      <c r="BJ34" s="353"/>
      <c r="BK34" s="353"/>
      <c r="BL34" s="353"/>
    </row>
    <row r="35" spans="1:64" ht="14.5" customHeight="1">
      <c r="A35" s="347"/>
      <c r="B35" s="751"/>
      <c r="C35" s="350"/>
      <c r="D35" s="350"/>
      <c r="E35" s="350"/>
      <c r="F35" s="376"/>
      <c r="G35" s="350"/>
      <c r="H35" s="350"/>
      <c r="I35" s="376"/>
      <c r="J35" s="350"/>
      <c r="K35" s="350"/>
      <c r="L35" s="376"/>
      <c r="M35" s="350"/>
      <c r="N35" s="350"/>
      <c r="O35" s="376"/>
      <c r="P35" s="350"/>
      <c r="Q35" s="350"/>
      <c r="R35" s="376"/>
      <c r="S35" s="350"/>
      <c r="T35" s="350"/>
      <c r="U35" s="376"/>
      <c r="V35" s="350"/>
      <c r="W35" s="350"/>
      <c r="X35" s="376"/>
      <c r="Y35" s="350"/>
      <c r="Z35" s="350"/>
      <c r="AA35" s="376"/>
      <c r="AB35" s="350"/>
      <c r="AC35" s="350"/>
      <c r="AD35" s="376"/>
      <c r="AE35" s="350"/>
      <c r="AF35" s="350"/>
      <c r="AG35" s="376"/>
      <c r="AH35" s="350"/>
      <c r="AI35" s="350"/>
      <c r="AJ35" s="376"/>
      <c r="AK35" s="350"/>
      <c r="AL35" s="350"/>
      <c r="AM35" s="376"/>
      <c r="AN35" s="350"/>
      <c r="AO35" s="350"/>
      <c r="AP35" s="376"/>
      <c r="AQ35" s="350"/>
      <c r="AR35" s="404"/>
      <c r="AS35" s="376"/>
      <c r="AT35" s="376"/>
      <c r="AU35" s="755"/>
      <c r="AV35" s="780"/>
      <c r="AW35" s="780"/>
      <c r="AX35" s="780"/>
      <c r="AY35" s="780"/>
      <c r="AZ35" s="780"/>
      <c r="BA35" s="777"/>
      <c r="BB35" s="353"/>
      <c r="BC35" s="353"/>
      <c r="BD35" s="353"/>
      <c r="BE35" s="353"/>
      <c r="BF35" s="353"/>
      <c r="BG35" s="353"/>
      <c r="BH35" s="353"/>
      <c r="BI35" s="353"/>
      <c r="BJ35" s="353"/>
      <c r="BK35" s="353"/>
      <c r="BL35" s="353"/>
    </row>
    <row r="36" spans="1:64" ht="14.5" customHeight="1">
      <c r="A36" s="347"/>
      <c r="B36" s="751"/>
      <c r="C36" s="350"/>
      <c r="D36" s="350"/>
      <c r="E36" s="350"/>
      <c r="F36" s="376"/>
      <c r="G36" s="350"/>
      <c r="H36" s="350"/>
      <c r="I36" s="376"/>
      <c r="J36" s="350"/>
      <c r="K36" s="350"/>
      <c r="L36" s="376"/>
      <c r="M36" s="350"/>
      <c r="N36" s="350"/>
      <c r="O36" s="376"/>
      <c r="P36" s="350"/>
      <c r="Q36" s="350"/>
      <c r="R36" s="376"/>
      <c r="S36" s="350"/>
      <c r="T36" s="350"/>
      <c r="U36" s="376"/>
      <c r="V36" s="350"/>
      <c r="W36" s="350"/>
      <c r="X36" s="376"/>
      <c r="Y36" s="350"/>
      <c r="Z36" s="350"/>
      <c r="AA36" s="376"/>
      <c r="AB36" s="350"/>
      <c r="AC36" s="350"/>
      <c r="AD36" s="376"/>
      <c r="AE36" s="350"/>
      <c r="AF36" s="350"/>
      <c r="AG36" s="376"/>
      <c r="AH36" s="350"/>
      <c r="AI36" s="350"/>
      <c r="AJ36" s="376"/>
      <c r="AK36" s="350"/>
      <c r="AL36" s="350"/>
      <c r="AM36" s="376"/>
      <c r="AN36" s="350"/>
      <c r="AO36" s="350"/>
      <c r="AP36" s="376"/>
      <c r="AQ36" s="350"/>
      <c r="AR36" s="350"/>
      <c r="AS36" s="376"/>
      <c r="AT36" s="376"/>
      <c r="AU36" s="755"/>
      <c r="AV36" s="780"/>
      <c r="AW36" s="780"/>
      <c r="AX36" s="780"/>
      <c r="AY36" s="780"/>
      <c r="AZ36" s="780"/>
      <c r="BA36" s="777"/>
      <c r="BB36" s="353"/>
      <c r="BC36" s="353"/>
      <c r="BD36" s="353"/>
      <c r="BE36" s="353"/>
      <c r="BF36" s="353"/>
      <c r="BG36" s="353"/>
      <c r="BH36" s="353"/>
      <c r="BI36" s="353"/>
      <c r="BJ36" s="353"/>
      <c r="BK36" s="353"/>
      <c r="BL36" s="353"/>
    </row>
    <row r="37" spans="1:64" ht="15" customHeight="1" thickBot="1">
      <c r="A37" s="347"/>
      <c r="B37" s="751"/>
      <c r="C37" s="350"/>
      <c r="D37" s="411"/>
      <c r="E37" s="384"/>
      <c r="F37" s="376"/>
      <c r="G37" s="383"/>
      <c r="H37" s="384"/>
      <c r="I37" s="376"/>
      <c r="J37" s="776"/>
      <c r="K37" s="776"/>
      <c r="L37" s="376"/>
      <c r="M37" s="776"/>
      <c r="N37" s="776"/>
      <c r="O37" s="376"/>
      <c r="P37" s="776"/>
      <c r="Q37" s="776"/>
      <c r="R37" s="376"/>
      <c r="S37" s="776"/>
      <c r="T37" s="776"/>
      <c r="U37" s="376"/>
      <c r="V37" s="776"/>
      <c r="W37" s="776"/>
      <c r="X37" s="376"/>
      <c r="Y37" s="776"/>
      <c r="Z37" s="776"/>
      <c r="AA37" s="376"/>
      <c r="AB37" s="776"/>
      <c r="AC37" s="776"/>
      <c r="AD37" s="376"/>
      <c r="AE37" s="776"/>
      <c r="AF37" s="776"/>
      <c r="AG37" s="376"/>
      <c r="AH37" s="383"/>
      <c r="AI37" s="384"/>
      <c r="AJ37" s="376"/>
      <c r="AK37" s="383"/>
      <c r="AL37" s="384"/>
      <c r="AM37" s="376"/>
      <c r="AN37" s="776"/>
      <c r="AO37" s="776"/>
      <c r="AP37" s="376"/>
      <c r="AQ37" s="776"/>
      <c r="AR37" s="776"/>
      <c r="AS37" s="376"/>
      <c r="AT37" s="376"/>
      <c r="AU37" s="755"/>
      <c r="AV37" s="781"/>
      <c r="AW37" s="781"/>
      <c r="AX37" s="781"/>
      <c r="AY37" s="781"/>
      <c r="AZ37" s="781"/>
      <c r="BA37" s="778"/>
      <c r="BB37" s="353"/>
      <c r="BC37" s="353"/>
      <c r="BD37" s="353"/>
      <c r="BE37" s="353"/>
      <c r="BF37" s="353"/>
      <c r="BG37" s="353"/>
      <c r="BH37" s="353"/>
      <c r="BI37" s="353"/>
      <c r="BJ37" s="353"/>
      <c r="BK37" s="353"/>
      <c r="BL37" s="353"/>
    </row>
    <row r="38" spans="1:64" ht="15.65" customHeight="1" thickTop="1" thickBot="1">
      <c r="A38" s="347"/>
      <c r="B38" s="751"/>
      <c r="C38" s="376"/>
      <c r="D38" s="388" t="s">
        <v>814</v>
      </c>
      <c r="E38" s="388" t="s">
        <v>816</v>
      </c>
      <c r="F38" s="376"/>
      <c r="G38" s="388" t="s">
        <v>814</v>
      </c>
      <c r="H38" s="388" t="s">
        <v>816</v>
      </c>
      <c r="I38" s="376"/>
      <c r="J38" s="388" t="s">
        <v>814</v>
      </c>
      <c r="K38" s="388" t="s">
        <v>816</v>
      </c>
      <c r="L38" s="376"/>
      <c r="M38" s="388" t="s">
        <v>1169</v>
      </c>
      <c r="N38" s="388" t="s">
        <v>1170</v>
      </c>
      <c r="O38" s="376"/>
      <c r="P38" s="388" t="s">
        <v>814</v>
      </c>
      <c r="Q38" s="388" t="s">
        <v>816</v>
      </c>
      <c r="R38" s="376"/>
      <c r="S38" s="388" t="s">
        <v>814</v>
      </c>
      <c r="T38" s="388" t="s">
        <v>816</v>
      </c>
      <c r="U38" s="376"/>
      <c r="V38" s="388" t="s">
        <v>814</v>
      </c>
      <c r="W38" s="388" t="s">
        <v>816</v>
      </c>
      <c r="X38" s="376"/>
      <c r="Y38" s="388" t="s">
        <v>814</v>
      </c>
      <c r="Z38" s="388" t="s">
        <v>816</v>
      </c>
      <c r="AA38" s="376"/>
      <c r="AB38" s="388" t="s">
        <v>814</v>
      </c>
      <c r="AC38" s="388" t="s">
        <v>816</v>
      </c>
      <c r="AD38" s="376"/>
      <c r="AE38" s="388" t="s">
        <v>1169</v>
      </c>
      <c r="AF38" s="388" t="s">
        <v>1170</v>
      </c>
      <c r="AG38" s="376"/>
      <c r="AH38" s="388" t="s">
        <v>814</v>
      </c>
      <c r="AI38" s="388" t="s">
        <v>816</v>
      </c>
      <c r="AJ38" s="376"/>
      <c r="AK38" s="388" t="s">
        <v>814</v>
      </c>
      <c r="AL38" s="388" t="s">
        <v>816</v>
      </c>
      <c r="AM38" s="376"/>
      <c r="AN38" s="388" t="s">
        <v>814</v>
      </c>
      <c r="AO38" s="388" t="s">
        <v>816</v>
      </c>
      <c r="AP38" s="376"/>
      <c r="AQ38" s="388" t="s">
        <v>814</v>
      </c>
      <c r="AR38" s="388" t="s">
        <v>816</v>
      </c>
      <c r="AS38" s="376"/>
      <c r="AT38" s="376"/>
      <c r="AU38" s="755"/>
      <c r="AV38" s="761">
        <v>14</v>
      </c>
      <c r="AW38" s="761">
        <f>COUNTIF(K37:AR37,"FC")</f>
        <v>0</v>
      </c>
      <c r="AX38" s="761">
        <f>COUNTIF(J36:AR36,"EC")</f>
        <v>0</v>
      </c>
      <c r="AY38" s="761">
        <f>COUNTIF(J40:AR40,"E")</f>
        <v>0</v>
      </c>
      <c r="AZ38" s="761">
        <f>COUNTIF(J37:AR37,"TW")</f>
        <v>0</v>
      </c>
      <c r="BA38" s="762"/>
      <c r="BB38" s="353"/>
      <c r="BC38" s="353"/>
      <c r="BD38" s="353"/>
      <c r="BE38" s="353"/>
      <c r="BF38" s="353"/>
      <c r="BG38" s="353"/>
      <c r="BH38" s="353"/>
      <c r="BI38" s="353"/>
      <c r="BJ38" s="353"/>
      <c r="BK38" s="353"/>
      <c r="BL38" s="353"/>
    </row>
    <row r="39" spans="1:64" ht="15.65" customHeight="1" thickTop="1" thickBot="1">
      <c r="A39" s="347"/>
      <c r="B39" s="751"/>
      <c r="C39" s="376"/>
      <c r="D39" s="392" t="s">
        <v>819</v>
      </c>
      <c r="E39" s="392" t="s">
        <v>637</v>
      </c>
      <c r="F39" s="376"/>
      <c r="G39" s="392" t="s">
        <v>819</v>
      </c>
      <c r="H39" s="392" t="s">
        <v>637</v>
      </c>
      <c r="I39" s="376"/>
      <c r="J39" s="392" t="s">
        <v>819</v>
      </c>
      <c r="K39" s="392" t="s">
        <v>637</v>
      </c>
      <c r="L39" s="376"/>
      <c r="M39" s="392" t="s">
        <v>1171</v>
      </c>
      <c r="N39" s="392" t="s">
        <v>1172</v>
      </c>
      <c r="O39" s="376"/>
      <c r="P39" s="392" t="s">
        <v>819</v>
      </c>
      <c r="Q39" s="392" t="s">
        <v>637</v>
      </c>
      <c r="R39" s="376"/>
      <c r="S39" s="392" t="s">
        <v>819</v>
      </c>
      <c r="T39" s="392" t="s">
        <v>637</v>
      </c>
      <c r="U39" s="376"/>
      <c r="V39" s="392" t="s">
        <v>819</v>
      </c>
      <c r="W39" s="392" t="s">
        <v>637</v>
      </c>
      <c r="X39" s="376"/>
      <c r="Y39" s="392" t="s">
        <v>819</v>
      </c>
      <c r="Z39" s="392" t="s">
        <v>637</v>
      </c>
      <c r="AA39" s="376"/>
      <c r="AB39" s="392" t="s">
        <v>819</v>
      </c>
      <c r="AC39" s="392" t="s">
        <v>637</v>
      </c>
      <c r="AD39" s="376"/>
      <c r="AE39" s="392" t="s">
        <v>1171</v>
      </c>
      <c r="AF39" s="392" t="s">
        <v>1172</v>
      </c>
      <c r="AG39" s="376"/>
      <c r="AH39" s="392" t="s">
        <v>819</v>
      </c>
      <c r="AI39" s="392" t="s">
        <v>637</v>
      </c>
      <c r="AJ39" s="376"/>
      <c r="AK39" s="392" t="s">
        <v>819</v>
      </c>
      <c r="AL39" s="392" t="s">
        <v>637</v>
      </c>
      <c r="AM39" s="376"/>
      <c r="AN39" s="392" t="s">
        <v>819</v>
      </c>
      <c r="AO39" s="392" t="s">
        <v>637</v>
      </c>
      <c r="AP39" s="376"/>
      <c r="AQ39" s="392" t="s">
        <v>819</v>
      </c>
      <c r="AR39" s="392" t="s">
        <v>637</v>
      </c>
      <c r="AS39" s="376"/>
      <c r="AT39" s="376"/>
      <c r="AU39" s="755"/>
      <c r="AV39" s="761"/>
      <c r="AW39" s="761"/>
      <c r="AX39" s="761"/>
      <c r="AY39" s="761"/>
      <c r="AZ39" s="761"/>
      <c r="BA39" s="762"/>
      <c r="BB39" s="353"/>
      <c r="BC39" s="353"/>
      <c r="BD39" s="353"/>
      <c r="BE39" s="353"/>
      <c r="BF39" s="353"/>
      <c r="BG39" s="353"/>
      <c r="BH39" s="353"/>
      <c r="BI39" s="353"/>
      <c r="BJ39" s="353"/>
      <c r="BK39" s="353"/>
      <c r="BL39" s="353"/>
    </row>
    <row r="40" spans="1:64" ht="15.65" customHeight="1" thickTop="1" thickBot="1">
      <c r="A40" s="347"/>
      <c r="B40" s="751"/>
      <c r="C40" s="350"/>
      <c r="D40" s="390">
        <v>0</v>
      </c>
      <c r="E40" s="395" t="s">
        <v>967</v>
      </c>
      <c r="F40" s="396">
        <v>454</v>
      </c>
      <c r="G40" s="390">
        <v>0</v>
      </c>
      <c r="H40" s="395" t="s">
        <v>967</v>
      </c>
      <c r="I40" s="396">
        <v>379.923</v>
      </c>
      <c r="J40" s="390">
        <v>0</v>
      </c>
      <c r="K40" s="395" t="s">
        <v>967</v>
      </c>
      <c r="L40" s="396">
        <v>422.762</v>
      </c>
      <c r="M40" s="390">
        <v>0</v>
      </c>
      <c r="N40" s="395" t="s">
        <v>967</v>
      </c>
      <c r="O40" s="396">
        <v>446</v>
      </c>
      <c r="P40" s="390">
        <v>0</v>
      </c>
      <c r="Q40" s="395" t="s">
        <v>967</v>
      </c>
      <c r="R40" s="396">
        <v>389.71</v>
      </c>
      <c r="S40" s="390">
        <v>0</v>
      </c>
      <c r="T40" s="395" t="s">
        <v>967</v>
      </c>
      <c r="U40" s="396">
        <v>480.74900000000002</v>
      </c>
      <c r="V40" s="390">
        <v>0</v>
      </c>
      <c r="W40" s="395" t="s">
        <v>967</v>
      </c>
      <c r="X40" s="396">
        <v>176</v>
      </c>
      <c r="Y40" s="390">
        <v>0</v>
      </c>
      <c r="Z40" s="395" t="s">
        <v>967</v>
      </c>
      <c r="AA40" s="396">
        <v>212</v>
      </c>
      <c r="AB40" s="390">
        <v>0</v>
      </c>
      <c r="AC40" s="395" t="s">
        <v>967</v>
      </c>
      <c r="AD40" s="396">
        <v>220</v>
      </c>
      <c r="AE40" s="390">
        <v>0</v>
      </c>
      <c r="AF40" s="395" t="s">
        <v>967</v>
      </c>
      <c r="AG40" s="396">
        <v>434</v>
      </c>
      <c r="AH40" s="390">
        <v>0</v>
      </c>
      <c r="AI40" s="395" t="s">
        <v>967</v>
      </c>
      <c r="AJ40" s="396">
        <v>431</v>
      </c>
      <c r="AK40" s="390">
        <v>0</v>
      </c>
      <c r="AL40" s="395" t="s">
        <v>967</v>
      </c>
      <c r="AM40" s="396">
        <v>440</v>
      </c>
      <c r="AN40" s="390">
        <v>0</v>
      </c>
      <c r="AO40" s="395" t="s">
        <v>967</v>
      </c>
      <c r="AP40" s="396" t="s">
        <v>1395</v>
      </c>
      <c r="AQ40" s="390">
        <v>0</v>
      </c>
      <c r="AR40" s="395" t="s">
        <v>967</v>
      </c>
      <c r="AS40" s="396">
        <v>362</v>
      </c>
      <c r="AT40" s="376"/>
      <c r="AU40" s="755"/>
      <c r="AV40" s="761"/>
      <c r="AW40" s="761"/>
      <c r="AX40" s="761"/>
      <c r="AY40" s="761"/>
      <c r="AZ40" s="761"/>
      <c r="BA40" s="762"/>
      <c r="BB40" s="353">
        <f>SUM(F40:AS40)</f>
        <v>4848.1440000000002</v>
      </c>
      <c r="BC40" s="353"/>
      <c r="BD40" s="353"/>
      <c r="BE40" s="353"/>
      <c r="BF40" s="353"/>
      <c r="BG40" s="353"/>
      <c r="BH40" s="353"/>
      <c r="BI40" s="353"/>
      <c r="BJ40" s="353"/>
      <c r="BK40" s="353"/>
      <c r="BL40" s="353"/>
    </row>
    <row r="41" spans="1:64" s="372" customFormat="1" ht="16.5" customHeight="1" thickTop="1">
      <c r="A41" s="371"/>
      <c r="B41" s="751"/>
      <c r="C41" s="404"/>
      <c r="D41" s="760" t="s">
        <v>1396</v>
      </c>
      <c r="E41" s="760"/>
      <c r="F41" s="376"/>
      <c r="G41" s="760" t="s">
        <v>1397</v>
      </c>
      <c r="H41" s="760"/>
      <c r="I41" s="397"/>
      <c r="J41" s="760" t="s">
        <v>1398</v>
      </c>
      <c r="K41" s="760"/>
      <c r="L41" s="397"/>
      <c r="M41" s="760" t="s">
        <v>1399</v>
      </c>
      <c r="N41" s="760"/>
      <c r="O41" s="404"/>
      <c r="P41" s="760" t="s">
        <v>1400</v>
      </c>
      <c r="Q41" s="760"/>
      <c r="R41" s="376"/>
      <c r="S41" s="760" t="s">
        <v>1401</v>
      </c>
      <c r="T41" s="760"/>
      <c r="U41" s="376"/>
      <c r="V41" s="760" t="s">
        <v>1402</v>
      </c>
      <c r="W41" s="760"/>
      <c r="X41" s="376"/>
      <c r="Y41" s="760" t="s">
        <v>1403</v>
      </c>
      <c r="Z41" s="760"/>
      <c r="AA41" s="376" t="s">
        <v>1176</v>
      </c>
      <c r="AB41" s="760" t="s">
        <v>1404</v>
      </c>
      <c r="AC41" s="760"/>
      <c r="AE41" s="760" t="s">
        <v>1405</v>
      </c>
      <c r="AF41" s="760"/>
      <c r="AG41" s="376"/>
      <c r="AH41" s="760" t="s">
        <v>1406</v>
      </c>
      <c r="AI41" s="760"/>
      <c r="AJ41" s="376"/>
      <c r="AK41" s="760" t="s">
        <v>1407</v>
      </c>
      <c r="AL41" s="760"/>
      <c r="AM41" s="412"/>
      <c r="AN41" s="760" t="s">
        <v>1408</v>
      </c>
      <c r="AO41" s="760"/>
      <c r="AP41" s="376"/>
      <c r="AQ41" s="760" t="s">
        <v>1409</v>
      </c>
      <c r="AR41" s="760"/>
      <c r="AS41" s="376"/>
      <c r="AT41" s="376"/>
      <c r="AU41" s="755"/>
      <c r="AV41" s="779"/>
      <c r="AW41" s="779"/>
      <c r="AX41" s="779"/>
      <c r="AY41" s="779"/>
      <c r="AZ41" s="779"/>
      <c r="BA41" s="786"/>
      <c r="BB41" s="353"/>
      <c r="BC41" s="353"/>
      <c r="BD41" s="353"/>
      <c r="BE41" s="353"/>
      <c r="BF41" s="353"/>
      <c r="BG41" s="353"/>
      <c r="BH41" s="353"/>
      <c r="BI41" s="353"/>
      <c r="BJ41" s="353"/>
      <c r="BK41" s="353"/>
      <c r="BL41" s="353"/>
    </row>
    <row r="42" spans="1:64" s="372" customFormat="1" ht="16" customHeight="1">
      <c r="A42" s="371"/>
      <c r="B42" s="751"/>
      <c r="C42" s="404"/>
      <c r="D42" s="760" t="s">
        <v>1115</v>
      </c>
      <c r="E42" s="760"/>
      <c r="F42" s="376"/>
      <c r="G42" s="760" t="s">
        <v>1115</v>
      </c>
      <c r="H42" s="760"/>
      <c r="I42" s="376"/>
      <c r="J42" s="760" t="s">
        <v>1375</v>
      </c>
      <c r="K42" s="760"/>
      <c r="L42" s="376"/>
      <c r="M42" s="760" t="s">
        <v>1341</v>
      </c>
      <c r="N42" s="760"/>
      <c r="O42" s="376"/>
      <c r="P42" s="760" t="s">
        <v>1113</v>
      </c>
      <c r="Q42" s="760"/>
      <c r="R42" s="376"/>
      <c r="S42" s="760" t="s">
        <v>1410</v>
      </c>
      <c r="T42" s="760"/>
      <c r="U42" s="376"/>
      <c r="V42" s="760" t="s">
        <v>1375</v>
      </c>
      <c r="W42" s="760"/>
      <c r="X42" s="376"/>
      <c r="Y42" s="760" t="s">
        <v>1394</v>
      </c>
      <c r="Z42" s="760"/>
      <c r="AA42" s="376"/>
      <c r="AB42" s="760" t="s">
        <v>1374</v>
      </c>
      <c r="AC42" s="760"/>
      <c r="AD42" s="376"/>
      <c r="AE42" s="760" t="s">
        <v>1355</v>
      </c>
      <c r="AF42" s="760"/>
      <c r="AG42" s="376"/>
      <c r="AH42" s="760" t="s">
        <v>1344</v>
      </c>
      <c r="AI42" s="760"/>
      <c r="AJ42" s="376"/>
      <c r="AK42" s="760" t="s">
        <v>1377</v>
      </c>
      <c r="AL42" s="760"/>
      <c r="AM42" s="376"/>
      <c r="AN42" s="760" t="s">
        <v>1411</v>
      </c>
      <c r="AO42" s="760"/>
      <c r="AP42" s="376"/>
      <c r="AQ42" s="760" t="s">
        <v>1116</v>
      </c>
      <c r="AR42" s="760"/>
      <c r="AS42" s="376"/>
      <c r="AT42" s="376"/>
      <c r="AU42" s="755"/>
      <c r="AV42" s="780"/>
      <c r="AW42" s="780"/>
      <c r="AX42" s="780"/>
      <c r="AY42" s="780"/>
      <c r="AZ42" s="780"/>
      <c r="BA42" s="777"/>
      <c r="BB42" s="353"/>
      <c r="BC42" s="353"/>
      <c r="BD42" s="353"/>
      <c r="BE42" s="353"/>
      <c r="BF42" s="353"/>
      <c r="BG42" s="353"/>
      <c r="BH42" s="353"/>
      <c r="BI42" s="353"/>
      <c r="BJ42" s="353"/>
      <c r="BK42" s="353"/>
      <c r="BL42" s="353"/>
    </row>
    <row r="43" spans="1:64" ht="25.5" customHeight="1">
      <c r="A43" s="347"/>
      <c r="B43" s="751"/>
      <c r="C43" s="350"/>
      <c r="D43" s="400"/>
      <c r="E43" s="400"/>
      <c r="F43" s="376"/>
      <c r="G43" s="400"/>
      <c r="H43" s="400"/>
      <c r="I43" s="408"/>
      <c r="J43" s="400"/>
      <c r="K43" s="400"/>
      <c r="L43" s="376"/>
      <c r="M43" s="772"/>
      <c r="N43" s="772"/>
      <c r="O43" s="376"/>
      <c r="P43" s="782"/>
      <c r="Q43" s="782"/>
      <c r="R43" s="408"/>
      <c r="S43" s="782"/>
      <c r="T43" s="782"/>
      <c r="U43" s="408"/>
      <c r="V43" s="782"/>
      <c r="W43" s="782"/>
      <c r="X43" s="350"/>
      <c r="Y43" s="782"/>
      <c r="Z43" s="782"/>
      <c r="AA43" s="376"/>
      <c r="AB43" s="400"/>
      <c r="AC43" s="400"/>
      <c r="AD43" s="376"/>
      <c r="AE43" s="772"/>
      <c r="AF43" s="772"/>
      <c r="AG43" s="376"/>
      <c r="AH43" s="413"/>
      <c r="AI43" s="413"/>
      <c r="AJ43" s="413"/>
      <c r="AK43" s="413"/>
      <c r="AL43" s="413"/>
      <c r="AM43" s="413"/>
      <c r="AN43" s="413"/>
      <c r="AO43" s="413"/>
      <c r="AP43" s="413"/>
      <c r="AQ43" s="413"/>
      <c r="AR43" s="413"/>
      <c r="AS43" s="413"/>
      <c r="AT43" s="414"/>
      <c r="AU43" s="755"/>
      <c r="AV43" s="780"/>
      <c r="AW43" s="780"/>
      <c r="AX43" s="780"/>
      <c r="AY43" s="780"/>
      <c r="AZ43" s="780"/>
      <c r="BA43" s="777"/>
      <c r="BB43" s="353"/>
      <c r="BC43" s="353"/>
      <c r="BD43" s="353"/>
      <c r="BE43" s="353"/>
      <c r="BF43" s="353"/>
      <c r="BG43" s="353"/>
      <c r="BH43" s="353"/>
      <c r="BI43" s="353"/>
      <c r="BJ43" s="353"/>
      <c r="BK43" s="353"/>
      <c r="BL43" s="353"/>
    </row>
    <row r="44" spans="1:64" ht="25.5" customHeight="1" thickBot="1">
      <c r="A44" s="347"/>
      <c r="B44" s="751"/>
      <c r="C44" s="350"/>
      <c r="D44" s="402">
        <f>AQ33+1</f>
        <v>27</v>
      </c>
      <c r="E44" s="401"/>
      <c r="F44" s="402"/>
      <c r="G44" s="402">
        <f>D44+1</f>
        <v>28</v>
      </c>
      <c r="H44" s="401"/>
      <c r="I44" s="402"/>
      <c r="J44" s="402">
        <f>G44+1</f>
        <v>29</v>
      </c>
      <c r="K44" s="401"/>
      <c r="L44" s="402"/>
      <c r="M44" s="402">
        <f>J44+1</f>
        <v>30</v>
      </c>
      <c r="N44" s="401"/>
      <c r="O44" s="402"/>
      <c r="P44" s="402">
        <f>M44+1</f>
        <v>31</v>
      </c>
      <c r="Q44" s="402"/>
      <c r="R44" s="402"/>
      <c r="S44" s="402">
        <f>P44+1</f>
        <v>32</v>
      </c>
      <c r="T44" s="402"/>
      <c r="U44" s="402"/>
      <c r="V44" s="402">
        <f>S44+1</f>
        <v>33</v>
      </c>
      <c r="W44" s="402"/>
      <c r="X44" s="409"/>
      <c r="Y44" s="402">
        <f>V44+1</f>
        <v>34</v>
      </c>
      <c r="Z44" s="402"/>
      <c r="AA44" s="402"/>
      <c r="AB44" s="402">
        <f>Y44+1</f>
        <v>35</v>
      </c>
      <c r="AC44" s="401"/>
      <c r="AD44" s="402"/>
      <c r="AE44" s="402">
        <f>AB44+1</f>
        <v>36</v>
      </c>
      <c r="AF44" s="401"/>
      <c r="AG44" s="402"/>
      <c r="AH44" s="402">
        <f>AE44+1</f>
        <v>37</v>
      </c>
      <c r="AI44" s="415"/>
      <c r="AJ44" s="415"/>
      <c r="AK44" s="402">
        <f>AH44+1</f>
        <v>38</v>
      </c>
      <c r="AL44" s="415"/>
      <c r="AM44" s="415"/>
      <c r="AN44" s="402">
        <f>AK44+1</f>
        <v>39</v>
      </c>
      <c r="AO44" s="415"/>
      <c r="AP44" s="415"/>
      <c r="AQ44" s="402">
        <f>AN44+1</f>
        <v>40</v>
      </c>
      <c r="AR44" s="413"/>
      <c r="AS44" s="413"/>
      <c r="AT44" s="413"/>
      <c r="AU44" s="755"/>
      <c r="AV44" s="780"/>
      <c r="AW44" s="780"/>
      <c r="AX44" s="780"/>
      <c r="AY44" s="780"/>
      <c r="AZ44" s="780"/>
      <c r="BA44" s="777"/>
      <c r="BB44" s="353"/>
      <c r="BC44" s="353"/>
      <c r="BD44" s="353"/>
      <c r="BE44" s="353"/>
      <c r="BF44" s="353"/>
      <c r="BG44" s="353"/>
      <c r="BH44" s="353"/>
      <c r="BI44" s="353"/>
      <c r="BJ44" s="353"/>
      <c r="BK44" s="353"/>
      <c r="BL44" s="353"/>
    </row>
    <row r="45" spans="1:64" ht="14.5" customHeight="1" thickBot="1">
      <c r="A45" s="347"/>
      <c r="B45" s="751"/>
      <c r="C45" s="416"/>
      <c r="AQ45" s="787" t="s">
        <v>1177</v>
      </c>
      <c r="AR45" s="788"/>
      <c r="AS45" s="789"/>
      <c r="AT45" s="376"/>
      <c r="AU45" s="755"/>
      <c r="AV45" s="780"/>
      <c r="AW45" s="780"/>
      <c r="AX45" s="780"/>
      <c r="AY45" s="780"/>
      <c r="AZ45" s="780"/>
      <c r="BA45" s="777"/>
      <c r="BB45" s="353"/>
      <c r="BC45" s="353"/>
      <c r="BD45" s="353"/>
      <c r="BE45" s="353"/>
      <c r="BF45" s="353"/>
      <c r="BG45" s="353"/>
      <c r="BH45" s="353"/>
      <c r="BI45" s="353"/>
      <c r="BJ45" s="353"/>
      <c r="BK45" s="353"/>
      <c r="BL45" s="353"/>
    </row>
    <row r="46" spans="1:64" ht="14.5" customHeight="1">
      <c r="A46" s="347"/>
      <c r="B46" s="751"/>
      <c r="C46" s="350"/>
      <c r="D46" s="350"/>
      <c r="E46" s="350"/>
      <c r="F46" s="376"/>
      <c r="G46" s="350"/>
      <c r="H46" s="350"/>
      <c r="I46" s="376"/>
      <c r="J46" s="350"/>
      <c r="K46" s="350"/>
      <c r="L46" s="376"/>
      <c r="M46" s="350"/>
      <c r="N46" s="350"/>
      <c r="O46" s="376"/>
      <c r="P46" s="350"/>
      <c r="Q46" s="350"/>
      <c r="R46" s="376"/>
      <c r="S46" s="350"/>
      <c r="T46" s="350"/>
      <c r="U46" s="376"/>
      <c r="V46" s="350"/>
      <c r="W46" s="350"/>
      <c r="X46" s="376"/>
      <c r="Y46" s="350"/>
      <c r="Z46" s="350"/>
      <c r="AA46" s="376"/>
      <c r="AB46" s="350"/>
      <c r="AC46" s="350"/>
      <c r="AD46" s="376"/>
      <c r="AE46" s="350"/>
      <c r="AF46" s="350"/>
      <c r="AG46" s="376"/>
      <c r="AH46" s="350"/>
      <c r="AI46" s="350"/>
      <c r="AJ46" s="376"/>
      <c r="AK46" s="350"/>
      <c r="AL46" s="350"/>
      <c r="AM46" s="376"/>
      <c r="AN46" s="350"/>
      <c r="AO46" s="350"/>
      <c r="AP46" s="376"/>
      <c r="AQ46" s="350"/>
      <c r="AR46" s="404"/>
      <c r="AS46" s="376"/>
      <c r="AT46" s="376"/>
      <c r="AU46" s="755"/>
      <c r="AV46" s="780"/>
      <c r="AW46" s="780"/>
      <c r="AX46" s="780"/>
      <c r="AY46" s="780"/>
      <c r="AZ46" s="780"/>
      <c r="BA46" s="777"/>
      <c r="BB46" s="353"/>
      <c r="BC46" s="353"/>
      <c r="BD46" s="353"/>
      <c r="BE46" s="353"/>
      <c r="BF46" s="353"/>
      <c r="BG46" s="353"/>
      <c r="BH46" s="353"/>
      <c r="BI46" s="353"/>
      <c r="BJ46" s="353"/>
      <c r="BK46" s="353"/>
      <c r="BL46" s="353"/>
    </row>
    <row r="47" spans="1:64" ht="14.5" customHeight="1">
      <c r="A47" s="347"/>
      <c r="B47" s="751"/>
      <c r="C47" s="350"/>
      <c r="D47" s="350"/>
      <c r="E47" s="350"/>
      <c r="F47" s="376"/>
      <c r="G47" s="350"/>
      <c r="H47" s="350"/>
      <c r="I47" s="376"/>
      <c r="J47" s="350"/>
      <c r="K47" s="350"/>
      <c r="L47" s="376"/>
      <c r="M47" s="350"/>
      <c r="N47" s="350"/>
      <c r="O47" s="376"/>
      <c r="P47" s="350"/>
      <c r="Q47" s="350"/>
      <c r="R47" s="376"/>
      <c r="S47" s="350"/>
      <c r="T47" s="350"/>
      <c r="U47" s="376"/>
      <c r="V47" s="350"/>
      <c r="W47" s="350"/>
      <c r="X47" s="376"/>
      <c r="Y47" s="350"/>
      <c r="Z47" s="350"/>
      <c r="AA47" s="376"/>
      <c r="AB47" s="350"/>
      <c r="AC47" s="350"/>
      <c r="AD47" s="376"/>
      <c r="AE47" s="350"/>
      <c r="AF47" s="350"/>
      <c r="AG47" s="376"/>
      <c r="AH47" s="350"/>
      <c r="AI47" s="350"/>
      <c r="AJ47" s="376"/>
      <c r="AK47" s="350"/>
      <c r="AL47" s="350"/>
      <c r="AM47" s="376"/>
      <c r="AN47" s="350"/>
      <c r="AO47" s="350"/>
      <c r="AP47" s="376"/>
      <c r="AQ47" s="350"/>
      <c r="AR47" s="350"/>
      <c r="AS47" s="376"/>
      <c r="AT47" s="376"/>
      <c r="AU47" s="755"/>
      <c r="AV47" s="780"/>
      <c r="AW47" s="780"/>
      <c r="AX47" s="780"/>
      <c r="AY47" s="780"/>
      <c r="AZ47" s="780"/>
      <c r="BA47" s="777"/>
      <c r="BB47" s="353"/>
      <c r="BC47" s="353"/>
      <c r="BD47" s="353"/>
      <c r="BE47" s="353"/>
      <c r="BF47" s="353"/>
      <c r="BG47" s="353"/>
      <c r="BH47" s="353"/>
      <c r="BI47" s="353"/>
      <c r="BJ47" s="353"/>
      <c r="BK47" s="353"/>
      <c r="BL47" s="353"/>
    </row>
    <row r="48" spans="1:64" ht="15" customHeight="1" thickBot="1">
      <c r="A48" s="347"/>
      <c r="B48" s="751"/>
      <c r="C48" s="350"/>
      <c r="D48" s="411"/>
      <c r="E48" s="384"/>
      <c r="F48" s="376"/>
      <c r="G48" s="776"/>
      <c r="H48" s="776"/>
      <c r="I48" s="376"/>
      <c r="J48" s="776"/>
      <c r="K48" s="776"/>
      <c r="L48" s="376"/>
      <c r="M48" s="776"/>
      <c r="N48" s="776"/>
      <c r="O48" s="376"/>
      <c r="P48" s="776"/>
      <c r="Q48" s="776"/>
      <c r="R48" s="376"/>
      <c r="S48" s="776"/>
      <c r="T48" s="776"/>
      <c r="U48" s="376"/>
      <c r="V48" s="776"/>
      <c r="W48" s="776"/>
      <c r="X48" s="376"/>
      <c r="Y48" s="776"/>
      <c r="Z48" s="776"/>
      <c r="AA48" s="376"/>
      <c r="AB48" s="776"/>
      <c r="AC48" s="776"/>
      <c r="AD48" s="376"/>
      <c r="AE48" s="776"/>
      <c r="AF48" s="776"/>
      <c r="AG48" s="376"/>
      <c r="AH48" s="776"/>
      <c r="AI48" s="776"/>
      <c r="AJ48" s="376"/>
      <c r="AK48" s="776"/>
      <c r="AL48" s="776"/>
      <c r="AM48" s="376"/>
      <c r="AN48" s="776"/>
      <c r="AO48" s="776"/>
      <c r="AP48" s="376"/>
      <c r="AQ48" s="790"/>
      <c r="AR48" s="791"/>
      <c r="AS48" s="376"/>
      <c r="AT48" s="376"/>
      <c r="AU48" s="755"/>
      <c r="AV48" s="781"/>
      <c r="AW48" s="781"/>
      <c r="AX48" s="781"/>
      <c r="AY48" s="781"/>
      <c r="AZ48" s="781"/>
      <c r="BA48" s="778"/>
      <c r="BB48" s="353"/>
      <c r="BC48" s="353"/>
      <c r="BD48" s="353"/>
      <c r="BE48" s="353"/>
      <c r="BF48" s="353"/>
      <c r="BG48" s="353"/>
      <c r="BH48" s="353"/>
      <c r="BI48" s="353"/>
      <c r="BJ48" s="353"/>
      <c r="BK48" s="353"/>
      <c r="BL48" s="353"/>
    </row>
    <row r="49" spans="1:64" ht="15.65" customHeight="1" thickTop="1" thickBot="1">
      <c r="A49" s="347"/>
      <c r="B49" s="751"/>
      <c r="C49" s="376"/>
      <c r="D49" s="388" t="s">
        <v>1178</v>
      </c>
      <c r="E49" s="388" t="s">
        <v>1179</v>
      </c>
      <c r="F49" s="376"/>
      <c r="G49" s="388" t="s">
        <v>1178</v>
      </c>
      <c r="H49" s="388" t="s">
        <v>1179</v>
      </c>
      <c r="I49" s="376"/>
      <c r="J49" s="388" t="s">
        <v>1178</v>
      </c>
      <c r="K49" s="388" t="s">
        <v>1179</v>
      </c>
      <c r="L49" s="376"/>
      <c r="M49" s="388" t="s">
        <v>814</v>
      </c>
      <c r="N49" s="388" t="s">
        <v>816</v>
      </c>
      <c r="O49" s="376"/>
      <c r="P49" s="388" t="s">
        <v>814</v>
      </c>
      <c r="Q49" s="388" t="s">
        <v>816</v>
      </c>
      <c r="R49" s="376"/>
      <c r="S49" s="388" t="s">
        <v>814</v>
      </c>
      <c r="T49" s="388" t="s">
        <v>816</v>
      </c>
      <c r="U49" s="376"/>
      <c r="V49" s="388" t="s">
        <v>814</v>
      </c>
      <c r="W49" s="388" t="s">
        <v>816</v>
      </c>
      <c r="X49" s="376"/>
      <c r="Y49" s="388" t="s">
        <v>814</v>
      </c>
      <c r="Z49" s="388" t="s">
        <v>816</v>
      </c>
      <c r="AA49" s="376"/>
      <c r="AB49" s="388" t="s">
        <v>814</v>
      </c>
      <c r="AC49" s="388" t="s">
        <v>816</v>
      </c>
      <c r="AD49" s="376"/>
      <c r="AE49" s="388" t="s">
        <v>814</v>
      </c>
      <c r="AF49" s="388" t="s">
        <v>816</v>
      </c>
      <c r="AG49" s="376"/>
      <c r="AH49" s="388" t="s">
        <v>814</v>
      </c>
      <c r="AI49" s="388" t="s">
        <v>816</v>
      </c>
      <c r="AJ49" s="376"/>
      <c r="AK49" s="388" t="s">
        <v>814</v>
      </c>
      <c r="AL49" s="388" t="s">
        <v>816</v>
      </c>
      <c r="AM49" s="376"/>
      <c r="AN49" s="388" t="s">
        <v>814</v>
      </c>
      <c r="AO49" s="388" t="s">
        <v>816</v>
      </c>
      <c r="AP49" s="376"/>
      <c r="AQ49" s="388" t="s">
        <v>814</v>
      </c>
      <c r="AR49" s="388" t="s">
        <v>816</v>
      </c>
      <c r="AS49" s="376"/>
      <c r="AT49" s="376"/>
      <c r="AU49" s="755"/>
      <c r="AV49" s="761">
        <f>COUNTA(D52:AR52)</f>
        <v>14</v>
      </c>
      <c r="AW49" s="761">
        <f>COUNTIF(K48:AR48,"FC")</f>
        <v>0</v>
      </c>
      <c r="AX49" s="761">
        <f>COUNTIF(J47:AR47,"EC")</f>
        <v>0</v>
      </c>
      <c r="AY49" s="761">
        <f>COUNTIF(J51:AR51,"E")</f>
        <v>0</v>
      </c>
      <c r="AZ49" s="761">
        <f>COUNTIF(J48:AR48,"TW")</f>
        <v>0</v>
      </c>
      <c r="BA49" s="762"/>
      <c r="BB49" s="353"/>
      <c r="BC49" s="353"/>
      <c r="BD49" s="353"/>
      <c r="BE49" s="353"/>
      <c r="BF49" s="353"/>
      <c r="BG49" s="353"/>
      <c r="BH49" s="353"/>
      <c r="BI49" s="353"/>
      <c r="BJ49" s="353"/>
      <c r="BK49" s="353"/>
      <c r="BL49" s="353"/>
    </row>
    <row r="50" spans="1:64" ht="15.65" customHeight="1" thickTop="1" thickBot="1">
      <c r="A50" s="347"/>
      <c r="B50" s="751"/>
      <c r="C50" s="376"/>
      <c r="D50" s="392" t="s">
        <v>1180</v>
      </c>
      <c r="E50" s="392" t="s">
        <v>1181</v>
      </c>
      <c r="F50" s="376"/>
      <c r="G50" s="392" t="s">
        <v>1180</v>
      </c>
      <c r="H50" s="392" t="s">
        <v>1181</v>
      </c>
      <c r="I50" s="376"/>
      <c r="J50" s="392" t="s">
        <v>1180</v>
      </c>
      <c r="K50" s="392" t="s">
        <v>1181</v>
      </c>
      <c r="L50" s="376"/>
      <c r="M50" s="392" t="s">
        <v>819</v>
      </c>
      <c r="N50" s="392" t="s">
        <v>637</v>
      </c>
      <c r="O50" s="376"/>
      <c r="P50" s="392" t="s">
        <v>819</v>
      </c>
      <c r="Q50" s="392" t="s">
        <v>637</v>
      </c>
      <c r="R50" s="376"/>
      <c r="S50" s="392" t="s">
        <v>819</v>
      </c>
      <c r="T50" s="392" t="s">
        <v>637</v>
      </c>
      <c r="U50" s="376"/>
      <c r="V50" s="392" t="s">
        <v>819</v>
      </c>
      <c r="W50" s="392" t="s">
        <v>637</v>
      </c>
      <c r="X50" s="376"/>
      <c r="Y50" s="392" t="s">
        <v>819</v>
      </c>
      <c r="Z50" s="392" t="s">
        <v>637</v>
      </c>
      <c r="AA50" s="376"/>
      <c r="AB50" s="392" t="s">
        <v>819</v>
      </c>
      <c r="AC50" s="392" t="s">
        <v>637</v>
      </c>
      <c r="AD50" s="376"/>
      <c r="AE50" s="392" t="s">
        <v>819</v>
      </c>
      <c r="AF50" s="392" t="s">
        <v>637</v>
      </c>
      <c r="AG50" s="376"/>
      <c r="AH50" s="392" t="s">
        <v>819</v>
      </c>
      <c r="AI50" s="392" t="s">
        <v>637</v>
      </c>
      <c r="AJ50" s="376"/>
      <c r="AK50" s="392" t="s">
        <v>819</v>
      </c>
      <c r="AL50" s="392" t="s">
        <v>637</v>
      </c>
      <c r="AM50" s="376"/>
      <c r="AN50" s="392" t="s">
        <v>819</v>
      </c>
      <c r="AO50" s="392" t="s">
        <v>637</v>
      </c>
      <c r="AP50" s="376"/>
      <c r="AQ50" s="392" t="s">
        <v>819</v>
      </c>
      <c r="AR50" s="392" t="s">
        <v>637</v>
      </c>
      <c r="AS50" s="376"/>
      <c r="AT50" s="376"/>
      <c r="AU50" s="755"/>
      <c r="AV50" s="761"/>
      <c r="AW50" s="761"/>
      <c r="AX50" s="761"/>
      <c r="AY50" s="761"/>
      <c r="AZ50" s="761"/>
      <c r="BA50" s="762"/>
      <c r="BB50" s="353"/>
      <c r="BC50" s="353"/>
      <c r="BD50" s="353"/>
      <c r="BE50" s="353"/>
      <c r="BF50" s="353"/>
      <c r="BG50" s="353"/>
      <c r="BH50" s="353"/>
      <c r="BI50" s="353"/>
      <c r="BJ50" s="353"/>
      <c r="BK50" s="353"/>
      <c r="BL50" s="353"/>
    </row>
    <row r="51" spans="1:64" ht="16.5" customHeight="1" thickTop="1" thickBot="1">
      <c r="A51" s="347"/>
      <c r="B51" s="751"/>
      <c r="C51" s="412"/>
      <c r="D51" s="390">
        <v>0</v>
      </c>
      <c r="E51" s="395" t="s">
        <v>967</v>
      </c>
      <c r="F51" s="396">
        <v>365</v>
      </c>
      <c r="G51" s="390">
        <v>0</v>
      </c>
      <c r="H51" s="395" t="s">
        <v>967</v>
      </c>
      <c r="I51" s="396">
        <v>365</v>
      </c>
      <c r="J51" s="390">
        <v>0</v>
      </c>
      <c r="K51" s="395" t="s">
        <v>967</v>
      </c>
      <c r="L51" s="396">
        <v>390</v>
      </c>
      <c r="M51" s="390">
        <v>0</v>
      </c>
      <c r="N51" s="395" t="s">
        <v>967</v>
      </c>
      <c r="O51" s="396">
        <v>390</v>
      </c>
      <c r="P51" s="390">
        <v>0</v>
      </c>
      <c r="Q51" s="395" t="s">
        <v>967</v>
      </c>
      <c r="R51" s="396">
        <v>381</v>
      </c>
      <c r="S51" s="390">
        <v>0</v>
      </c>
      <c r="T51" s="395" t="s">
        <v>967</v>
      </c>
      <c r="U51" s="396">
        <v>390</v>
      </c>
      <c r="V51" s="390">
        <v>0</v>
      </c>
      <c r="W51" s="395" t="s">
        <v>967</v>
      </c>
      <c r="X51" s="396">
        <v>369</v>
      </c>
      <c r="Y51" s="390">
        <v>0</v>
      </c>
      <c r="Z51" s="395" t="s">
        <v>967</v>
      </c>
      <c r="AA51" s="396">
        <v>432</v>
      </c>
      <c r="AB51" s="390">
        <v>0</v>
      </c>
      <c r="AC51" s="395" t="s">
        <v>967</v>
      </c>
      <c r="AD51" s="396">
        <v>446</v>
      </c>
      <c r="AE51" s="390">
        <v>0</v>
      </c>
      <c r="AF51" s="395" t="s">
        <v>967</v>
      </c>
      <c r="AG51" s="396">
        <v>395</v>
      </c>
      <c r="AH51" s="390">
        <v>0</v>
      </c>
      <c r="AI51" s="395" t="s">
        <v>967</v>
      </c>
      <c r="AJ51" s="396">
        <v>400</v>
      </c>
      <c r="AK51" s="390">
        <v>0</v>
      </c>
      <c r="AL51" s="395" t="s">
        <v>967</v>
      </c>
      <c r="AM51" s="396">
        <v>440</v>
      </c>
      <c r="AN51" s="390">
        <v>0</v>
      </c>
      <c r="AO51" s="395" t="s">
        <v>967</v>
      </c>
      <c r="AP51" s="396">
        <v>439</v>
      </c>
      <c r="AQ51" s="390">
        <v>0</v>
      </c>
      <c r="AR51" s="395" t="s">
        <v>967</v>
      </c>
      <c r="AS51" s="396">
        <v>372</v>
      </c>
      <c r="AT51" s="376"/>
      <c r="AU51" s="755"/>
      <c r="AV51" s="761"/>
      <c r="AW51" s="761"/>
      <c r="AX51" s="761"/>
      <c r="AY51" s="761"/>
      <c r="AZ51" s="761"/>
      <c r="BA51" s="762"/>
      <c r="BB51" s="353">
        <f>SUM(F51:AS51)</f>
        <v>5574</v>
      </c>
      <c r="BC51" s="353"/>
      <c r="BD51" s="353"/>
      <c r="BE51" s="353"/>
      <c r="BF51" s="353"/>
      <c r="BG51" s="353"/>
      <c r="BH51" s="353"/>
      <c r="BI51" s="353"/>
      <c r="BJ51" s="353"/>
      <c r="BK51" s="353"/>
      <c r="BL51" s="353"/>
    </row>
    <row r="52" spans="1:64" s="372" customFormat="1" ht="16.5" customHeight="1" thickTop="1">
      <c r="A52" s="371"/>
      <c r="B52" s="751"/>
      <c r="C52" s="404"/>
      <c r="D52" s="760" t="s">
        <v>1412</v>
      </c>
      <c r="E52" s="760"/>
      <c r="F52" s="376"/>
      <c r="G52" s="760" t="s">
        <v>1413</v>
      </c>
      <c r="H52" s="760"/>
      <c r="I52" s="404"/>
      <c r="J52" s="760" t="s">
        <v>1414</v>
      </c>
      <c r="K52" s="760"/>
      <c r="L52" s="404"/>
      <c r="M52" s="760" t="s">
        <v>1415</v>
      </c>
      <c r="N52" s="760"/>
      <c r="O52" s="404"/>
      <c r="P52" s="760" t="s">
        <v>1416</v>
      </c>
      <c r="Q52" s="760"/>
      <c r="R52" s="376"/>
      <c r="S52" s="760" t="s">
        <v>1417</v>
      </c>
      <c r="T52" s="760"/>
      <c r="U52" s="376"/>
      <c r="V52" s="760" t="s">
        <v>1418</v>
      </c>
      <c r="W52" s="760"/>
      <c r="X52" s="376"/>
      <c r="Y52" s="760" t="s">
        <v>1419</v>
      </c>
      <c r="Z52" s="760"/>
      <c r="AA52" s="376"/>
      <c r="AB52" s="760" t="s">
        <v>1420</v>
      </c>
      <c r="AC52" s="760"/>
      <c r="AD52" s="376"/>
      <c r="AE52" s="760" t="s">
        <v>1421</v>
      </c>
      <c r="AF52" s="760"/>
      <c r="AG52" s="376"/>
      <c r="AH52" s="760" t="s">
        <v>1422</v>
      </c>
      <c r="AI52" s="760"/>
      <c r="AJ52" s="376"/>
      <c r="AK52" s="760" t="s">
        <v>1423</v>
      </c>
      <c r="AL52" s="760"/>
      <c r="AM52" s="376"/>
      <c r="AN52" s="760" t="s">
        <v>1424</v>
      </c>
      <c r="AO52" s="760"/>
      <c r="AP52" s="376"/>
      <c r="AQ52" s="760" t="s">
        <v>1425</v>
      </c>
      <c r="AR52" s="760"/>
      <c r="AS52" s="376"/>
      <c r="AT52" s="376"/>
      <c r="AU52" s="755"/>
      <c r="AV52" s="779"/>
      <c r="AW52" s="779"/>
      <c r="AX52" s="779"/>
      <c r="AY52" s="779"/>
      <c r="AZ52" s="779"/>
      <c r="BA52" s="786"/>
      <c r="BB52" s="353"/>
      <c r="BC52" s="353"/>
      <c r="BD52" s="353"/>
      <c r="BE52" s="353"/>
      <c r="BF52" s="353"/>
      <c r="BG52" s="353"/>
      <c r="BH52" s="353"/>
      <c r="BI52" s="353"/>
      <c r="BJ52" s="353"/>
      <c r="BK52" s="353"/>
      <c r="BL52" s="353"/>
    </row>
    <row r="53" spans="1:64" s="372" customFormat="1" ht="16" customHeight="1">
      <c r="A53" s="371"/>
      <c r="B53" s="751"/>
      <c r="C53" s="404"/>
      <c r="D53" s="760" t="s">
        <v>1116</v>
      </c>
      <c r="E53" s="760"/>
      <c r="F53" s="376"/>
      <c r="G53" s="760" t="s">
        <v>1116</v>
      </c>
      <c r="H53" s="760"/>
      <c r="I53" s="376"/>
      <c r="J53" s="760" t="s">
        <v>1394</v>
      </c>
      <c r="K53" s="760"/>
      <c r="L53" s="376"/>
      <c r="M53" s="760" t="s">
        <v>1115</v>
      </c>
      <c r="N53" s="760"/>
      <c r="O53" s="376"/>
      <c r="P53" s="760" t="s">
        <v>1113</v>
      </c>
      <c r="Q53" s="760"/>
      <c r="R53" s="376"/>
      <c r="S53" s="760" t="s">
        <v>1115</v>
      </c>
      <c r="T53" s="760"/>
      <c r="U53" s="376"/>
      <c r="V53" s="760" t="s">
        <v>1348</v>
      </c>
      <c r="W53" s="760"/>
      <c r="X53" s="376"/>
      <c r="Y53" s="760" t="s">
        <v>1394</v>
      </c>
      <c r="Z53" s="760"/>
      <c r="AA53" s="376"/>
      <c r="AB53" s="760" t="s">
        <v>1394</v>
      </c>
      <c r="AC53" s="760"/>
      <c r="AD53" s="376"/>
      <c r="AE53" s="760" t="s">
        <v>1353</v>
      </c>
      <c r="AF53" s="760"/>
      <c r="AG53" s="376"/>
      <c r="AH53" s="760" t="s">
        <v>1113</v>
      </c>
      <c r="AI53" s="760"/>
      <c r="AJ53" s="376"/>
      <c r="AK53" s="760" t="s">
        <v>1426</v>
      </c>
      <c r="AL53" s="760"/>
      <c r="AM53" s="376"/>
      <c r="AN53" s="760" t="s">
        <v>1427</v>
      </c>
      <c r="AO53" s="760"/>
      <c r="AQ53" s="760" t="s">
        <v>1428</v>
      </c>
      <c r="AR53" s="760"/>
      <c r="AS53" s="376"/>
      <c r="AT53" s="376"/>
      <c r="AU53" s="755"/>
      <c r="AV53" s="780"/>
      <c r="AW53" s="780"/>
      <c r="AX53" s="780"/>
      <c r="AY53" s="780"/>
      <c r="AZ53" s="780"/>
      <c r="BA53" s="777"/>
      <c r="BB53" s="353"/>
      <c r="BC53" s="353"/>
      <c r="BD53" s="353"/>
      <c r="BE53" s="353"/>
      <c r="BF53" s="353"/>
      <c r="BG53" s="353"/>
      <c r="BH53" s="353"/>
      <c r="BI53" s="353"/>
      <c r="BJ53" s="353"/>
      <c r="BK53" s="353"/>
      <c r="BL53" s="353"/>
    </row>
    <row r="54" spans="1:64" ht="25.5" customHeight="1">
      <c r="A54" s="347"/>
      <c r="B54" s="751"/>
      <c r="C54" s="350"/>
      <c r="D54" s="772"/>
      <c r="E54" s="772"/>
      <c r="F54" s="376"/>
      <c r="G54" s="772"/>
      <c r="H54" s="772"/>
      <c r="I54" s="408"/>
      <c r="J54" s="772"/>
      <c r="K54" s="772"/>
      <c r="L54" s="376"/>
      <c r="M54" s="400"/>
      <c r="N54" s="400"/>
      <c r="O54" s="376"/>
      <c r="P54" s="400"/>
      <c r="Q54" s="400"/>
      <c r="R54" s="408"/>
      <c r="S54" s="413"/>
      <c r="T54" s="413"/>
      <c r="U54" s="408"/>
      <c r="V54" s="400"/>
      <c r="W54" s="400"/>
      <c r="X54" s="350"/>
      <c r="Y54" s="400"/>
      <c r="Z54" s="400"/>
      <c r="AA54" s="376"/>
      <c r="AB54" s="400"/>
      <c r="AC54" s="400"/>
      <c r="AD54" s="376"/>
      <c r="AE54" s="400"/>
      <c r="AF54" s="400"/>
      <c r="AG54" s="376"/>
      <c r="AH54" s="413"/>
      <c r="AI54" s="413"/>
      <c r="AJ54" s="413"/>
      <c r="AK54" s="413"/>
      <c r="AL54" s="413"/>
      <c r="AM54" s="413"/>
      <c r="AN54" s="782"/>
      <c r="AO54" s="782"/>
      <c r="AP54" s="376"/>
      <c r="AQ54" s="782"/>
      <c r="AR54" s="782"/>
      <c r="AS54" s="413"/>
      <c r="AT54" s="413"/>
      <c r="AU54" s="755"/>
      <c r="AV54" s="780"/>
      <c r="AW54" s="780"/>
      <c r="AX54" s="780"/>
      <c r="AY54" s="780"/>
      <c r="AZ54" s="780"/>
      <c r="BA54" s="777"/>
      <c r="BB54" s="353"/>
      <c r="BC54" s="353"/>
      <c r="BD54" s="353"/>
      <c r="BE54" s="353"/>
      <c r="BF54" s="353"/>
      <c r="BG54" s="353"/>
      <c r="BH54" s="353"/>
      <c r="BI54" s="353"/>
      <c r="BJ54" s="353"/>
      <c r="BK54" s="353"/>
      <c r="BL54" s="353"/>
    </row>
    <row r="55" spans="1:64" ht="25.5" customHeight="1" thickBot="1">
      <c r="A55" s="347"/>
      <c r="B55" s="751"/>
      <c r="C55" s="350"/>
      <c r="D55" s="402">
        <f>AQ44+1</f>
        <v>41</v>
      </c>
      <c r="E55" s="401"/>
      <c r="F55" s="402"/>
      <c r="G55" s="401">
        <f>D55+1</f>
        <v>42</v>
      </c>
      <c r="H55" s="401"/>
      <c r="I55" s="402"/>
      <c r="J55" s="401">
        <f>G55+1</f>
        <v>43</v>
      </c>
      <c r="K55" s="401"/>
      <c r="L55" s="402"/>
      <c r="M55" s="401">
        <f>J55+1</f>
        <v>44</v>
      </c>
      <c r="N55" s="401"/>
      <c r="O55" s="402"/>
      <c r="P55" s="401">
        <f>M55+1</f>
        <v>45</v>
      </c>
      <c r="Q55" s="401"/>
      <c r="R55" s="402"/>
      <c r="S55" s="401">
        <f>P55+1</f>
        <v>46</v>
      </c>
      <c r="T55" s="415"/>
      <c r="U55" s="402"/>
      <c r="V55" s="401">
        <f>S55+1</f>
        <v>47</v>
      </c>
      <c r="W55" s="401"/>
      <c r="X55" s="409"/>
      <c r="Y55" s="401">
        <f>V55+1</f>
        <v>48</v>
      </c>
      <c r="Z55" s="401"/>
      <c r="AA55" s="402"/>
      <c r="AB55" s="401">
        <f>Y55+1</f>
        <v>49</v>
      </c>
      <c r="AC55" s="401"/>
      <c r="AD55" s="402"/>
      <c r="AE55" s="401">
        <f>AB55+1</f>
        <v>50</v>
      </c>
      <c r="AF55" s="401"/>
      <c r="AG55" s="402"/>
      <c r="AH55" s="401">
        <f>AE55+1</f>
        <v>51</v>
      </c>
      <c r="AI55" s="415"/>
      <c r="AJ55" s="415"/>
      <c r="AK55" s="401">
        <f>AH55+1</f>
        <v>52</v>
      </c>
      <c r="AL55" s="415"/>
      <c r="AM55" s="415"/>
      <c r="AN55" s="401">
        <f>AK55+1</f>
        <v>53</v>
      </c>
      <c r="AO55" s="402"/>
      <c r="AP55" s="415"/>
      <c r="AQ55" s="401">
        <f>AN55+1</f>
        <v>54</v>
      </c>
      <c r="AR55" s="408"/>
      <c r="AS55" s="413"/>
      <c r="AT55" s="413"/>
      <c r="AU55" s="755"/>
      <c r="AV55" s="780"/>
      <c r="AW55" s="780"/>
      <c r="AX55" s="780"/>
      <c r="AY55" s="780"/>
      <c r="AZ55" s="780"/>
      <c r="BA55" s="777"/>
      <c r="BB55" s="353"/>
      <c r="BC55" s="353"/>
      <c r="BD55" s="353"/>
      <c r="BE55" s="353"/>
      <c r="BF55" s="353"/>
      <c r="BG55" s="353"/>
      <c r="BH55" s="353"/>
      <c r="BI55" s="353"/>
      <c r="BJ55" s="353"/>
      <c r="BK55" s="353"/>
      <c r="BL55" s="353"/>
    </row>
    <row r="56" spans="1:64" ht="14.5" customHeight="1" thickBot="1">
      <c r="A56" s="347"/>
      <c r="B56" s="751"/>
      <c r="C56" s="416"/>
      <c r="D56" s="792" t="s">
        <v>1167</v>
      </c>
      <c r="E56" s="793"/>
      <c r="F56" s="793"/>
      <c r="G56" s="793"/>
      <c r="H56" s="793"/>
      <c r="I56" s="793"/>
      <c r="J56" s="793"/>
      <c r="K56" s="793"/>
      <c r="L56" s="793"/>
      <c r="M56" s="793"/>
      <c r="N56" s="793"/>
      <c r="O56" s="793"/>
      <c r="P56" s="793"/>
      <c r="Q56" s="793"/>
      <c r="R56" s="793"/>
      <c r="S56" s="793"/>
      <c r="T56" s="793"/>
      <c r="U56" s="793"/>
      <c r="V56" s="793"/>
      <c r="W56" s="793"/>
      <c r="X56" s="793"/>
      <c r="Y56" s="793"/>
      <c r="Z56" s="793"/>
      <c r="AA56" s="793"/>
      <c r="AB56" s="793"/>
      <c r="AC56" s="793"/>
      <c r="AD56" s="794"/>
      <c r="AE56" s="795" t="s">
        <v>1182</v>
      </c>
      <c r="AF56" s="796"/>
      <c r="AG56" s="796"/>
      <c r="AH56" s="796"/>
      <c r="AI56" s="796"/>
      <c r="AJ56" s="796"/>
      <c r="AK56" s="796"/>
      <c r="AL56" s="796"/>
      <c r="AM56" s="796"/>
      <c r="AN56" s="796"/>
      <c r="AO56" s="796"/>
      <c r="AP56" s="796"/>
      <c r="AQ56" s="796"/>
      <c r="AR56" s="796"/>
      <c r="AS56" s="796"/>
      <c r="AT56" s="376"/>
      <c r="AU56" s="755"/>
      <c r="AV56" s="780"/>
      <c r="AW56" s="780"/>
      <c r="AX56" s="780"/>
      <c r="AY56" s="780"/>
      <c r="AZ56" s="780"/>
      <c r="BA56" s="777"/>
      <c r="BB56" s="353"/>
      <c r="BC56" s="353"/>
      <c r="BD56" s="353"/>
      <c r="BE56" s="353"/>
      <c r="BF56" s="353"/>
      <c r="BG56" s="353"/>
      <c r="BH56" s="353"/>
      <c r="BI56" s="353"/>
      <c r="BJ56" s="353"/>
      <c r="BK56" s="353"/>
      <c r="BL56" s="353"/>
    </row>
    <row r="57" spans="1:64" ht="14.5" customHeight="1">
      <c r="A57" s="347"/>
      <c r="B57" s="751"/>
      <c r="C57" s="350"/>
      <c r="D57" s="350"/>
      <c r="E57" s="350"/>
      <c r="F57" s="376"/>
      <c r="G57" s="350"/>
      <c r="H57" s="350"/>
      <c r="I57" s="376"/>
      <c r="J57" s="350"/>
      <c r="K57" s="350"/>
      <c r="L57" s="376"/>
      <c r="M57" s="350"/>
      <c r="N57" s="350"/>
      <c r="O57" s="376"/>
      <c r="P57" s="350"/>
      <c r="Q57" s="350"/>
      <c r="R57" s="376"/>
      <c r="S57" s="350"/>
      <c r="T57" s="350"/>
      <c r="U57" s="376"/>
      <c r="V57" s="350"/>
      <c r="W57" s="350"/>
      <c r="X57" s="376"/>
      <c r="Y57" s="350"/>
      <c r="Z57" s="350"/>
      <c r="AA57" s="376"/>
      <c r="AB57" s="350"/>
      <c r="AC57" s="350"/>
      <c r="AD57" s="376"/>
      <c r="AE57" s="350"/>
      <c r="AF57" s="350"/>
      <c r="AG57" s="376"/>
      <c r="AH57" s="350"/>
      <c r="AI57" s="350"/>
      <c r="AJ57" s="376"/>
      <c r="AK57" s="350"/>
      <c r="AL57" s="350"/>
      <c r="AM57" s="376"/>
      <c r="AN57" s="350"/>
      <c r="AO57" s="350"/>
      <c r="AP57" s="376"/>
      <c r="AQ57" s="350"/>
      <c r="AR57" s="404"/>
      <c r="AS57" s="376"/>
      <c r="AT57" s="376"/>
      <c r="AU57" s="755"/>
      <c r="AV57" s="780"/>
      <c r="AW57" s="780"/>
      <c r="AX57" s="780"/>
      <c r="AY57" s="780"/>
      <c r="AZ57" s="780"/>
      <c r="BA57" s="777"/>
      <c r="BB57" s="353"/>
      <c r="BC57" s="353"/>
      <c r="BD57" s="353"/>
      <c r="BE57" s="353"/>
      <c r="BF57" s="353"/>
      <c r="BG57" s="353"/>
      <c r="BH57" s="353"/>
      <c r="BI57" s="353"/>
      <c r="BJ57" s="353"/>
      <c r="BK57" s="353"/>
      <c r="BL57" s="353"/>
    </row>
    <row r="58" spans="1:64" ht="14.5" customHeight="1">
      <c r="A58" s="347"/>
      <c r="B58" s="751"/>
      <c r="C58" s="350"/>
      <c r="D58" s="350"/>
      <c r="E58" s="350"/>
      <c r="F58" s="376"/>
      <c r="G58" s="350"/>
      <c r="H58" s="350"/>
      <c r="I58" s="376"/>
      <c r="J58" s="350"/>
      <c r="K58" s="350"/>
      <c r="L58" s="376"/>
      <c r="M58" s="350"/>
      <c r="N58" s="350"/>
      <c r="O58" s="376"/>
      <c r="P58" s="350"/>
      <c r="Q58" s="350"/>
      <c r="R58" s="376"/>
      <c r="S58" s="350"/>
      <c r="T58" s="350"/>
      <c r="U58" s="376"/>
      <c r="V58" s="350"/>
      <c r="W58" s="350"/>
      <c r="X58" s="376"/>
      <c r="Y58" s="350"/>
      <c r="Z58" s="350"/>
      <c r="AA58" s="376"/>
      <c r="AB58" s="350"/>
      <c r="AC58" s="350"/>
      <c r="AD58" s="376"/>
      <c r="AE58" s="350"/>
      <c r="AF58" s="350"/>
      <c r="AG58" s="376"/>
      <c r="AH58" s="350"/>
      <c r="AI58" s="350"/>
      <c r="AJ58" s="376"/>
      <c r="AK58" s="350"/>
      <c r="AL58" s="350"/>
      <c r="AM58" s="376"/>
      <c r="AN58" s="350"/>
      <c r="AO58" s="350"/>
      <c r="AP58" s="376"/>
      <c r="AQ58" s="350"/>
      <c r="AR58" s="350"/>
      <c r="AS58" s="376"/>
      <c r="AT58" s="376"/>
      <c r="AU58" s="755"/>
      <c r="AV58" s="780"/>
      <c r="AW58" s="780"/>
      <c r="AX58" s="780"/>
      <c r="AY58" s="780"/>
      <c r="AZ58" s="780"/>
      <c r="BA58" s="777"/>
      <c r="BB58" s="353"/>
      <c r="BC58" s="353"/>
      <c r="BD58" s="353"/>
      <c r="BE58" s="353"/>
      <c r="BF58" s="353"/>
      <c r="BG58" s="353"/>
      <c r="BH58" s="353"/>
      <c r="BI58" s="353"/>
      <c r="BJ58" s="353"/>
      <c r="BK58" s="353"/>
      <c r="BL58" s="353"/>
    </row>
    <row r="59" spans="1:64" ht="15" customHeight="1" thickBot="1">
      <c r="A59" s="347"/>
      <c r="B59" s="751"/>
      <c r="C59" s="350"/>
      <c r="D59" s="411"/>
      <c r="E59" s="384"/>
      <c r="F59" s="376"/>
      <c r="G59" s="776"/>
      <c r="H59" s="776"/>
      <c r="I59" s="376"/>
      <c r="J59" s="776"/>
      <c r="K59" s="776"/>
      <c r="L59" s="376"/>
      <c r="M59" s="776"/>
      <c r="N59" s="776"/>
      <c r="O59" s="376"/>
      <c r="P59" s="776"/>
      <c r="Q59" s="776"/>
      <c r="R59" s="376"/>
      <c r="S59" s="776"/>
      <c r="T59" s="776"/>
      <c r="U59" s="376"/>
      <c r="V59" s="776"/>
      <c r="W59" s="776"/>
      <c r="X59" s="376"/>
      <c r="Y59" s="776"/>
      <c r="Z59" s="776"/>
      <c r="AA59" s="376"/>
      <c r="AB59" s="776"/>
      <c r="AC59" s="776"/>
      <c r="AD59" s="376"/>
      <c r="AE59" s="776"/>
      <c r="AF59" s="776"/>
      <c r="AG59" s="376"/>
      <c r="AH59" s="776"/>
      <c r="AI59" s="776"/>
      <c r="AJ59" s="376"/>
      <c r="AK59" s="776"/>
      <c r="AL59" s="776"/>
      <c r="AM59" s="376"/>
      <c r="AN59" s="776"/>
      <c r="AO59" s="776"/>
      <c r="AP59" s="376"/>
      <c r="AQ59" s="776"/>
      <c r="AR59" s="776"/>
      <c r="AS59" s="376"/>
      <c r="AT59" s="376"/>
      <c r="AU59" s="755"/>
      <c r="AV59" s="781"/>
      <c r="AW59" s="781"/>
      <c r="AX59" s="781"/>
      <c r="AY59" s="781"/>
      <c r="AZ59" s="781"/>
      <c r="BA59" s="778"/>
      <c r="BB59" s="353"/>
      <c r="BC59" s="353"/>
      <c r="BD59" s="353"/>
      <c r="BE59" s="353"/>
      <c r="BF59" s="353"/>
      <c r="BG59" s="353"/>
      <c r="BH59" s="353"/>
      <c r="BI59" s="353"/>
      <c r="BJ59" s="353"/>
      <c r="BK59" s="353"/>
      <c r="BL59" s="353"/>
    </row>
    <row r="60" spans="1:64" ht="15.65" customHeight="1" thickTop="1" thickBot="1">
      <c r="A60" s="347"/>
      <c r="B60" s="751"/>
      <c r="C60" s="376"/>
      <c r="D60" s="388" t="s">
        <v>814</v>
      </c>
      <c r="E60" s="388" t="s">
        <v>816</v>
      </c>
      <c r="F60" s="376"/>
      <c r="G60" s="388" t="s">
        <v>814</v>
      </c>
      <c r="H60" s="388" t="s">
        <v>816</v>
      </c>
      <c r="I60" s="376"/>
      <c r="J60" s="388" t="s">
        <v>814</v>
      </c>
      <c r="K60" s="388" t="s">
        <v>816</v>
      </c>
      <c r="L60" s="376"/>
      <c r="M60" s="388" t="s">
        <v>814</v>
      </c>
      <c r="N60" s="388" t="s">
        <v>816</v>
      </c>
      <c r="O60" s="376"/>
      <c r="P60" s="388" t="s">
        <v>814</v>
      </c>
      <c r="Q60" s="388" t="s">
        <v>816</v>
      </c>
      <c r="R60" s="376"/>
      <c r="S60" s="388" t="s">
        <v>814</v>
      </c>
      <c r="T60" s="388" t="s">
        <v>816</v>
      </c>
      <c r="U60" s="376"/>
      <c r="V60" s="388" t="s">
        <v>814</v>
      </c>
      <c r="W60" s="388" t="s">
        <v>816</v>
      </c>
      <c r="X60" s="376"/>
      <c r="Y60" s="388" t="s">
        <v>814</v>
      </c>
      <c r="Z60" s="388" t="s">
        <v>816</v>
      </c>
      <c r="AA60" s="376"/>
      <c r="AB60" s="388" t="s">
        <v>814</v>
      </c>
      <c r="AC60" s="388" t="s">
        <v>816</v>
      </c>
      <c r="AD60" s="376"/>
      <c r="AE60" s="388" t="s">
        <v>814</v>
      </c>
      <c r="AF60" s="388" t="s">
        <v>816</v>
      </c>
      <c r="AG60" s="376"/>
      <c r="AH60" s="388" t="s">
        <v>814</v>
      </c>
      <c r="AI60" s="388" t="s">
        <v>816</v>
      </c>
      <c r="AJ60" s="376"/>
      <c r="AK60" s="388" t="s">
        <v>814</v>
      </c>
      <c r="AL60" s="388" t="s">
        <v>816</v>
      </c>
      <c r="AM60" s="376"/>
      <c r="AN60" s="388" t="s">
        <v>814</v>
      </c>
      <c r="AO60" s="388" t="s">
        <v>816</v>
      </c>
      <c r="AP60" s="376"/>
      <c r="AQ60" s="388" t="s">
        <v>814</v>
      </c>
      <c r="AR60" s="388" t="s">
        <v>816</v>
      </c>
      <c r="AS60" s="376"/>
      <c r="AT60" s="376"/>
      <c r="AU60" s="755"/>
      <c r="AV60" s="761">
        <f>COUNTA(D63:AR63)</f>
        <v>14</v>
      </c>
      <c r="AW60" s="761">
        <f>COUNTIF(K59:AR59,"FC")</f>
        <v>0</v>
      </c>
      <c r="AX60" s="761">
        <f>COUNTIF(J58:AR58,"EC")</f>
        <v>0</v>
      </c>
      <c r="AY60" s="761">
        <f>COUNTIF(J62:AR62,"E")</f>
        <v>0</v>
      </c>
      <c r="AZ60" s="761">
        <f>COUNTIF(J59:AR59,"TW")</f>
        <v>0</v>
      </c>
      <c r="BA60" s="762"/>
      <c r="BB60" s="353"/>
      <c r="BC60" s="353"/>
      <c r="BD60" s="353"/>
      <c r="BE60" s="353"/>
      <c r="BF60" s="353"/>
      <c r="BG60" s="353"/>
      <c r="BH60" s="353"/>
      <c r="BI60" s="353"/>
      <c r="BJ60" s="353"/>
      <c r="BK60" s="353"/>
      <c r="BL60" s="353"/>
    </row>
    <row r="61" spans="1:64" ht="15.65" customHeight="1" thickTop="1" thickBot="1">
      <c r="A61" s="347"/>
      <c r="B61" s="751"/>
      <c r="C61" s="376"/>
      <c r="D61" s="392" t="s">
        <v>819</v>
      </c>
      <c r="E61" s="392" t="s">
        <v>637</v>
      </c>
      <c r="F61" s="376"/>
      <c r="G61" s="392" t="s">
        <v>819</v>
      </c>
      <c r="H61" s="392" t="s">
        <v>637</v>
      </c>
      <c r="I61" s="376"/>
      <c r="J61" s="392" t="s">
        <v>819</v>
      </c>
      <c r="K61" s="392" t="s">
        <v>637</v>
      </c>
      <c r="L61" s="376"/>
      <c r="M61" s="392" t="s">
        <v>819</v>
      </c>
      <c r="N61" s="392" t="s">
        <v>637</v>
      </c>
      <c r="O61" s="376"/>
      <c r="P61" s="392" t="s">
        <v>819</v>
      </c>
      <c r="Q61" s="392" t="s">
        <v>637</v>
      </c>
      <c r="R61" s="376"/>
      <c r="S61" s="392" t="s">
        <v>819</v>
      </c>
      <c r="T61" s="392" t="s">
        <v>637</v>
      </c>
      <c r="U61" s="376"/>
      <c r="V61" s="392" t="s">
        <v>819</v>
      </c>
      <c r="W61" s="392" t="s">
        <v>637</v>
      </c>
      <c r="X61" s="376"/>
      <c r="Y61" s="392" t="s">
        <v>819</v>
      </c>
      <c r="Z61" s="392" t="s">
        <v>637</v>
      </c>
      <c r="AA61" s="376"/>
      <c r="AB61" s="392" t="s">
        <v>819</v>
      </c>
      <c r="AC61" s="392" t="s">
        <v>637</v>
      </c>
      <c r="AD61" s="376"/>
      <c r="AE61" s="392" t="s">
        <v>819</v>
      </c>
      <c r="AF61" s="392" t="s">
        <v>637</v>
      </c>
      <c r="AG61" s="376"/>
      <c r="AH61" s="392" t="s">
        <v>819</v>
      </c>
      <c r="AI61" s="392" t="s">
        <v>637</v>
      </c>
      <c r="AJ61" s="376"/>
      <c r="AK61" s="392" t="s">
        <v>819</v>
      </c>
      <c r="AL61" s="392" t="s">
        <v>637</v>
      </c>
      <c r="AM61" s="376"/>
      <c r="AN61" s="392" t="s">
        <v>819</v>
      </c>
      <c r="AO61" s="392" t="s">
        <v>637</v>
      </c>
      <c r="AP61" s="376"/>
      <c r="AQ61" s="392" t="s">
        <v>819</v>
      </c>
      <c r="AR61" s="392" t="s">
        <v>637</v>
      </c>
      <c r="AS61" s="376"/>
      <c r="AT61" s="376"/>
      <c r="AU61" s="755"/>
      <c r="AV61" s="761"/>
      <c r="AW61" s="761"/>
      <c r="AX61" s="761"/>
      <c r="AY61" s="761"/>
      <c r="AZ61" s="761"/>
      <c r="BA61" s="762"/>
      <c r="BB61" s="353"/>
      <c r="BC61" s="353"/>
      <c r="BD61" s="353"/>
      <c r="BE61" s="353"/>
      <c r="BF61" s="353"/>
      <c r="BG61" s="353"/>
      <c r="BH61" s="353"/>
      <c r="BI61" s="353"/>
      <c r="BJ61" s="353"/>
      <c r="BK61" s="353"/>
      <c r="BL61" s="353"/>
    </row>
    <row r="62" spans="1:64" ht="15.65" customHeight="1" thickTop="1" thickBot="1">
      <c r="A62" s="347"/>
      <c r="B62" s="751"/>
      <c r="C62" s="350"/>
      <c r="D62" s="390">
        <v>0</v>
      </c>
      <c r="E62" s="395" t="s">
        <v>967</v>
      </c>
      <c r="F62" s="396">
        <v>372</v>
      </c>
      <c r="G62" s="390">
        <v>0</v>
      </c>
      <c r="H62" s="395" t="s">
        <v>967</v>
      </c>
      <c r="I62" s="396">
        <v>370</v>
      </c>
      <c r="J62" s="390">
        <v>0</v>
      </c>
      <c r="K62" s="395" t="s">
        <v>967</v>
      </c>
      <c r="L62" s="396">
        <v>400</v>
      </c>
      <c r="M62" s="390">
        <v>0</v>
      </c>
      <c r="N62" s="395" t="s">
        <v>967</v>
      </c>
      <c r="O62" s="396">
        <v>360</v>
      </c>
      <c r="P62" s="390">
        <v>0</v>
      </c>
      <c r="Q62" s="395" t="s">
        <v>967</v>
      </c>
      <c r="R62" s="396">
        <v>365</v>
      </c>
      <c r="S62" s="390">
        <v>0</v>
      </c>
      <c r="T62" s="395" t="s">
        <v>967</v>
      </c>
      <c r="U62" s="396">
        <v>428</v>
      </c>
      <c r="V62" s="390">
        <v>0</v>
      </c>
      <c r="W62" s="395" t="s">
        <v>967</v>
      </c>
      <c r="X62" s="396">
        <v>360.72300000000001</v>
      </c>
      <c r="Y62" s="390">
        <v>0</v>
      </c>
      <c r="Z62" s="395" t="s">
        <v>967</v>
      </c>
      <c r="AA62" s="396">
        <v>260.00200000000001</v>
      </c>
      <c r="AB62" s="390">
        <v>0</v>
      </c>
      <c r="AC62" s="395" t="s">
        <v>967</v>
      </c>
      <c r="AD62" s="396">
        <v>456.80599999999998</v>
      </c>
      <c r="AE62" s="390">
        <v>0</v>
      </c>
      <c r="AF62" s="395" t="s">
        <v>967</v>
      </c>
      <c r="AG62" s="396">
        <v>444.77800000000002</v>
      </c>
      <c r="AH62" s="390">
        <v>0</v>
      </c>
      <c r="AI62" s="395" t="s">
        <v>967</v>
      </c>
      <c r="AJ62" s="396">
        <v>407</v>
      </c>
      <c r="AK62" s="390">
        <v>0</v>
      </c>
      <c r="AL62" s="395" t="s">
        <v>967</v>
      </c>
      <c r="AM62" s="396">
        <v>400.91199999999998</v>
      </c>
      <c r="AN62" s="390">
        <v>0</v>
      </c>
      <c r="AO62" s="395" t="s">
        <v>967</v>
      </c>
      <c r="AP62" s="396">
        <v>407</v>
      </c>
      <c r="AQ62" s="390">
        <v>0</v>
      </c>
      <c r="AR62" s="395" t="s">
        <v>967</v>
      </c>
      <c r="AS62" s="396">
        <v>378</v>
      </c>
      <c r="AT62" s="376"/>
      <c r="AU62" s="755"/>
      <c r="AV62" s="761"/>
      <c r="AW62" s="761"/>
      <c r="AX62" s="761"/>
      <c r="AY62" s="761"/>
      <c r="AZ62" s="761"/>
      <c r="BA62" s="762"/>
      <c r="BB62" s="353">
        <f>SUM(F62:AS62)</f>
        <v>5410.2210000000005</v>
      </c>
      <c r="BC62" s="353"/>
      <c r="BD62" s="353"/>
      <c r="BE62" s="353"/>
      <c r="BF62" s="353"/>
      <c r="BG62" s="353"/>
      <c r="BH62" s="353"/>
      <c r="BI62" s="353"/>
      <c r="BJ62" s="353"/>
      <c r="BK62" s="353"/>
      <c r="BL62" s="353"/>
    </row>
    <row r="63" spans="1:64" s="372" customFormat="1" ht="16.5" customHeight="1" thickTop="1">
      <c r="A63" s="371"/>
      <c r="B63" s="751"/>
      <c r="C63" s="404"/>
      <c r="D63" s="760" t="s">
        <v>1429</v>
      </c>
      <c r="E63" s="760"/>
      <c r="F63" s="376"/>
      <c r="G63" s="760" t="s">
        <v>1430</v>
      </c>
      <c r="H63" s="760"/>
      <c r="I63" s="404"/>
      <c r="J63" s="760" t="s">
        <v>1431</v>
      </c>
      <c r="K63" s="760"/>
      <c r="L63" s="404"/>
      <c r="M63" s="760" t="s">
        <v>1432</v>
      </c>
      <c r="N63" s="760"/>
      <c r="O63" s="404"/>
      <c r="P63" s="760" t="s">
        <v>1433</v>
      </c>
      <c r="Q63" s="760"/>
      <c r="R63" s="376"/>
      <c r="S63" s="760" t="s">
        <v>1434</v>
      </c>
      <c r="T63" s="760"/>
      <c r="U63" s="376"/>
      <c r="V63" s="760" t="s">
        <v>1435</v>
      </c>
      <c r="W63" s="760"/>
      <c r="X63" s="376"/>
      <c r="Y63" s="760" t="s">
        <v>1436</v>
      </c>
      <c r="Z63" s="760"/>
      <c r="AA63" s="376"/>
      <c r="AB63" s="760" t="s">
        <v>1437</v>
      </c>
      <c r="AC63" s="760"/>
      <c r="AD63" s="376"/>
      <c r="AE63" s="760" t="s">
        <v>1438</v>
      </c>
      <c r="AF63" s="760"/>
      <c r="AG63" s="376"/>
      <c r="AH63" s="760" t="s">
        <v>1439</v>
      </c>
      <c r="AI63" s="760"/>
      <c r="AJ63" s="376"/>
      <c r="AK63" s="760" t="s">
        <v>1440</v>
      </c>
      <c r="AL63" s="760"/>
      <c r="AM63" s="376"/>
      <c r="AN63" s="760" t="s">
        <v>1441</v>
      </c>
      <c r="AO63" s="760"/>
      <c r="AP63" s="376"/>
      <c r="AQ63" s="760" t="s">
        <v>1442</v>
      </c>
      <c r="AR63" s="760"/>
      <c r="AS63" s="376"/>
      <c r="AT63" s="376"/>
      <c r="AU63" s="755"/>
      <c r="AV63" s="779"/>
      <c r="AW63" s="779"/>
      <c r="AX63" s="779"/>
      <c r="AY63" s="779"/>
      <c r="AZ63" s="779"/>
      <c r="BA63" s="786"/>
      <c r="BB63" s="353"/>
      <c r="BC63" s="353"/>
      <c r="BD63" s="353"/>
      <c r="BE63" s="353"/>
      <c r="BF63" s="353"/>
      <c r="BG63" s="353"/>
      <c r="BH63" s="353"/>
      <c r="BI63" s="353"/>
      <c r="BJ63" s="353"/>
      <c r="BK63" s="353"/>
      <c r="BL63" s="353"/>
    </row>
    <row r="64" spans="1:64" s="372" customFormat="1" ht="16" customHeight="1">
      <c r="A64" s="371"/>
      <c r="B64" s="751"/>
      <c r="C64" s="404"/>
      <c r="D64" s="760" t="s">
        <v>1116</v>
      </c>
      <c r="E64" s="760"/>
      <c r="F64" s="376"/>
      <c r="G64" s="760" t="s">
        <v>1116</v>
      </c>
      <c r="H64" s="760"/>
      <c r="I64" s="376"/>
      <c r="J64" s="760" t="s">
        <v>1352</v>
      </c>
      <c r="K64" s="760"/>
      <c r="L64" s="376"/>
      <c r="M64" s="760" t="s">
        <v>1375</v>
      </c>
      <c r="N64" s="760"/>
      <c r="O64" s="376"/>
      <c r="P64" s="760" t="s">
        <v>1116</v>
      </c>
      <c r="Q64" s="760"/>
      <c r="R64" s="376"/>
      <c r="S64" s="760" t="s">
        <v>1443</v>
      </c>
      <c r="T64" s="760"/>
      <c r="U64" s="376"/>
      <c r="V64" s="760" t="s">
        <v>1116</v>
      </c>
      <c r="W64" s="760"/>
      <c r="X64" s="376"/>
      <c r="Y64" s="760" t="s">
        <v>1348</v>
      </c>
      <c r="Z64" s="760"/>
      <c r="AA64" s="376"/>
      <c r="AB64" s="760" t="s">
        <v>1115</v>
      </c>
      <c r="AC64" s="760"/>
      <c r="AD64" s="376"/>
      <c r="AE64" s="760" t="s">
        <v>1343</v>
      </c>
      <c r="AF64" s="760"/>
      <c r="AG64" s="376"/>
      <c r="AH64" s="760" t="s">
        <v>1352</v>
      </c>
      <c r="AI64" s="760"/>
      <c r="AJ64" s="376"/>
      <c r="AK64" s="760" t="s">
        <v>1116</v>
      </c>
      <c r="AL64" s="760"/>
      <c r="AM64" s="376"/>
      <c r="AN64" s="760" t="s">
        <v>1352</v>
      </c>
      <c r="AO64" s="760"/>
      <c r="AP64" s="376"/>
      <c r="AQ64" s="760" t="s">
        <v>1115</v>
      </c>
      <c r="AR64" s="760"/>
      <c r="AS64" s="376"/>
      <c r="AT64" s="376"/>
      <c r="AU64" s="755"/>
      <c r="AV64" s="780"/>
      <c r="AW64" s="780"/>
      <c r="AX64" s="780"/>
      <c r="AY64" s="780"/>
      <c r="AZ64" s="780"/>
      <c r="BA64" s="777"/>
      <c r="BB64" s="353"/>
      <c r="BC64" s="353"/>
      <c r="BD64" s="353"/>
      <c r="BE64" s="353"/>
      <c r="BF64" s="353"/>
      <c r="BG64" s="353"/>
      <c r="BH64" s="353"/>
      <c r="BI64" s="353"/>
      <c r="BJ64" s="353"/>
      <c r="BK64" s="353"/>
      <c r="BL64" s="353"/>
    </row>
    <row r="65" spans="1:64" s="372" customFormat="1" ht="14.5" customHeight="1">
      <c r="A65" s="371"/>
      <c r="B65" s="751"/>
      <c r="C65" s="404"/>
      <c r="D65" s="394"/>
      <c r="E65" s="394"/>
      <c r="F65" s="376"/>
      <c r="G65" s="394"/>
      <c r="H65" s="394"/>
      <c r="I65" s="408"/>
      <c r="J65" s="394"/>
      <c r="K65" s="394"/>
      <c r="L65" s="376"/>
      <c r="M65" s="394"/>
      <c r="N65" s="394"/>
      <c r="O65" s="376"/>
      <c r="P65" s="782"/>
      <c r="Q65" s="782"/>
      <c r="R65" s="408"/>
      <c r="S65" s="413"/>
      <c r="T65" s="413"/>
      <c r="U65" s="408"/>
      <c r="V65" s="394"/>
      <c r="W65" s="394"/>
      <c r="X65" s="404"/>
      <c r="Y65" s="394"/>
      <c r="Z65" s="394"/>
      <c r="AA65" s="376"/>
      <c r="AB65" s="394"/>
      <c r="AC65" s="394"/>
      <c r="AD65" s="376"/>
      <c r="AE65" s="394"/>
      <c r="AF65" s="394"/>
      <c r="AG65" s="376"/>
      <c r="AH65" s="413"/>
      <c r="AI65" s="413"/>
      <c r="AJ65" s="413"/>
      <c r="AK65" s="413"/>
      <c r="AL65" s="413"/>
      <c r="AM65" s="413"/>
      <c r="AN65" s="413"/>
      <c r="AO65" s="413"/>
      <c r="AP65" s="413"/>
      <c r="AQ65" s="413"/>
      <c r="AR65" s="413"/>
      <c r="AS65" s="413"/>
      <c r="AT65" s="413"/>
      <c r="AU65" s="755"/>
      <c r="AV65" s="780"/>
      <c r="AW65" s="780"/>
      <c r="AX65" s="780"/>
      <c r="AY65" s="780"/>
      <c r="AZ65" s="780"/>
      <c r="BA65" s="777"/>
      <c r="BB65" s="353"/>
      <c r="BC65" s="353"/>
      <c r="BD65" s="353"/>
      <c r="BE65" s="353"/>
      <c r="BF65" s="353"/>
      <c r="BG65" s="353"/>
      <c r="BH65" s="353"/>
      <c r="BI65" s="353"/>
      <c r="BJ65" s="353"/>
      <c r="BK65" s="353"/>
      <c r="BL65" s="353"/>
    </row>
    <row r="66" spans="1:64" ht="14.5" customHeight="1" thickBot="1">
      <c r="A66" s="347"/>
      <c r="B66" s="751"/>
      <c r="C66" s="350"/>
      <c r="D66" s="402">
        <f>AQ55+1</f>
        <v>55</v>
      </c>
      <c r="E66" s="401"/>
      <c r="F66" s="402"/>
      <c r="G66" s="402">
        <f>D66+1</f>
        <v>56</v>
      </c>
      <c r="H66" s="401"/>
      <c r="I66" s="402"/>
      <c r="J66" s="402">
        <f>G66+1</f>
        <v>57</v>
      </c>
      <c r="K66" s="401"/>
      <c r="L66" s="402"/>
      <c r="M66" s="402">
        <f>J66+1</f>
        <v>58</v>
      </c>
      <c r="N66" s="401"/>
      <c r="O66" s="402"/>
      <c r="P66" s="402">
        <f>M66+1</f>
        <v>59</v>
      </c>
      <c r="Q66" s="402"/>
      <c r="R66" s="402"/>
      <c r="S66" s="402">
        <f>P66+1</f>
        <v>60</v>
      </c>
      <c r="T66" s="415"/>
      <c r="U66" s="402"/>
      <c r="V66" s="402">
        <f>S66+1</f>
        <v>61</v>
      </c>
      <c r="W66" s="401"/>
      <c r="X66" s="409"/>
      <c r="Y66" s="402">
        <f>V66+1</f>
        <v>62</v>
      </c>
      <c r="Z66" s="401"/>
      <c r="AA66" s="402"/>
      <c r="AB66" s="402">
        <f>Y66+1</f>
        <v>63</v>
      </c>
      <c r="AC66" s="401"/>
      <c r="AD66" s="402"/>
      <c r="AE66" s="402">
        <f>AB66+1</f>
        <v>64</v>
      </c>
      <c r="AF66" s="401"/>
      <c r="AG66" s="402"/>
      <c r="AH66" s="402">
        <f>AE66+1</f>
        <v>65</v>
      </c>
      <c r="AI66" s="415"/>
      <c r="AJ66" s="415"/>
      <c r="AK66" s="402">
        <f>AH66+1</f>
        <v>66</v>
      </c>
      <c r="AL66" s="415"/>
      <c r="AM66" s="415"/>
      <c r="AN66" s="402">
        <f>AK66+1</f>
        <v>67</v>
      </c>
      <c r="AO66" s="415"/>
      <c r="AP66" s="415"/>
      <c r="AQ66" s="402">
        <f>AN66+1</f>
        <v>68</v>
      </c>
      <c r="AR66" s="413"/>
      <c r="AS66" s="413"/>
      <c r="AT66" s="413"/>
      <c r="AU66" s="755"/>
      <c r="AV66" s="780"/>
      <c r="AW66" s="780"/>
      <c r="AX66" s="780"/>
      <c r="AY66" s="780"/>
      <c r="AZ66" s="780"/>
      <c r="BA66" s="777"/>
      <c r="BB66" s="353"/>
      <c r="BC66" s="353"/>
      <c r="BD66" s="353"/>
      <c r="BE66" s="353"/>
      <c r="BF66" s="353"/>
      <c r="BG66" s="353"/>
      <c r="BH66" s="353"/>
      <c r="BI66" s="353"/>
      <c r="BJ66" s="353"/>
      <c r="BK66" s="353"/>
      <c r="BL66" s="353"/>
    </row>
    <row r="67" spans="1:64" ht="14.5" customHeight="1" thickBot="1">
      <c r="A67" s="347"/>
      <c r="B67" s="751"/>
      <c r="C67" s="797" t="s">
        <v>1173</v>
      </c>
      <c r="D67" s="798"/>
      <c r="E67" s="798"/>
      <c r="F67" s="798"/>
      <c r="G67" s="798"/>
      <c r="H67" s="798"/>
      <c r="I67" s="798"/>
      <c r="J67" s="798"/>
      <c r="K67" s="798"/>
      <c r="L67" s="798"/>
      <c r="M67" s="798"/>
      <c r="N67" s="798"/>
      <c r="O67" s="798"/>
      <c r="P67" s="798"/>
      <c r="Q67" s="798"/>
      <c r="R67" s="798"/>
      <c r="S67" s="798"/>
      <c r="T67" s="798"/>
      <c r="U67" s="798"/>
      <c r="V67" s="798"/>
      <c r="W67" s="798"/>
      <c r="X67" s="798"/>
      <c r="Y67" s="798"/>
      <c r="Z67" s="798"/>
      <c r="AA67" s="798"/>
      <c r="AB67" s="798"/>
      <c r="AC67" s="798"/>
      <c r="AD67" s="798"/>
      <c r="AE67" s="798"/>
      <c r="AF67" s="798"/>
      <c r="AG67" s="798"/>
      <c r="AH67" s="798"/>
      <c r="AI67" s="798"/>
      <c r="AJ67" s="799"/>
      <c r="AK67" s="800" t="s">
        <v>1167</v>
      </c>
      <c r="AL67" s="801"/>
      <c r="AM67" s="801"/>
      <c r="AN67" s="801"/>
      <c r="AO67" s="801"/>
      <c r="AP67" s="801"/>
      <c r="AQ67" s="801"/>
      <c r="AR67" s="801"/>
      <c r="AS67" s="802"/>
      <c r="AT67" s="376"/>
      <c r="AU67" s="755"/>
      <c r="AV67" s="780"/>
      <c r="AW67" s="780"/>
      <c r="AX67" s="780"/>
      <c r="AY67" s="780"/>
      <c r="AZ67" s="780"/>
      <c r="BA67" s="777"/>
      <c r="BB67" s="353"/>
      <c r="BC67" s="353"/>
      <c r="BD67" s="353"/>
      <c r="BE67" s="353"/>
      <c r="BF67" s="353"/>
      <c r="BG67" s="353"/>
      <c r="BH67" s="353"/>
      <c r="BI67" s="353"/>
      <c r="BJ67" s="353"/>
      <c r="BK67" s="353"/>
      <c r="BL67" s="353"/>
    </row>
    <row r="68" spans="1:64" ht="14.5" customHeight="1">
      <c r="A68" s="347"/>
      <c r="B68" s="751"/>
      <c r="C68" s="350"/>
      <c r="D68" s="350"/>
      <c r="E68" s="350"/>
      <c r="F68" s="376"/>
      <c r="G68" s="350"/>
      <c r="H68" s="350"/>
      <c r="I68" s="376"/>
      <c r="J68" s="350"/>
      <c r="K68" s="350"/>
      <c r="L68" s="376"/>
      <c r="M68" s="350"/>
      <c r="N68" s="350"/>
      <c r="O68" s="376"/>
      <c r="P68" s="350"/>
      <c r="Q68" s="350"/>
      <c r="R68" s="376"/>
      <c r="S68" s="350"/>
      <c r="T68" s="350"/>
      <c r="U68" s="376"/>
      <c r="V68" s="350"/>
      <c r="W68" s="350"/>
      <c r="X68" s="376"/>
      <c r="Y68" s="350"/>
      <c r="Z68" s="350"/>
      <c r="AA68" s="376"/>
      <c r="AB68" s="350"/>
      <c r="AC68" s="350"/>
      <c r="AD68" s="376"/>
      <c r="AE68" s="350"/>
      <c r="AF68" s="350"/>
      <c r="AG68" s="376"/>
      <c r="AH68" s="350"/>
      <c r="AI68" s="350"/>
      <c r="AJ68" s="376"/>
      <c r="AK68" s="350"/>
      <c r="AL68" s="350"/>
      <c r="AM68" s="376"/>
      <c r="AN68" s="350"/>
      <c r="AO68" s="350"/>
      <c r="AP68" s="376"/>
      <c r="AQ68" s="350"/>
      <c r="AR68" s="404"/>
      <c r="AS68" s="376"/>
      <c r="AT68" s="376"/>
      <c r="AU68" s="755"/>
      <c r="AV68" s="780"/>
      <c r="AW68" s="780"/>
      <c r="AX68" s="780"/>
      <c r="AY68" s="780"/>
      <c r="AZ68" s="780"/>
      <c r="BA68" s="777"/>
      <c r="BB68" s="353"/>
      <c r="BC68" s="353"/>
      <c r="BD68" s="353"/>
      <c r="BE68" s="353"/>
      <c r="BF68" s="353"/>
      <c r="BG68" s="353"/>
      <c r="BH68" s="353"/>
      <c r="BI68" s="353"/>
      <c r="BJ68" s="353"/>
      <c r="BK68" s="353"/>
      <c r="BL68" s="353"/>
    </row>
    <row r="69" spans="1:64" ht="14.5" customHeight="1">
      <c r="A69" s="347"/>
      <c r="B69" s="751"/>
      <c r="C69" s="350"/>
      <c r="D69" s="350"/>
      <c r="E69" s="350"/>
      <c r="F69" s="376"/>
      <c r="G69" s="350"/>
      <c r="H69" s="350"/>
      <c r="I69" s="376"/>
      <c r="J69" s="350"/>
      <c r="K69" s="350"/>
      <c r="L69" s="376"/>
      <c r="M69" s="350"/>
      <c r="N69" s="350"/>
      <c r="O69" s="376"/>
      <c r="P69" s="350"/>
      <c r="Q69" s="350"/>
      <c r="R69" s="376"/>
      <c r="S69" s="350"/>
      <c r="T69" s="350"/>
      <c r="U69" s="376"/>
      <c r="V69" s="350"/>
      <c r="W69" s="350"/>
      <c r="X69" s="376"/>
      <c r="Y69" s="350"/>
      <c r="Z69" s="350"/>
      <c r="AA69" s="376"/>
      <c r="AB69" s="350"/>
      <c r="AC69" s="350"/>
      <c r="AD69" s="376"/>
      <c r="AE69" s="350"/>
      <c r="AF69" s="350"/>
      <c r="AG69" s="376"/>
      <c r="AH69" s="350"/>
      <c r="AI69" s="350"/>
      <c r="AJ69" s="376"/>
      <c r="AK69" s="350"/>
      <c r="AL69" s="350"/>
      <c r="AM69" s="376"/>
      <c r="AN69" s="350"/>
      <c r="AO69" s="350"/>
      <c r="AP69" s="376"/>
      <c r="AQ69" s="350"/>
      <c r="AR69" s="350"/>
      <c r="AS69" s="376"/>
      <c r="AT69" s="376"/>
      <c r="AU69" s="755"/>
      <c r="AV69" s="780"/>
      <c r="AW69" s="780"/>
      <c r="AX69" s="780"/>
      <c r="AY69" s="780"/>
      <c r="AZ69" s="780"/>
      <c r="BA69" s="777"/>
      <c r="BB69" s="353"/>
      <c r="BC69" s="353"/>
      <c r="BD69" s="353"/>
      <c r="BE69" s="353"/>
      <c r="BF69" s="353"/>
      <c r="BG69" s="353"/>
      <c r="BH69" s="353"/>
      <c r="BI69" s="353"/>
      <c r="BJ69" s="353"/>
      <c r="BK69" s="353"/>
      <c r="BL69" s="353"/>
    </row>
    <row r="70" spans="1:64" ht="15" customHeight="1" thickBot="1">
      <c r="A70" s="347"/>
      <c r="B70" s="751"/>
      <c r="C70" s="350"/>
      <c r="D70" s="411"/>
      <c r="E70" s="384"/>
      <c r="F70" s="376"/>
      <c r="G70" s="776"/>
      <c r="H70" s="776"/>
      <c r="I70" s="376"/>
      <c r="J70" s="776"/>
      <c r="K70" s="776"/>
      <c r="L70" s="376"/>
      <c r="M70" s="776"/>
      <c r="N70" s="776"/>
      <c r="O70" s="376"/>
      <c r="P70" s="776"/>
      <c r="Q70" s="776"/>
      <c r="R70" s="376"/>
      <c r="S70" s="776"/>
      <c r="T70" s="776"/>
      <c r="U70" s="376"/>
      <c r="V70" s="776"/>
      <c r="W70" s="776"/>
      <c r="X70" s="376"/>
      <c r="Y70" s="776"/>
      <c r="Z70" s="776"/>
      <c r="AA70" s="376"/>
      <c r="AB70" s="776"/>
      <c r="AC70" s="776"/>
      <c r="AD70" s="376"/>
      <c r="AE70" s="776"/>
      <c r="AF70" s="776"/>
      <c r="AG70" s="376"/>
      <c r="AH70" s="776"/>
      <c r="AI70" s="776"/>
      <c r="AJ70" s="376"/>
      <c r="AK70" s="776"/>
      <c r="AL70" s="776"/>
      <c r="AM70" s="376"/>
      <c r="AN70" s="776"/>
      <c r="AO70" s="776"/>
      <c r="AP70" s="376"/>
      <c r="AQ70" s="776"/>
      <c r="AR70" s="776"/>
      <c r="AS70" s="376"/>
      <c r="AT70" s="376"/>
      <c r="AU70" s="755"/>
      <c r="AV70" s="781"/>
      <c r="AW70" s="781"/>
      <c r="AX70" s="781"/>
      <c r="AY70" s="781"/>
      <c r="AZ70" s="781"/>
      <c r="BA70" s="778"/>
      <c r="BB70" s="353"/>
      <c r="BC70" s="353"/>
      <c r="BD70" s="353"/>
      <c r="BE70" s="353"/>
      <c r="BF70" s="353"/>
      <c r="BG70" s="353"/>
      <c r="BH70" s="353"/>
      <c r="BI70" s="353"/>
      <c r="BJ70" s="353"/>
      <c r="BK70" s="353"/>
      <c r="BL70" s="353"/>
    </row>
    <row r="71" spans="1:64" ht="15.65" customHeight="1" thickTop="1" thickBot="1">
      <c r="A71" s="347"/>
      <c r="B71" s="751"/>
      <c r="C71" s="376"/>
      <c r="D71" s="388" t="s">
        <v>814</v>
      </c>
      <c r="E71" s="388" t="s">
        <v>816</v>
      </c>
      <c r="F71" s="376"/>
      <c r="G71" s="388" t="s">
        <v>814</v>
      </c>
      <c r="H71" s="388" t="s">
        <v>816</v>
      </c>
      <c r="I71" s="376"/>
      <c r="J71" s="388" t="s">
        <v>814</v>
      </c>
      <c r="K71" s="388" t="s">
        <v>816</v>
      </c>
      <c r="L71" s="376"/>
      <c r="M71" s="388" t="s">
        <v>814</v>
      </c>
      <c r="N71" s="388" t="s">
        <v>816</v>
      </c>
      <c r="O71" s="376"/>
      <c r="P71" s="388" t="s">
        <v>814</v>
      </c>
      <c r="Q71" s="388" t="s">
        <v>816</v>
      </c>
      <c r="R71" s="376"/>
      <c r="S71" s="388" t="s">
        <v>814</v>
      </c>
      <c r="T71" s="388" t="s">
        <v>816</v>
      </c>
      <c r="U71" s="376"/>
      <c r="V71" s="388" t="s">
        <v>814</v>
      </c>
      <c r="W71" s="388" t="s">
        <v>816</v>
      </c>
      <c r="X71" s="376"/>
      <c r="Y71" s="388" t="s">
        <v>814</v>
      </c>
      <c r="Z71" s="388" t="s">
        <v>816</v>
      </c>
      <c r="AA71" s="376"/>
      <c r="AB71" s="388" t="s">
        <v>814</v>
      </c>
      <c r="AC71" s="388" t="s">
        <v>816</v>
      </c>
      <c r="AD71" s="376"/>
      <c r="AE71" s="388" t="s">
        <v>814</v>
      </c>
      <c r="AF71" s="388" t="s">
        <v>816</v>
      </c>
      <c r="AG71" s="376"/>
      <c r="AH71" s="388" t="s">
        <v>814</v>
      </c>
      <c r="AI71" s="388" t="s">
        <v>816</v>
      </c>
      <c r="AJ71" s="376"/>
      <c r="AK71" s="388" t="s">
        <v>814</v>
      </c>
      <c r="AL71" s="388" t="s">
        <v>816</v>
      </c>
      <c r="AM71" s="376"/>
      <c r="AN71" s="388" t="s">
        <v>814</v>
      </c>
      <c r="AO71" s="388" t="s">
        <v>816</v>
      </c>
      <c r="AP71" s="376"/>
      <c r="AQ71" s="388" t="s">
        <v>814</v>
      </c>
      <c r="AR71" s="388" t="s">
        <v>816</v>
      </c>
      <c r="AS71" s="376"/>
      <c r="AT71" s="376"/>
      <c r="AU71" s="755"/>
      <c r="AV71" s="761">
        <f>COUNTA(D74:AR74)</f>
        <v>14</v>
      </c>
      <c r="AW71" s="761">
        <f>COUNTIF(K70:AR70,"FC")</f>
        <v>0</v>
      </c>
      <c r="AX71" s="761">
        <f>COUNTIF(J69:AR69,"EC")</f>
        <v>0</v>
      </c>
      <c r="AY71" s="761">
        <f>COUNTIF(J73:AR73,"E")</f>
        <v>0</v>
      </c>
      <c r="AZ71" s="761">
        <f>COUNTIF(J70:AR70,"TW")</f>
        <v>0</v>
      </c>
      <c r="BA71" s="762"/>
      <c r="BB71" s="353"/>
      <c r="BC71" s="353"/>
      <c r="BD71" s="353"/>
      <c r="BE71" s="353"/>
      <c r="BF71" s="353"/>
      <c r="BG71" s="353"/>
      <c r="BH71" s="353"/>
      <c r="BI71" s="353"/>
      <c r="BJ71" s="353"/>
      <c r="BK71" s="353"/>
      <c r="BL71" s="353"/>
    </row>
    <row r="72" spans="1:64" ht="15.65" customHeight="1" thickTop="1" thickBot="1">
      <c r="A72" s="347"/>
      <c r="B72" s="751"/>
      <c r="C72" s="376"/>
      <c r="D72" s="392" t="s">
        <v>819</v>
      </c>
      <c r="E72" s="392" t="s">
        <v>637</v>
      </c>
      <c r="F72" s="376"/>
      <c r="G72" s="392" t="s">
        <v>819</v>
      </c>
      <c r="H72" s="392" t="s">
        <v>637</v>
      </c>
      <c r="I72" s="376"/>
      <c r="J72" s="392" t="s">
        <v>819</v>
      </c>
      <c r="K72" s="392" t="s">
        <v>637</v>
      </c>
      <c r="L72" s="376"/>
      <c r="M72" s="392" t="s">
        <v>819</v>
      </c>
      <c r="N72" s="392" t="s">
        <v>637</v>
      </c>
      <c r="O72" s="376"/>
      <c r="P72" s="392" t="s">
        <v>819</v>
      </c>
      <c r="Q72" s="392" t="s">
        <v>637</v>
      </c>
      <c r="R72" s="376"/>
      <c r="S72" s="392" t="s">
        <v>819</v>
      </c>
      <c r="T72" s="392" t="s">
        <v>637</v>
      </c>
      <c r="U72" s="376"/>
      <c r="V72" s="392" t="s">
        <v>819</v>
      </c>
      <c r="W72" s="392" t="s">
        <v>637</v>
      </c>
      <c r="X72" s="376"/>
      <c r="Y72" s="392" t="s">
        <v>819</v>
      </c>
      <c r="Z72" s="392" t="s">
        <v>637</v>
      </c>
      <c r="AA72" s="376"/>
      <c r="AB72" s="392" t="s">
        <v>819</v>
      </c>
      <c r="AC72" s="392" t="s">
        <v>637</v>
      </c>
      <c r="AD72" s="376"/>
      <c r="AE72" s="392" t="s">
        <v>819</v>
      </c>
      <c r="AF72" s="392" t="s">
        <v>637</v>
      </c>
      <c r="AG72" s="376"/>
      <c r="AH72" s="392" t="s">
        <v>819</v>
      </c>
      <c r="AI72" s="392" t="s">
        <v>637</v>
      </c>
      <c r="AJ72" s="376"/>
      <c r="AK72" s="392" t="s">
        <v>819</v>
      </c>
      <c r="AL72" s="392" t="s">
        <v>637</v>
      </c>
      <c r="AM72" s="376"/>
      <c r="AN72" s="392" t="s">
        <v>819</v>
      </c>
      <c r="AO72" s="392" t="s">
        <v>637</v>
      </c>
      <c r="AP72" s="376"/>
      <c r="AQ72" s="392" t="s">
        <v>819</v>
      </c>
      <c r="AR72" s="392" t="s">
        <v>637</v>
      </c>
      <c r="AS72" s="376"/>
      <c r="AT72" s="376"/>
      <c r="AU72" s="755"/>
      <c r="AV72" s="761"/>
      <c r="AW72" s="761"/>
      <c r="AX72" s="761"/>
      <c r="AY72" s="761"/>
      <c r="AZ72" s="761"/>
      <c r="BA72" s="762"/>
      <c r="BB72" s="353"/>
      <c r="BC72" s="353"/>
      <c r="BD72" s="353"/>
      <c r="BE72" s="353"/>
      <c r="BF72" s="353"/>
      <c r="BG72" s="353"/>
      <c r="BH72" s="353"/>
      <c r="BI72" s="353"/>
      <c r="BJ72" s="353"/>
      <c r="BK72" s="353"/>
      <c r="BL72" s="353"/>
    </row>
    <row r="73" spans="1:64" ht="15.65" customHeight="1" thickTop="1" thickBot="1">
      <c r="A73" s="347"/>
      <c r="B73" s="751"/>
      <c r="C73" s="350"/>
      <c r="D73" s="390">
        <v>0</v>
      </c>
      <c r="E73" s="395" t="s">
        <v>967</v>
      </c>
      <c r="F73" s="396">
        <v>468</v>
      </c>
      <c r="G73" s="390">
        <v>0</v>
      </c>
      <c r="H73" s="395" t="s">
        <v>967</v>
      </c>
      <c r="I73" s="396">
        <v>379</v>
      </c>
      <c r="J73" s="390">
        <v>0</v>
      </c>
      <c r="K73" s="395" t="s">
        <v>967</v>
      </c>
      <c r="L73" s="396">
        <v>354</v>
      </c>
      <c r="M73" s="390">
        <v>0</v>
      </c>
      <c r="N73" s="395" t="s">
        <v>967</v>
      </c>
      <c r="O73" s="396">
        <v>388</v>
      </c>
      <c r="P73" s="390">
        <v>0</v>
      </c>
      <c r="Q73" s="395" t="s">
        <v>967</v>
      </c>
      <c r="R73" s="396">
        <v>442.971</v>
      </c>
      <c r="S73" s="390">
        <v>0</v>
      </c>
      <c r="T73" s="395" t="s">
        <v>967</v>
      </c>
      <c r="U73" s="396">
        <v>508</v>
      </c>
      <c r="V73" s="390">
        <v>0</v>
      </c>
      <c r="W73" s="395" t="s">
        <v>967</v>
      </c>
      <c r="X73" s="396">
        <v>313.96199999999999</v>
      </c>
      <c r="Y73" s="390">
        <v>0</v>
      </c>
      <c r="Z73" s="395" t="s">
        <v>967</v>
      </c>
      <c r="AA73" s="396">
        <v>386</v>
      </c>
      <c r="AB73" s="390">
        <v>0</v>
      </c>
      <c r="AC73" s="395" t="s">
        <v>967</v>
      </c>
      <c r="AD73" s="396">
        <v>439</v>
      </c>
      <c r="AE73" s="390">
        <v>0</v>
      </c>
      <c r="AF73" s="395" t="s">
        <v>967</v>
      </c>
      <c r="AG73" s="396">
        <v>362</v>
      </c>
      <c r="AH73" s="390">
        <v>0</v>
      </c>
      <c r="AI73" s="395" t="s">
        <v>967</v>
      </c>
      <c r="AJ73" s="396">
        <v>477.96199999999999</v>
      </c>
      <c r="AK73" s="390">
        <v>0</v>
      </c>
      <c r="AL73" s="395" t="s">
        <v>967</v>
      </c>
      <c r="AM73" s="396">
        <v>350</v>
      </c>
      <c r="AN73" s="390">
        <v>0</v>
      </c>
      <c r="AO73" s="395" t="s">
        <v>967</v>
      </c>
      <c r="AP73" s="396">
        <v>350</v>
      </c>
      <c r="AQ73" s="390">
        <v>0</v>
      </c>
      <c r="AR73" s="395" t="s">
        <v>967</v>
      </c>
      <c r="AS73" s="396">
        <v>325</v>
      </c>
      <c r="AT73" s="376"/>
      <c r="AU73" s="755"/>
      <c r="AV73" s="761"/>
      <c r="AW73" s="761"/>
      <c r="AX73" s="761"/>
      <c r="AY73" s="761"/>
      <c r="AZ73" s="761"/>
      <c r="BA73" s="762"/>
      <c r="BB73" s="353">
        <f>SUM(F73:AS73)</f>
        <v>5543.8950000000004</v>
      </c>
      <c r="BC73" s="353"/>
      <c r="BD73" s="353"/>
      <c r="BE73" s="353"/>
      <c r="BF73" s="353"/>
      <c r="BG73" s="353"/>
      <c r="BH73" s="353"/>
      <c r="BI73" s="353"/>
      <c r="BJ73" s="353"/>
      <c r="BK73" s="353"/>
      <c r="BL73" s="353"/>
    </row>
    <row r="74" spans="1:64" s="372" customFormat="1" ht="16.5" customHeight="1" thickTop="1">
      <c r="A74" s="371"/>
      <c r="B74" s="751"/>
      <c r="C74" s="404"/>
      <c r="D74" s="760" t="s">
        <v>1444</v>
      </c>
      <c r="E74" s="760"/>
      <c r="F74" s="376"/>
      <c r="G74" s="760" t="s">
        <v>1445</v>
      </c>
      <c r="H74" s="760"/>
      <c r="I74" s="404"/>
      <c r="J74" s="760" t="s">
        <v>1446</v>
      </c>
      <c r="K74" s="760"/>
      <c r="L74" s="404"/>
      <c r="M74" s="760" t="s">
        <v>1447</v>
      </c>
      <c r="N74" s="760"/>
      <c r="O74" s="404"/>
      <c r="P74" s="760" t="s">
        <v>1448</v>
      </c>
      <c r="Q74" s="760"/>
      <c r="R74" s="376"/>
      <c r="S74" s="760" t="s">
        <v>1449</v>
      </c>
      <c r="T74" s="760"/>
      <c r="U74" s="376"/>
      <c r="V74" s="760" t="s">
        <v>1450</v>
      </c>
      <c r="W74" s="760"/>
      <c r="X74" s="376"/>
      <c r="Y74" s="760" t="s">
        <v>1451</v>
      </c>
      <c r="Z74" s="760"/>
      <c r="AA74" s="376"/>
      <c r="AB74" s="760" t="s">
        <v>1452</v>
      </c>
      <c r="AC74" s="760"/>
      <c r="AD74" s="376"/>
      <c r="AE74" s="760" t="s">
        <v>1453</v>
      </c>
      <c r="AF74" s="760"/>
      <c r="AG74" s="376"/>
      <c r="AH74" s="760" t="s">
        <v>1454</v>
      </c>
      <c r="AI74" s="760"/>
      <c r="AJ74" s="376"/>
      <c r="AK74" s="760" t="s">
        <v>1455</v>
      </c>
      <c r="AL74" s="760"/>
      <c r="AM74" s="376"/>
      <c r="AN74" s="760" t="s">
        <v>1456</v>
      </c>
      <c r="AO74" s="760"/>
      <c r="AP74" s="376"/>
      <c r="AQ74" s="760" t="s">
        <v>1457</v>
      </c>
      <c r="AR74" s="760"/>
      <c r="AS74" s="376"/>
      <c r="AT74" s="376"/>
      <c r="AU74" s="755"/>
      <c r="AV74" s="779"/>
      <c r="AW74" s="779"/>
      <c r="AX74" s="779"/>
      <c r="AY74" s="779"/>
      <c r="AZ74" s="779"/>
      <c r="BA74" s="786"/>
      <c r="BB74" s="353"/>
      <c r="BC74" s="353"/>
      <c r="BD74" s="353"/>
      <c r="BE74" s="353"/>
      <c r="BF74" s="353"/>
      <c r="BG74" s="353"/>
      <c r="BH74" s="353"/>
      <c r="BI74" s="353"/>
      <c r="BJ74" s="353"/>
      <c r="BK74" s="353"/>
      <c r="BL74" s="353"/>
    </row>
    <row r="75" spans="1:64" s="372" customFormat="1" ht="16" customHeight="1">
      <c r="A75" s="371"/>
      <c r="B75" s="751"/>
      <c r="C75" s="404"/>
      <c r="D75" s="760" t="s">
        <v>1340</v>
      </c>
      <c r="E75" s="760"/>
      <c r="F75" s="376"/>
      <c r="G75" s="760" t="s">
        <v>1340</v>
      </c>
      <c r="H75" s="760"/>
      <c r="I75" s="376"/>
      <c r="J75" s="760" t="s">
        <v>1127</v>
      </c>
      <c r="K75" s="760"/>
      <c r="L75" s="376"/>
      <c r="M75" s="760" t="s">
        <v>1340</v>
      </c>
      <c r="N75" s="760"/>
      <c r="O75" s="376"/>
      <c r="P75" s="760" t="s">
        <v>1121</v>
      </c>
      <c r="Q75" s="760"/>
      <c r="R75" s="376"/>
      <c r="S75" s="760" t="s">
        <v>1410</v>
      </c>
      <c r="T75" s="760"/>
      <c r="U75" s="376"/>
      <c r="V75" s="760" t="s">
        <v>1115</v>
      </c>
      <c r="W75" s="760"/>
      <c r="X75" s="376"/>
      <c r="Y75" s="760" t="s">
        <v>1347</v>
      </c>
      <c r="Z75" s="760"/>
      <c r="AA75" s="376"/>
      <c r="AB75" s="760" t="s">
        <v>1121</v>
      </c>
      <c r="AC75" s="760"/>
      <c r="AD75" s="376"/>
      <c r="AE75" s="760" t="s">
        <v>1116</v>
      </c>
      <c r="AF75" s="760"/>
      <c r="AG75" s="376"/>
      <c r="AH75" s="760" t="s">
        <v>1121</v>
      </c>
      <c r="AI75" s="760"/>
      <c r="AJ75" s="376"/>
      <c r="AK75" s="760" t="s">
        <v>1346</v>
      </c>
      <c r="AL75" s="760"/>
      <c r="AM75" s="376"/>
      <c r="AN75" s="760" t="s">
        <v>1339</v>
      </c>
      <c r="AO75" s="760"/>
      <c r="AP75" s="376"/>
      <c r="AQ75" s="760" t="s">
        <v>1116</v>
      </c>
      <c r="AR75" s="760"/>
      <c r="AS75" s="376"/>
      <c r="AT75" s="376"/>
      <c r="AU75" s="755"/>
      <c r="AV75" s="780"/>
      <c r="AW75" s="780"/>
      <c r="AX75" s="780"/>
      <c r="AY75" s="780"/>
      <c r="AZ75" s="780"/>
      <c r="BA75" s="777"/>
      <c r="BB75" s="353"/>
      <c r="BC75" s="353"/>
      <c r="BD75" s="353"/>
      <c r="BE75" s="353"/>
      <c r="BF75" s="353"/>
      <c r="BG75" s="353"/>
      <c r="BH75" s="353"/>
      <c r="BI75" s="353"/>
      <c r="BJ75" s="353"/>
      <c r="BK75" s="353"/>
      <c r="BL75" s="353"/>
    </row>
    <row r="76" spans="1:64" s="372" customFormat="1" ht="15.65" customHeight="1">
      <c r="A76" s="371"/>
      <c r="B76" s="751"/>
      <c r="C76" s="404"/>
      <c r="D76" s="394"/>
      <c r="E76" s="394"/>
      <c r="F76" s="376"/>
      <c r="G76" s="394"/>
      <c r="H76" s="394"/>
      <c r="I76" s="408"/>
      <c r="J76" s="394"/>
      <c r="K76" s="394"/>
      <c r="L76" s="376"/>
      <c r="M76" s="394"/>
      <c r="N76" s="394"/>
      <c r="O76" s="376"/>
      <c r="P76" s="394"/>
      <c r="Q76" s="394"/>
      <c r="R76" s="408"/>
      <c r="S76" s="413"/>
      <c r="T76" s="413"/>
      <c r="U76" s="408"/>
      <c r="V76" s="782"/>
      <c r="W76" s="782"/>
      <c r="X76" s="404"/>
      <c r="Y76" s="782"/>
      <c r="Z76" s="782"/>
      <c r="AA76" s="376"/>
      <c r="AB76" s="782"/>
      <c r="AC76" s="782"/>
      <c r="AD76" s="376"/>
      <c r="AE76" s="782"/>
      <c r="AF76" s="782"/>
      <c r="AG76" s="376"/>
      <c r="AH76" s="413"/>
      <c r="AI76" s="413"/>
      <c r="AJ76" s="413"/>
      <c r="AK76" s="413"/>
      <c r="AL76" s="413"/>
      <c r="AM76" s="413"/>
      <c r="AN76" s="413"/>
      <c r="AO76" s="413"/>
      <c r="AP76" s="413"/>
      <c r="AQ76" s="413"/>
      <c r="AR76" s="413"/>
      <c r="AS76" s="413"/>
      <c r="AT76" s="413"/>
      <c r="AU76" s="755"/>
      <c r="AV76" s="780"/>
      <c r="AW76" s="780"/>
      <c r="AX76" s="780"/>
      <c r="AY76" s="780"/>
      <c r="AZ76" s="780"/>
      <c r="BA76" s="777"/>
      <c r="BB76" s="353"/>
      <c r="BC76" s="353"/>
      <c r="BD76" s="353"/>
      <c r="BE76" s="353"/>
      <c r="BF76" s="353"/>
      <c r="BG76" s="353"/>
      <c r="BH76" s="353"/>
      <c r="BI76" s="353"/>
      <c r="BJ76" s="353"/>
      <c r="BK76" s="353"/>
      <c r="BL76" s="353"/>
    </row>
    <row r="77" spans="1:64" ht="15.65" customHeight="1" thickBot="1">
      <c r="A77" s="347"/>
      <c r="B77" s="751"/>
      <c r="C77" s="350"/>
      <c r="D77" s="402">
        <f>AQ66+1</f>
        <v>69</v>
      </c>
      <c r="E77" s="401"/>
      <c r="F77" s="402"/>
      <c r="G77" s="402">
        <f>D77+1</f>
        <v>70</v>
      </c>
      <c r="H77" s="401"/>
      <c r="I77" s="402"/>
      <c r="J77" s="402">
        <f>G77+1</f>
        <v>71</v>
      </c>
      <c r="K77" s="401"/>
      <c r="L77" s="402"/>
      <c r="M77" s="402">
        <f>J77+1</f>
        <v>72</v>
      </c>
      <c r="N77" s="401"/>
      <c r="O77" s="402"/>
      <c r="P77" s="402">
        <f>M77+1</f>
        <v>73</v>
      </c>
      <c r="Q77" s="401"/>
      <c r="R77" s="402"/>
      <c r="S77" s="402">
        <f>P77+1</f>
        <v>74</v>
      </c>
      <c r="T77" s="415"/>
      <c r="U77" s="402"/>
      <c r="V77" s="402">
        <f>S77+1</f>
        <v>75</v>
      </c>
      <c r="W77" s="402"/>
      <c r="X77" s="409"/>
      <c r="Y77" s="402">
        <f>V77+1</f>
        <v>76</v>
      </c>
      <c r="Z77" s="402"/>
      <c r="AA77" s="402"/>
      <c r="AB77" s="402">
        <f>Y77+1</f>
        <v>77</v>
      </c>
      <c r="AC77" s="402"/>
      <c r="AD77" s="402"/>
      <c r="AE77" s="402">
        <f>AB77+1</f>
        <v>78</v>
      </c>
      <c r="AF77" s="402"/>
      <c r="AG77" s="402"/>
      <c r="AH77" s="402">
        <f>AE77+1</f>
        <v>79</v>
      </c>
      <c r="AI77" s="415"/>
      <c r="AJ77" s="415"/>
      <c r="AK77" s="402">
        <f>AH77+1</f>
        <v>80</v>
      </c>
      <c r="AL77" s="415"/>
      <c r="AM77" s="415"/>
      <c r="AN77" s="402">
        <f>AK77+1</f>
        <v>81</v>
      </c>
      <c r="AO77" s="415"/>
      <c r="AP77" s="415"/>
      <c r="AQ77" s="402">
        <f>AN77+1</f>
        <v>82</v>
      </c>
      <c r="AR77" s="413"/>
      <c r="AS77" s="413"/>
      <c r="AT77" s="413"/>
      <c r="AU77" s="755"/>
      <c r="AV77" s="780"/>
      <c r="AW77" s="780"/>
      <c r="AX77" s="780"/>
      <c r="AY77" s="780"/>
      <c r="AZ77" s="780"/>
      <c r="BA77" s="777"/>
      <c r="BB77" s="353"/>
      <c r="BC77" s="353"/>
      <c r="BD77" s="353"/>
      <c r="BE77" s="353"/>
      <c r="BF77" s="353"/>
      <c r="BG77" s="353"/>
      <c r="BH77" s="353"/>
      <c r="BI77" s="353"/>
      <c r="BJ77" s="353"/>
      <c r="BK77" s="353"/>
      <c r="BL77" s="353"/>
    </row>
    <row r="78" spans="1:64" ht="14.5" customHeight="1" thickBot="1">
      <c r="A78" s="347"/>
      <c r="B78" s="752"/>
      <c r="C78" s="792" t="s">
        <v>1167</v>
      </c>
      <c r="D78" s="793"/>
      <c r="E78" s="793"/>
      <c r="F78" s="793"/>
      <c r="G78" s="793"/>
      <c r="H78" s="793"/>
      <c r="I78" s="793"/>
      <c r="J78" s="793"/>
      <c r="K78" s="793"/>
      <c r="L78" s="793"/>
      <c r="M78" s="793"/>
      <c r="N78" s="793"/>
      <c r="O78" s="793"/>
      <c r="P78" s="793"/>
      <c r="Q78" s="793"/>
      <c r="R78" s="793"/>
      <c r="S78" s="793"/>
      <c r="T78" s="793"/>
      <c r="U78" s="793"/>
      <c r="V78" s="793"/>
      <c r="W78" s="793"/>
      <c r="X78" s="793"/>
      <c r="Y78" s="793"/>
      <c r="Z78" s="793"/>
      <c r="AA78" s="793"/>
      <c r="AB78" s="793"/>
      <c r="AC78" s="793"/>
      <c r="AD78" s="793"/>
      <c r="AE78" s="793"/>
      <c r="AF78" s="793"/>
      <c r="AG78" s="793"/>
      <c r="AH78" s="793"/>
      <c r="AI78" s="793"/>
      <c r="AJ78" s="793"/>
      <c r="AK78" s="793"/>
      <c r="AL78" s="793"/>
      <c r="AM78" s="793"/>
      <c r="AN78" s="793"/>
      <c r="AO78" s="793"/>
      <c r="AP78" s="793"/>
      <c r="AQ78" s="793"/>
      <c r="AR78" s="793"/>
      <c r="AS78" s="794"/>
      <c r="AT78" s="376"/>
      <c r="AU78" s="755"/>
      <c r="AV78" s="780"/>
      <c r="AW78" s="780"/>
      <c r="AX78" s="780"/>
      <c r="AY78" s="780"/>
      <c r="AZ78" s="780"/>
      <c r="BA78" s="777"/>
      <c r="BB78" s="353"/>
      <c r="BC78" s="353"/>
      <c r="BD78" s="353"/>
      <c r="BE78" s="353"/>
      <c r="BF78" s="353"/>
      <c r="BG78" s="353"/>
      <c r="BH78" s="353"/>
      <c r="BI78" s="353"/>
      <c r="BJ78" s="353"/>
      <c r="BK78" s="353"/>
      <c r="BL78" s="353"/>
    </row>
    <row r="79" spans="1:64">
      <c r="A79" s="347"/>
      <c r="B79" s="751"/>
      <c r="C79" s="350"/>
      <c r="D79" s="350"/>
      <c r="E79" s="350"/>
      <c r="F79" s="376"/>
      <c r="G79" s="350"/>
      <c r="H79" s="350"/>
      <c r="I79" s="376"/>
      <c r="J79" s="350"/>
      <c r="K79" s="350"/>
      <c r="L79" s="376"/>
      <c r="M79" s="350"/>
      <c r="N79" s="350"/>
      <c r="O79" s="376"/>
      <c r="P79" s="350"/>
      <c r="Q79" s="350"/>
      <c r="R79" s="376"/>
      <c r="S79" s="350"/>
      <c r="T79" s="350"/>
      <c r="U79" s="376"/>
      <c r="V79" s="350"/>
      <c r="W79" s="350"/>
      <c r="X79" s="376"/>
      <c r="Y79" s="350"/>
      <c r="Z79" s="350"/>
      <c r="AA79" s="376"/>
      <c r="AB79" s="350"/>
      <c r="AC79" s="350"/>
      <c r="AD79" s="376"/>
      <c r="AE79" s="350"/>
      <c r="AF79" s="350"/>
      <c r="AG79" s="376"/>
      <c r="AH79" s="350"/>
      <c r="AI79" s="350"/>
      <c r="AJ79" s="376"/>
      <c r="AK79" s="350"/>
      <c r="AL79" s="350"/>
      <c r="AM79" s="376"/>
      <c r="AN79" s="350"/>
      <c r="AO79" s="350"/>
      <c r="AP79" s="376"/>
      <c r="AQ79" s="350"/>
      <c r="AR79" s="404"/>
      <c r="AS79" s="376"/>
      <c r="AT79" s="376"/>
      <c r="AU79" s="755"/>
      <c r="AV79" s="780"/>
      <c r="AW79" s="780"/>
      <c r="AX79" s="780"/>
      <c r="AY79" s="780"/>
      <c r="AZ79" s="780"/>
      <c r="BA79" s="777"/>
      <c r="BB79" s="350"/>
      <c r="BC79" s="347"/>
      <c r="BD79" s="347"/>
      <c r="BE79" s="347"/>
      <c r="BF79" s="347"/>
      <c r="BG79" s="347"/>
      <c r="BH79" s="347"/>
      <c r="BI79" s="347"/>
      <c r="BJ79" s="347"/>
      <c r="BK79" s="347"/>
      <c r="BL79" s="347"/>
    </row>
    <row r="80" spans="1:64">
      <c r="A80" s="347"/>
      <c r="B80" s="751"/>
      <c r="C80" s="350"/>
      <c r="D80" s="350"/>
      <c r="E80" s="350"/>
      <c r="F80" s="376"/>
      <c r="G80" s="350"/>
      <c r="H80" s="350"/>
      <c r="I80" s="376"/>
      <c r="J80" s="350"/>
      <c r="K80" s="350"/>
      <c r="L80" s="376"/>
      <c r="M80" s="350"/>
      <c r="N80" s="350"/>
      <c r="O80" s="376"/>
      <c r="P80" s="350"/>
      <c r="Q80" s="350"/>
      <c r="R80" s="376"/>
      <c r="S80" s="350"/>
      <c r="T80" s="350"/>
      <c r="U80" s="376"/>
      <c r="V80" s="350"/>
      <c r="W80" s="350"/>
      <c r="X80" s="376"/>
      <c r="Y80" s="350"/>
      <c r="Z80" s="350"/>
      <c r="AA80" s="376"/>
      <c r="AB80" s="350"/>
      <c r="AC80" s="350"/>
      <c r="AD80" s="376"/>
      <c r="AE80" s="350"/>
      <c r="AF80" s="350"/>
      <c r="AG80" s="376"/>
      <c r="AH80" s="350"/>
      <c r="AI80" s="350"/>
      <c r="AJ80" s="376"/>
      <c r="AK80" s="350"/>
      <c r="AL80" s="350"/>
      <c r="AM80" s="376"/>
      <c r="AN80" s="350"/>
      <c r="AO80" s="350"/>
      <c r="AP80" s="376"/>
      <c r="AQ80" s="350"/>
      <c r="AR80" s="350"/>
      <c r="AS80" s="376"/>
      <c r="AT80" s="376"/>
      <c r="AU80" s="755"/>
      <c r="AV80" s="780"/>
      <c r="AW80" s="780"/>
      <c r="AX80" s="780"/>
      <c r="AY80" s="780"/>
      <c r="AZ80" s="780"/>
      <c r="BA80" s="777"/>
      <c r="BB80" s="347"/>
      <c r="BC80" s="347"/>
      <c r="BD80" s="347"/>
      <c r="BE80" s="347"/>
      <c r="BF80" s="347"/>
      <c r="BG80" s="347"/>
      <c r="BH80" s="347"/>
      <c r="BI80" s="347"/>
      <c r="BJ80" s="347"/>
      <c r="BK80" s="347"/>
      <c r="BL80" s="347"/>
    </row>
    <row r="81" spans="1:64" ht="17" thickBot="1">
      <c r="A81" s="347"/>
      <c r="B81" s="751"/>
      <c r="C81" s="350"/>
      <c r="D81" s="411"/>
      <c r="E81" s="384"/>
      <c r="F81" s="376"/>
      <c r="G81" s="776"/>
      <c r="H81" s="776"/>
      <c r="I81" s="376"/>
      <c r="J81" s="776"/>
      <c r="K81" s="776"/>
      <c r="L81" s="376"/>
      <c r="M81" s="776"/>
      <c r="N81" s="776"/>
      <c r="O81" s="376"/>
      <c r="P81" s="776"/>
      <c r="Q81" s="776"/>
      <c r="R81" s="376"/>
      <c r="S81" s="776"/>
      <c r="T81" s="776"/>
      <c r="U81" s="376"/>
      <c r="V81" s="776"/>
      <c r="W81" s="776"/>
      <c r="X81" s="376"/>
      <c r="Y81" s="776"/>
      <c r="Z81" s="776"/>
      <c r="AA81" s="376"/>
      <c r="AB81" s="776"/>
      <c r="AC81" s="776"/>
      <c r="AD81" s="376"/>
      <c r="AE81" s="776"/>
      <c r="AF81" s="776"/>
      <c r="AG81" s="376"/>
      <c r="AH81" s="776"/>
      <c r="AI81" s="776"/>
      <c r="AJ81" s="376"/>
      <c r="AK81" s="776"/>
      <c r="AL81" s="776"/>
      <c r="AM81" s="376"/>
      <c r="AN81" s="776"/>
      <c r="AO81" s="776"/>
      <c r="AP81" s="376"/>
      <c r="AQ81" s="776"/>
      <c r="AR81" s="776"/>
      <c r="AS81" s="376"/>
      <c r="AT81" s="376"/>
      <c r="AU81" s="755"/>
      <c r="AV81" s="781"/>
      <c r="AW81" s="781"/>
      <c r="AX81" s="781"/>
      <c r="AY81" s="781"/>
      <c r="AZ81" s="781"/>
      <c r="BA81" s="778"/>
      <c r="BB81" s="347"/>
      <c r="BC81" s="347"/>
      <c r="BD81" s="347"/>
      <c r="BE81" s="347"/>
      <c r="BF81" s="347"/>
      <c r="BG81" s="347"/>
      <c r="BH81" s="347"/>
      <c r="BI81" s="347"/>
      <c r="BJ81" s="347"/>
      <c r="BK81" s="347"/>
      <c r="BL81" s="347"/>
    </row>
    <row r="82" spans="1:64" ht="18" customHeight="1" thickTop="1" thickBot="1">
      <c r="A82" s="347"/>
      <c r="B82" s="751"/>
      <c r="C82" s="376"/>
      <c r="D82" s="388" t="s">
        <v>814</v>
      </c>
      <c r="E82" s="388" t="s">
        <v>816</v>
      </c>
      <c r="F82" s="376"/>
      <c r="G82" s="388" t="s">
        <v>814</v>
      </c>
      <c r="H82" s="388" t="s">
        <v>816</v>
      </c>
      <c r="I82" s="376"/>
      <c r="J82" s="388" t="s">
        <v>814</v>
      </c>
      <c r="K82" s="388" t="s">
        <v>816</v>
      </c>
      <c r="L82" s="376"/>
      <c r="M82" s="388" t="s">
        <v>814</v>
      </c>
      <c r="N82" s="388" t="s">
        <v>816</v>
      </c>
      <c r="O82" s="376"/>
      <c r="P82" s="388" t="s">
        <v>1178</v>
      </c>
      <c r="Q82" s="388" t="s">
        <v>1179</v>
      </c>
      <c r="R82" s="376"/>
      <c r="S82" s="388" t="s">
        <v>814</v>
      </c>
      <c r="T82" s="388" t="s">
        <v>816</v>
      </c>
      <c r="U82" s="376"/>
      <c r="V82" s="388" t="s">
        <v>814</v>
      </c>
      <c r="W82" s="388" t="s">
        <v>816</v>
      </c>
      <c r="X82" s="376"/>
      <c r="Y82" s="388" t="s">
        <v>814</v>
      </c>
      <c r="Z82" s="388" t="s">
        <v>816</v>
      </c>
      <c r="AA82" s="376"/>
      <c r="AB82" s="388" t="s">
        <v>814</v>
      </c>
      <c r="AC82" s="388" t="s">
        <v>816</v>
      </c>
      <c r="AD82" s="376"/>
      <c r="AE82" s="388" t="s">
        <v>1183</v>
      </c>
      <c r="AF82" s="388" t="s">
        <v>1184</v>
      </c>
      <c r="AG82" s="376"/>
      <c r="AH82" s="388" t="s">
        <v>814</v>
      </c>
      <c r="AI82" s="388" t="s">
        <v>816</v>
      </c>
      <c r="AJ82" s="376"/>
      <c r="AK82" s="388" t="s">
        <v>814</v>
      </c>
      <c r="AL82" s="388" t="s">
        <v>816</v>
      </c>
      <c r="AM82" s="376"/>
      <c r="AN82" s="388" t="s">
        <v>814</v>
      </c>
      <c r="AO82" s="388" t="s">
        <v>816</v>
      </c>
      <c r="AP82" s="376"/>
      <c r="AQ82" s="388" t="s">
        <v>814</v>
      </c>
      <c r="AR82" s="388" t="s">
        <v>816</v>
      </c>
      <c r="AS82" s="376"/>
      <c r="AT82" s="376"/>
      <c r="AU82" s="755"/>
      <c r="AV82" s="761">
        <v>14</v>
      </c>
      <c r="AW82" s="761">
        <f>COUNTIF(K81:AR81,"FC")</f>
        <v>0</v>
      </c>
      <c r="AX82" s="761">
        <f>COUNTIF(J80:AR80,"EC")</f>
        <v>0</v>
      </c>
      <c r="AY82" s="761">
        <f>COUNTIF(J84:AR84,"E")</f>
        <v>0</v>
      </c>
      <c r="AZ82" s="761">
        <f>COUNTIF(J81:AR81,"TW")</f>
        <v>0</v>
      </c>
      <c r="BA82" s="762"/>
      <c r="BB82" s="347"/>
      <c r="BC82" s="350"/>
      <c r="BD82" s="347"/>
      <c r="BE82" s="347"/>
      <c r="BF82" s="347"/>
      <c r="BG82" s="347"/>
      <c r="BH82" s="347"/>
      <c r="BI82" s="347"/>
      <c r="BJ82" s="347"/>
      <c r="BK82" s="347"/>
      <c r="BL82" s="347"/>
    </row>
    <row r="83" spans="1:64" ht="18" customHeight="1" thickTop="1" thickBot="1">
      <c r="A83" s="347"/>
      <c r="B83" s="751"/>
      <c r="C83" s="376"/>
      <c r="D83" s="392" t="s">
        <v>819</v>
      </c>
      <c r="E83" s="392" t="s">
        <v>637</v>
      </c>
      <c r="F83" s="376"/>
      <c r="G83" s="392" t="s">
        <v>819</v>
      </c>
      <c r="H83" s="392" t="s">
        <v>637</v>
      </c>
      <c r="I83" s="376"/>
      <c r="J83" s="392" t="s">
        <v>819</v>
      </c>
      <c r="K83" s="392" t="s">
        <v>637</v>
      </c>
      <c r="L83" s="376"/>
      <c r="M83" s="392" t="s">
        <v>819</v>
      </c>
      <c r="N83" s="392" t="s">
        <v>637</v>
      </c>
      <c r="O83" s="376"/>
      <c r="P83" s="392" t="s">
        <v>1180</v>
      </c>
      <c r="Q83" s="392" t="s">
        <v>1181</v>
      </c>
      <c r="R83" s="376"/>
      <c r="S83" s="392" t="s">
        <v>819</v>
      </c>
      <c r="T83" s="392" t="s">
        <v>637</v>
      </c>
      <c r="U83" s="376"/>
      <c r="V83" s="392" t="s">
        <v>819</v>
      </c>
      <c r="W83" s="392" t="s">
        <v>637</v>
      </c>
      <c r="X83" s="376"/>
      <c r="Y83" s="392" t="s">
        <v>819</v>
      </c>
      <c r="Z83" s="392" t="s">
        <v>637</v>
      </c>
      <c r="AA83" s="376"/>
      <c r="AB83" s="392" t="s">
        <v>819</v>
      </c>
      <c r="AC83" s="392" t="s">
        <v>637</v>
      </c>
      <c r="AD83" s="376"/>
      <c r="AE83" s="392" t="s">
        <v>1185</v>
      </c>
      <c r="AF83" s="392" t="s">
        <v>1186</v>
      </c>
      <c r="AG83" s="376"/>
      <c r="AH83" s="392" t="s">
        <v>819</v>
      </c>
      <c r="AI83" s="392" t="s">
        <v>637</v>
      </c>
      <c r="AJ83" s="376"/>
      <c r="AK83" s="392" t="s">
        <v>819</v>
      </c>
      <c r="AL83" s="392" t="s">
        <v>637</v>
      </c>
      <c r="AM83" s="376"/>
      <c r="AN83" s="392" t="s">
        <v>819</v>
      </c>
      <c r="AO83" s="392" t="s">
        <v>637</v>
      </c>
      <c r="AP83" s="376"/>
      <c r="AQ83" s="392" t="s">
        <v>819</v>
      </c>
      <c r="AR83" s="392" t="s">
        <v>637</v>
      </c>
      <c r="AS83" s="376"/>
      <c r="AT83" s="376"/>
      <c r="AU83" s="755"/>
      <c r="AV83" s="761"/>
      <c r="AW83" s="761"/>
      <c r="AX83" s="761"/>
      <c r="AY83" s="761"/>
      <c r="AZ83" s="761"/>
      <c r="BA83" s="762"/>
      <c r="BB83" s="347"/>
      <c r="BC83" s="347"/>
      <c r="BD83" s="347"/>
      <c r="BE83" s="347"/>
      <c r="BF83" s="347"/>
      <c r="BG83" s="347"/>
      <c r="BH83" s="347"/>
      <c r="BI83" s="347"/>
      <c r="BJ83" s="347"/>
      <c r="BK83" s="347"/>
      <c r="BL83" s="347"/>
    </row>
    <row r="84" spans="1:64" ht="17.5" thickTop="1" thickBot="1">
      <c r="A84" s="347"/>
      <c r="B84" s="751"/>
      <c r="C84" s="350"/>
      <c r="D84" s="390">
        <v>0</v>
      </c>
      <c r="E84" s="395" t="s">
        <v>967</v>
      </c>
      <c r="F84" s="396">
        <v>386</v>
      </c>
      <c r="G84" s="390">
        <v>0</v>
      </c>
      <c r="H84" s="395" t="s">
        <v>967</v>
      </c>
      <c r="I84" s="396">
        <v>458.96699999999998</v>
      </c>
      <c r="J84" s="390">
        <v>0</v>
      </c>
      <c r="K84" s="395" t="s">
        <v>967</v>
      </c>
      <c r="L84" s="396">
        <v>329.87299999999999</v>
      </c>
      <c r="M84" s="390">
        <v>0</v>
      </c>
      <c r="N84" s="395" t="s">
        <v>967</v>
      </c>
      <c r="O84" s="396">
        <v>369</v>
      </c>
      <c r="P84" s="390">
        <v>0</v>
      </c>
      <c r="Q84" s="395" t="s">
        <v>967</v>
      </c>
      <c r="R84" s="396">
        <v>466.935</v>
      </c>
      <c r="S84" s="390">
        <v>0</v>
      </c>
      <c r="T84" s="395" t="s">
        <v>967</v>
      </c>
      <c r="U84" s="396">
        <v>304.85399999999998</v>
      </c>
      <c r="V84" s="390">
        <v>0</v>
      </c>
      <c r="W84" s="395" t="s">
        <v>967</v>
      </c>
      <c r="X84" s="396">
        <v>214.00299999999999</v>
      </c>
      <c r="Y84" s="390">
        <v>0</v>
      </c>
      <c r="Z84" s="395" t="s">
        <v>967</v>
      </c>
      <c r="AA84" s="396">
        <v>433.99900000000002</v>
      </c>
      <c r="AB84" s="390">
        <v>0</v>
      </c>
      <c r="AC84" s="395" t="s">
        <v>967</v>
      </c>
      <c r="AD84" s="396">
        <v>414</v>
      </c>
      <c r="AE84" s="390">
        <v>0</v>
      </c>
      <c r="AF84" s="395" t="s">
        <v>967</v>
      </c>
      <c r="AG84" s="396">
        <v>416</v>
      </c>
      <c r="AH84" s="390">
        <v>0</v>
      </c>
      <c r="AI84" s="395" t="s">
        <v>967</v>
      </c>
      <c r="AJ84" s="396">
        <v>334.88099999999997</v>
      </c>
      <c r="AK84" s="390">
        <v>0</v>
      </c>
      <c r="AL84" s="395" t="s">
        <v>967</v>
      </c>
      <c r="AM84" s="396">
        <v>356</v>
      </c>
      <c r="AN84" s="390">
        <v>0</v>
      </c>
      <c r="AO84" s="395" t="s">
        <v>967</v>
      </c>
      <c r="AP84" s="396">
        <v>385</v>
      </c>
      <c r="AQ84" s="390">
        <v>0</v>
      </c>
      <c r="AR84" s="395" t="s">
        <v>967</v>
      </c>
      <c r="AS84" s="396">
        <v>379.87700000000001</v>
      </c>
      <c r="AT84" s="376"/>
      <c r="AU84" s="755"/>
      <c r="AV84" s="761"/>
      <c r="AW84" s="761"/>
      <c r="AX84" s="761"/>
      <c r="AY84" s="761"/>
      <c r="AZ84" s="761"/>
      <c r="BA84" s="762"/>
      <c r="BB84" s="353">
        <f>SUM(F84:AS84)</f>
        <v>5249.389000000001</v>
      </c>
      <c r="BC84" s="347"/>
      <c r="BD84" s="347"/>
      <c r="BE84" s="347"/>
      <c r="BF84" s="347"/>
      <c r="BG84" s="347"/>
      <c r="BH84" s="347"/>
      <c r="BI84" s="347"/>
      <c r="BJ84" s="347"/>
      <c r="BK84" s="347"/>
      <c r="BL84" s="347"/>
    </row>
    <row r="85" spans="1:64" s="372" customFormat="1" ht="17.25" customHeight="1" thickTop="1">
      <c r="A85" s="371"/>
      <c r="B85" s="751"/>
      <c r="C85" s="404"/>
      <c r="D85" s="760" t="s">
        <v>1458</v>
      </c>
      <c r="E85" s="760"/>
      <c r="F85" s="376"/>
      <c r="G85" s="760" t="s">
        <v>1459</v>
      </c>
      <c r="H85" s="760"/>
      <c r="I85" s="404"/>
      <c r="J85" s="760" t="s">
        <v>1460</v>
      </c>
      <c r="K85" s="760"/>
      <c r="L85" s="404"/>
      <c r="M85" s="760" t="s">
        <v>1461</v>
      </c>
      <c r="N85" s="760"/>
      <c r="O85" s="404"/>
      <c r="P85" s="760" t="s">
        <v>1462</v>
      </c>
      <c r="Q85" s="760"/>
      <c r="R85" s="376"/>
      <c r="S85" s="760" t="s">
        <v>1463</v>
      </c>
      <c r="T85" s="760"/>
      <c r="U85" s="376" t="s">
        <v>1187</v>
      </c>
      <c r="V85" s="760" t="s">
        <v>1464</v>
      </c>
      <c r="W85" s="760"/>
      <c r="X85" s="417" t="s">
        <v>1188</v>
      </c>
      <c r="Y85" s="760" t="s">
        <v>1465</v>
      </c>
      <c r="Z85" s="760"/>
      <c r="AA85" s="412"/>
      <c r="AB85" s="760" t="s">
        <v>1466</v>
      </c>
      <c r="AC85" s="760"/>
      <c r="AE85" s="760" t="s">
        <v>1467</v>
      </c>
      <c r="AF85" s="760"/>
      <c r="AG85" s="376"/>
      <c r="AH85" s="760" t="s">
        <v>1468</v>
      </c>
      <c r="AI85" s="760"/>
      <c r="AJ85" s="376"/>
      <c r="AK85" s="760" t="s">
        <v>1469</v>
      </c>
      <c r="AL85" s="760"/>
      <c r="AM85" s="376"/>
      <c r="AN85" s="760" t="s">
        <v>1470</v>
      </c>
      <c r="AO85" s="760"/>
      <c r="AP85" s="376"/>
      <c r="AQ85" s="760" t="s">
        <v>1471</v>
      </c>
      <c r="AR85" s="760"/>
      <c r="AS85" s="376"/>
      <c r="AT85" s="376"/>
      <c r="AU85" s="755"/>
      <c r="AV85" s="779"/>
      <c r="AW85" s="779"/>
      <c r="AX85" s="779"/>
      <c r="AY85" s="779"/>
      <c r="AZ85" s="779"/>
      <c r="BA85" s="786"/>
      <c r="BB85" s="371"/>
      <c r="BC85" s="371"/>
      <c r="BD85" s="371"/>
      <c r="BE85" s="371"/>
      <c r="BF85" s="371"/>
      <c r="BG85" s="371"/>
      <c r="BH85" s="371"/>
      <c r="BI85" s="371"/>
      <c r="BJ85" s="371"/>
      <c r="BK85" s="371"/>
      <c r="BL85" s="371"/>
    </row>
    <row r="86" spans="1:64" s="372" customFormat="1">
      <c r="A86" s="371"/>
      <c r="B86" s="751"/>
      <c r="C86" s="404"/>
      <c r="D86" s="760" t="s">
        <v>1127</v>
      </c>
      <c r="E86" s="760"/>
      <c r="F86" s="376"/>
      <c r="G86" s="760" t="s">
        <v>1121</v>
      </c>
      <c r="H86" s="760"/>
      <c r="I86" s="376"/>
      <c r="J86" s="760" t="s">
        <v>1472</v>
      </c>
      <c r="K86" s="760"/>
      <c r="L86" s="376"/>
      <c r="M86" s="760" t="s">
        <v>1473</v>
      </c>
      <c r="N86" s="760"/>
      <c r="O86" s="376"/>
      <c r="P86" s="760" t="s">
        <v>1115</v>
      </c>
      <c r="Q86" s="760"/>
      <c r="R86" s="376"/>
      <c r="S86" s="760" t="s">
        <v>1426</v>
      </c>
      <c r="T86" s="760"/>
      <c r="U86" s="376"/>
      <c r="V86" s="760" t="s">
        <v>1474</v>
      </c>
      <c r="W86" s="760"/>
      <c r="X86" s="376"/>
      <c r="Y86" s="760" t="s">
        <v>1475</v>
      </c>
      <c r="Z86" s="760"/>
      <c r="AA86" s="376"/>
      <c r="AB86" s="760" t="s">
        <v>1113</v>
      </c>
      <c r="AC86" s="760"/>
      <c r="AE86" s="760" t="s">
        <v>1121</v>
      </c>
      <c r="AF86" s="760"/>
      <c r="AG86" s="376"/>
      <c r="AH86" s="760" t="s">
        <v>1113</v>
      </c>
      <c r="AI86" s="760"/>
      <c r="AJ86" s="376"/>
      <c r="AK86" s="760" t="s">
        <v>1353</v>
      </c>
      <c r="AL86" s="760"/>
      <c r="AM86" s="376"/>
      <c r="AN86" s="760" t="s">
        <v>1116</v>
      </c>
      <c r="AO86" s="760"/>
      <c r="AP86" s="376"/>
      <c r="AQ86" s="760" t="s">
        <v>1113</v>
      </c>
      <c r="AR86" s="760"/>
      <c r="AS86" s="376"/>
      <c r="AT86" s="376"/>
      <c r="AU86" s="755"/>
      <c r="AV86" s="780"/>
      <c r="AW86" s="780"/>
      <c r="AX86" s="780"/>
      <c r="AY86" s="780"/>
      <c r="AZ86" s="780"/>
      <c r="BA86" s="777"/>
      <c r="BB86" s="371"/>
      <c r="BC86" s="371"/>
      <c r="BD86" s="371"/>
      <c r="BE86" s="371"/>
      <c r="BF86" s="371"/>
      <c r="BG86" s="371"/>
      <c r="BH86" s="371"/>
      <c r="BI86" s="371"/>
      <c r="BJ86" s="371"/>
      <c r="BK86" s="371"/>
      <c r="BL86" s="371"/>
    </row>
    <row r="87" spans="1:64">
      <c r="A87" s="347"/>
      <c r="B87" s="751"/>
      <c r="C87" s="350"/>
      <c r="D87" s="400"/>
      <c r="E87" s="400"/>
      <c r="F87" s="376"/>
      <c r="G87" s="400"/>
      <c r="H87" s="400"/>
      <c r="I87" s="408"/>
      <c r="J87" s="408"/>
      <c r="K87" s="408"/>
      <c r="L87" s="376"/>
      <c r="M87" s="408"/>
      <c r="N87" s="408"/>
      <c r="O87" s="376"/>
      <c r="P87" s="772"/>
      <c r="Q87" s="772"/>
      <c r="R87" s="408"/>
      <c r="S87" s="413"/>
      <c r="T87" s="413"/>
      <c r="U87" s="408"/>
      <c r="V87" s="400"/>
      <c r="W87" s="400"/>
      <c r="X87" s="350"/>
      <c r="Y87" s="400"/>
      <c r="Z87" s="400"/>
      <c r="AA87" s="376"/>
      <c r="AB87" s="400"/>
      <c r="AC87" s="400"/>
      <c r="AD87" s="803"/>
      <c r="AE87" s="772"/>
      <c r="AF87" s="772"/>
      <c r="AG87" s="376"/>
      <c r="AH87" s="413"/>
      <c r="AI87" s="413"/>
      <c r="AJ87" s="413"/>
      <c r="AK87" s="413"/>
      <c r="AL87" s="413"/>
      <c r="AM87" s="413"/>
      <c r="AP87" s="413"/>
      <c r="AQ87" s="413"/>
      <c r="AR87" s="413"/>
      <c r="AS87" s="413"/>
      <c r="AT87" s="413"/>
      <c r="AU87" s="755"/>
      <c r="AV87" s="780"/>
      <c r="AW87" s="780"/>
      <c r="AX87" s="780"/>
      <c r="AY87" s="780"/>
      <c r="AZ87" s="780"/>
      <c r="BA87" s="777"/>
      <c r="BB87" s="347"/>
      <c r="BC87" s="347"/>
      <c r="BD87" s="347"/>
      <c r="BE87" s="347"/>
      <c r="BF87" s="347"/>
      <c r="BG87" s="347"/>
      <c r="BH87" s="347"/>
      <c r="BI87" s="347"/>
      <c r="BJ87" s="347"/>
      <c r="BK87" s="347"/>
      <c r="BL87" s="347"/>
    </row>
    <row r="88" spans="1:64" s="420" customFormat="1" ht="17" thickBot="1">
      <c r="A88" s="419"/>
      <c r="B88" s="751"/>
      <c r="C88" s="409"/>
      <c r="D88" s="402">
        <f>AQ77+11</f>
        <v>93</v>
      </c>
      <c r="E88" s="401"/>
      <c r="F88" s="402"/>
      <c r="G88" s="401">
        <f>D88+1</f>
        <v>94</v>
      </c>
      <c r="H88" s="401"/>
      <c r="I88" s="402"/>
      <c r="J88" s="401">
        <f>G88+1</f>
        <v>95</v>
      </c>
      <c r="K88" s="415"/>
      <c r="L88" s="402"/>
      <c r="M88" s="401">
        <f>J88+1</f>
        <v>96</v>
      </c>
      <c r="N88" s="415"/>
      <c r="O88" s="402"/>
      <c r="P88" s="401">
        <f>M88+1</f>
        <v>97</v>
      </c>
      <c r="Q88" s="415"/>
      <c r="R88" s="402"/>
      <c r="S88" s="401">
        <f>P88+1</f>
        <v>98</v>
      </c>
      <c r="T88" s="415"/>
      <c r="U88" s="402"/>
      <c r="V88" s="401">
        <f>S88+1</f>
        <v>99</v>
      </c>
      <c r="W88" s="401"/>
      <c r="X88" s="409"/>
      <c r="Y88" s="401">
        <f>V88+1</f>
        <v>100</v>
      </c>
      <c r="Z88" s="401"/>
      <c r="AA88" s="402"/>
      <c r="AB88" s="401">
        <f>Y88+1</f>
        <v>101</v>
      </c>
      <c r="AC88" s="401"/>
      <c r="AD88" s="803"/>
      <c r="AE88" s="401">
        <f>AB88+1</f>
        <v>102</v>
      </c>
      <c r="AF88" s="415"/>
      <c r="AG88" s="402"/>
      <c r="AH88" s="401">
        <f>AE88+1</f>
        <v>103</v>
      </c>
      <c r="AI88" s="415"/>
      <c r="AJ88" s="415"/>
      <c r="AK88" s="401">
        <f>AH88+1</f>
        <v>104</v>
      </c>
      <c r="AL88" s="415"/>
      <c r="AM88" s="415"/>
      <c r="AN88" s="401">
        <f>AK88+1</f>
        <v>105</v>
      </c>
      <c r="AP88" s="415"/>
      <c r="AQ88" s="401">
        <f>AN88+1</f>
        <v>106</v>
      </c>
      <c r="AR88" s="415"/>
      <c r="AS88" s="415"/>
      <c r="AT88" s="415"/>
      <c r="AU88" s="755"/>
      <c r="AV88" s="780"/>
      <c r="AW88" s="780"/>
      <c r="AX88" s="780"/>
      <c r="AY88" s="780"/>
      <c r="AZ88" s="780"/>
      <c r="BA88" s="777"/>
      <c r="BB88" s="419"/>
      <c r="BC88" s="419"/>
      <c r="BD88" s="419"/>
      <c r="BE88" s="419"/>
      <c r="BF88" s="419"/>
      <c r="BG88" s="419"/>
      <c r="BH88" s="419"/>
      <c r="BI88" s="419"/>
      <c r="BJ88" s="419"/>
      <c r="BK88" s="419"/>
      <c r="BL88" s="419"/>
    </row>
    <row r="89" spans="1:64" ht="17" thickBot="1">
      <c r="A89" s="347"/>
      <c r="B89" s="752"/>
      <c r="C89" s="804" t="s">
        <v>1167</v>
      </c>
      <c r="D89" s="805"/>
      <c r="E89" s="805"/>
      <c r="F89" s="805"/>
      <c r="G89" s="805"/>
      <c r="H89" s="805"/>
      <c r="I89" s="805"/>
      <c r="J89" s="805"/>
      <c r="K89" s="805"/>
      <c r="L89" s="805"/>
      <c r="M89" s="805"/>
      <c r="N89" s="805"/>
      <c r="O89" s="805"/>
      <c r="P89" s="805"/>
      <c r="Q89" s="805"/>
      <c r="R89" s="805"/>
      <c r="S89" s="806"/>
      <c r="T89" s="807" t="s">
        <v>1189</v>
      </c>
      <c r="U89" s="808"/>
      <c r="V89" s="808"/>
      <c r="W89" s="808"/>
      <c r="X89" s="808"/>
      <c r="Y89" s="808"/>
      <c r="Z89" s="808"/>
      <c r="AA89" s="808"/>
      <c r="AB89" s="808"/>
      <c r="AC89" s="808"/>
      <c r="AD89" s="808"/>
      <c r="AE89" s="808"/>
      <c r="AF89" s="808"/>
      <c r="AG89" s="808"/>
      <c r="AH89" s="808"/>
      <c r="AI89" s="808"/>
      <c r="AJ89" s="808"/>
      <c r="AK89" s="808"/>
      <c r="AL89" s="808"/>
      <c r="AM89" s="808"/>
      <c r="AN89" s="808"/>
      <c r="AO89" s="808"/>
      <c r="AP89" s="808"/>
      <c r="AQ89" s="808"/>
      <c r="AR89" s="808"/>
      <c r="AS89" s="808"/>
      <c r="AT89" s="376"/>
      <c r="AU89" s="755"/>
      <c r="AV89" s="780"/>
      <c r="AW89" s="780"/>
      <c r="AX89" s="780"/>
      <c r="AY89" s="780"/>
      <c r="AZ89" s="780"/>
      <c r="BA89" s="777"/>
      <c r="BB89" s="347"/>
      <c r="BC89" s="347"/>
      <c r="BD89" s="347"/>
      <c r="BE89" s="347"/>
      <c r="BF89" s="347"/>
      <c r="BG89" s="347"/>
      <c r="BH89" s="347"/>
      <c r="BI89" s="347"/>
      <c r="BJ89" s="347"/>
      <c r="BK89" s="347"/>
      <c r="BL89" s="347"/>
    </row>
    <row r="90" spans="1:64">
      <c r="A90" s="347"/>
      <c r="B90" s="751"/>
      <c r="C90" s="350"/>
      <c r="D90" s="350"/>
      <c r="E90" s="350"/>
      <c r="F90" s="376"/>
      <c r="G90" s="350"/>
      <c r="H90" s="350"/>
      <c r="I90" s="376"/>
      <c r="J90" s="350"/>
      <c r="K90" s="350"/>
      <c r="L90" s="376"/>
      <c r="M90" s="350"/>
      <c r="N90" s="350"/>
      <c r="O90" s="376"/>
      <c r="P90" s="350"/>
      <c r="Q90" s="350"/>
      <c r="R90" s="376"/>
      <c r="S90" s="350"/>
      <c r="T90" s="350"/>
      <c r="U90" s="376"/>
      <c r="V90" s="350"/>
      <c r="W90" s="350"/>
      <c r="X90" s="376"/>
      <c r="Y90" s="350"/>
      <c r="Z90" s="350"/>
      <c r="AA90" s="376"/>
      <c r="AB90" s="350"/>
      <c r="AC90" s="350"/>
      <c r="AD90" s="376"/>
      <c r="AE90" s="350"/>
      <c r="AF90" s="350"/>
      <c r="AG90" s="376"/>
      <c r="AH90" s="350"/>
      <c r="AI90" s="350"/>
      <c r="AJ90" s="376"/>
      <c r="AK90" s="809"/>
      <c r="AL90" s="809"/>
      <c r="AM90" s="376"/>
      <c r="AN90" s="350"/>
      <c r="AO90" s="350"/>
      <c r="AP90" s="376"/>
      <c r="AQ90" s="350"/>
      <c r="AR90" s="404"/>
      <c r="AS90" s="376"/>
      <c r="AT90" s="376"/>
      <c r="AU90" s="755"/>
      <c r="AV90" s="780"/>
      <c r="AW90" s="780"/>
      <c r="AX90" s="780"/>
      <c r="AY90" s="780"/>
      <c r="AZ90" s="780"/>
      <c r="BA90" s="777"/>
      <c r="BB90" s="347"/>
      <c r="BC90" s="347"/>
      <c r="BD90" s="347"/>
      <c r="BE90" s="347"/>
      <c r="BF90" s="347"/>
      <c r="BG90" s="347"/>
      <c r="BH90" s="347"/>
      <c r="BI90" s="347"/>
      <c r="BJ90" s="347"/>
      <c r="BK90" s="347"/>
      <c r="BL90" s="347"/>
    </row>
    <row r="91" spans="1:64">
      <c r="A91" s="347"/>
      <c r="B91" s="751"/>
      <c r="C91" s="350"/>
      <c r="D91" s="350"/>
      <c r="E91" s="350"/>
      <c r="G91" s="350"/>
      <c r="H91" s="350"/>
      <c r="I91" s="376"/>
      <c r="J91" s="350"/>
      <c r="K91" s="350"/>
      <c r="L91" s="376"/>
      <c r="M91" s="350"/>
      <c r="N91" s="350"/>
      <c r="O91" s="376"/>
      <c r="P91" s="350"/>
      <c r="Q91" s="350"/>
      <c r="R91" s="376"/>
      <c r="S91" s="350"/>
      <c r="T91" s="350"/>
      <c r="U91" s="376"/>
      <c r="V91" s="350"/>
      <c r="W91" s="350"/>
      <c r="X91" s="376"/>
      <c r="Y91" s="350"/>
      <c r="Z91" s="350"/>
      <c r="AA91" s="376"/>
      <c r="AB91" s="350"/>
      <c r="AC91" s="350"/>
      <c r="AD91" s="376"/>
      <c r="AE91" s="421"/>
      <c r="AF91" s="421"/>
      <c r="AG91" s="376"/>
      <c r="AH91" s="350"/>
      <c r="AI91" s="350"/>
      <c r="AJ91" s="376"/>
      <c r="AK91" s="809"/>
      <c r="AL91" s="809"/>
      <c r="AM91" s="376"/>
      <c r="AN91" s="350"/>
      <c r="AO91" s="350"/>
      <c r="AP91" s="376"/>
      <c r="AQ91" s="350"/>
      <c r="AR91" s="350"/>
      <c r="AS91" s="376"/>
      <c r="AT91" s="376"/>
      <c r="AU91" s="755"/>
      <c r="AV91" s="780"/>
      <c r="AW91" s="780"/>
      <c r="AX91" s="780"/>
      <c r="AY91" s="780"/>
      <c r="AZ91" s="780"/>
      <c r="BA91" s="777"/>
      <c r="BB91" s="347"/>
      <c r="BC91" s="347"/>
      <c r="BD91" s="347"/>
      <c r="BE91" s="347"/>
      <c r="BF91" s="347"/>
      <c r="BG91" s="347"/>
      <c r="BH91" s="347"/>
      <c r="BI91" s="347"/>
      <c r="BJ91" s="347"/>
      <c r="BK91" s="347"/>
      <c r="BL91" s="347"/>
    </row>
    <row r="92" spans="1:64" ht="17" thickBot="1">
      <c r="A92" s="347"/>
      <c r="B92" s="751"/>
      <c r="C92" s="350"/>
      <c r="D92" s="411"/>
      <c r="E92" s="384"/>
      <c r="F92" s="376"/>
      <c r="G92" s="776"/>
      <c r="H92" s="776"/>
      <c r="I92" s="376"/>
      <c r="J92" s="776"/>
      <c r="K92" s="776"/>
      <c r="L92" s="376"/>
      <c r="M92" s="776"/>
      <c r="N92" s="776"/>
      <c r="O92" s="376"/>
      <c r="P92" s="776"/>
      <c r="Q92" s="776"/>
      <c r="R92" s="376"/>
      <c r="S92" s="776"/>
      <c r="T92" s="776"/>
      <c r="U92" s="376"/>
      <c r="V92" s="776"/>
      <c r="W92" s="776"/>
      <c r="X92" s="376"/>
      <c r="Y92" s="776"/>
      <c r="Z92" s="776"/>
      <c r="AA92" s="376"/>
      <c r="AB92" s="776"/>
      <c r="AC92" s="776"/>
      <c r="AD92" s="376"/>
      <c r="AE92" s="776"/>
      <c r="AF92" s="776"/>
      <c r="AG92" s="376"/>
      <c r="AH92" s="776"/>
      <c r="AI92" s="776"/>
      <c r="AJ92" s="376"/>
      <c r="AK92" s="776"/>
      <c r="AL92" s="776"/>
      <c r="AM92" s="376"/>
      <c r="AN92" s="776"/>
      <c r="AO92" s="776"/>
      <c r="AP92" s="376"/>
      <c r="AQ92" s="776"/>
      <c r="AR92" s="776"/>
      <c r="AS92" s="376"/>
      <c r="AT92" s="376"/>
      <c r="AU92" s="755"/>
      <c r="AV92" s="781"/>
      <c r="AW92" s="781"/>
      <c r="AX92" s="781"/>
      <c r="AY92" s="781"/>
      <c r="AZ92" s="781"/>
      <c r="BA92" s="778"/>
      <c r="BB92" s="347"/>
      <c r="BC92" s="347"/>
      <c r="BD92" s="347"/>
      <c r="BE92" s="347"/>
      <c r="BF92" s="347"/>
      <c r="BG92" s="347"/>
      <c r="BH92" s="347"/>
      <c r="BI92" s="347"/>
      <c r="BJ92" s="347"/>
      <c r="BK92" s="347"/>
      <c r="BL92" s="347"/>
    </row>
    <row r="93" spans="1:64" ht="18" customHeight="1" thickTop="1" thickBot="1">
      <c r="A93" s="347"/>
      <c r="B93" s="751"/>
      <c r="C93" s="376"/>
      <c r="D93" s="388" t="s">
        <v>814</v>
      </c>
      <c r="E93" s="388" t="s">
        <v>816</v>
      </c>
      <c r="F93" s="376"/>
      <c r="G93" s="388" t="s">
        <v>814</v>
      </c>
      <c r="H93" s="388" t="s">
        <v>816</v>
      </c>
      <c r="I93" s="376"/>
      <c r="J93" s="388" t="s">
        <v>814</v>
      </c>
      <c r="K93" s="388" t="s">
        <v>816</v>
      </c>
      <c r="L93" s="376"/>
      <c r="M93" s="388" t="s">
        <v>814</v>
      </c>
      <c r="N93" s="388" t="s">
        <v>816</v>
      </c>
      <c r="O93" s="376"/>
      <c r="P93" s="388" t="s">
        <v>814</v>
      </c>
      <c r="Q93" s="388" t="s">
        <v>816</v>
      </c>
      <c r="R93" s="376"/>
      <c r="S93" s="388" t="s">
        <v>814</v>
      </c>
      <c r="T93" s="388" t="s">
        <v>816</v>
      </c>
      <c r="U93" s="376"/>
      <c r="V93" s="388" t="s">
        <v>814</v>
      </c>
      <c r="W93" s="388" t="s">
        <v>816</v>
      </c>
      <c r="X93" s="376"/>
      <c r="Y93" s="388" t="s">
        <v>814</v>
      </c>
      <c r="Z93" s="388" t="s">
        <v>816</v>
      </c>
      <c r="AA93" s="376"/>
      <c r="AB93" s="422" t="s">
        <v>814</v>
      </c>
      <c r="AC93" s="423" t="s">
        <v>816</v>
      </c>
      <c r="AD93" s="376"/>
      <c r="AE93" s="422" t="s">
        <v>814</v>
      </c>
      <c r="AF93" s="423" t="s">
        <v>816</v>
      </c>
      <c r="AG93" s="376"/>
      <c r="AH93" s="422" t="s">
        <v>814</v>
      </c>
      <c r="AI93" s="423" t="s">
        <v>816</v>
      </c>
      <c r="AJ93" s="376"/>
      <c r="AK93" s="422" t="s">
        <v>814</v>
      </c>
      <c r="AL93" s="423" t="s">
        <v>816</v>
      </c>
      <c r="AM93" s="376"/>
      <c r="AN93" s="422" t="s">
        <v>814</v>
      </c>
      <c r="AO93" s="423" t="s">
        <v>816</v>
      </c>
      <c r="AP93" s="376"/>
      <c r="AQ93" s="422" t="s">
        <v>814</v>
      </c>
      <c r="AR93" s="423" t="s">
        <v>816</v>
      </c>
      <c r="AS93" s="376"/>
      <c r="AT93" s="376"/>
      <c r="AU93" s="755"/>
      <c r="AV93" s="810">
        <f>COUNTA(D96:AR96)</f>
        <v>15</v>
      </c>
      <c r="AW93" s="761">
        <f>COUNTIF(K92:AR92,"FC")</f>
        <v>0</v>
      </c>
      <c r="AX93" s="761">
        <f>COUNTIF(J91:AR91,"EC")</f>
        <v>0</v>
      </c>
      <c r="AY93" s="761">
        <f>COUNTIF(J95:AR95,"E")</f>
        <v>0</v>
      </c>
      <c r="AZ93" s="761">
        <f>COUNTIF(J92:AR92,"TW")</f>
        <v>0</v>
      </c>
      <c r="BA93" s="762"/>
      <c r="BB93" s="347"/>
      <c r="BC93" s="347"/>
      <c r="BD93" s="347"/>
      <c r="BE93" s="347"/>
      <c r="BF93" s="347"/>
      <c r="BG93" s="347"/>
      <c r="BH93" s="347"/>
      <c r="BI93" s="347"/>
      <c r="BJ93" s="347"/>
      <c r="BK93" s="347"/>
      <c r="BL93" s="347"/>
    </row>
    <row r="94" spans="1:64" ht="18" customHeight="1" thickTop="1" thickBot="1">
      <c r="A94" s="347"/>
      <c r="B94" s="751"/>
      <c r="C94" s="376"/>
      <c r="D94" s="392" t="s">
        <v>819</v>
      </c>
      <c r="E94" s="392" t="s">
        <v>637</v>
      </c>
      <c r="F94" s="376"/>
      <c r="G94" s="392" t="s">
        <v>819</v>
      </c>
      <c r="H94" s="392" t="s">
        <v>637</v>
      </c>
      <c r="I94" s="376"/>
      <c r="J94" s="392" t="s">
        <v>819</v>
      </c>
      <c r="K94" s="392" t="s">
        <v>637</v>
      </c>
      <c r="L94" s="376"/>
      <c r="M94" s="392" t="s">
        <v>819</v>
      </c>
      <c r="N94" s="392" t="s">
        <v>637</v>
      </c>
      <c r="O94" s="376"/>
      <c r="P94" s="392" t="s">
        <v>819</v>
      </c>
      <c r="Q94" s="392" t="s">
        <v>637</v>
      </c>
      <c r="R94" s="376"/>
      <c r="S94" s="392" t="s">
        <v>819</v>
      </c>
      <c r="T94" s="392" t="s">
        <v>637</v>
      </c>
      <c r="U94" s="376"/>
      <c r="V94" s="392" t="s">
        <v>819</v>
      </c>
      <c r="W94" s="392" t="s">
        <v>637</v>
      </c>
      <c r="X94" s="376"/>
      <c r="Y94" s="392" t="s">
        <v>819</v>
      </c>
      <c r="Z94" s="424" t="s">
        <v>637</v>
      </c>
      <c r="AA94" s="376"/>
      <c r="AB94" s="425" t="s">
        <v>819</v>
      </c>
      <c r="AC94" s="426" t="s">
        <v>637</v>
      </c>
      <c r="AD94" s="376"/>
      <c r="AE94" s="425" t="s">
        <v>819</v>
      </c>
      <c r="AF94" s="426" t="s">
        <v>637</v>
      </c>
      <c r="AG94" s="376"/>
      <c r="AH94" s="425" t="s">
        <v>819</v>
      </c>
      <c r="AI94" s="426" t="s">
        <v>637</v>
      </c>
      <c r="AJ94" s="376"/>
      <c r="AK94" s="425" t="s">
        <v>819</v>
      </c>
      <c r="AL94" s="426" t="s">
        <v>637</v>
      </c>
      <c r="AM94" s="376"/>
      <c r="AN94" s="425" t="s">
        <v>819</v>
      </c>
      <c r="AO94" s="426" t="s">
        <v>637</v>
      </c>
      <c r="AP94" s="376"/>
      <c r="AQ94" s="425" t="s">
        <v>819</v>
      </c>
      <c r="AR94" s="426" t="s">
        <v>637</v>
      </c>
      <c r="AS94" s="376"/>
      <c r="AT94" s="376"/>
      <c r="AU94" s="755"/>
      <c r="AV94" s="811"/>
      <c r="AW94" s="761"/>
      <c r="AX94" s="761"/>
      <c r="AY94" s="761"/>
      <c r="AZ94" s="761"/>
      <c r="BA94" s="762"/>
      <c r="BB94" s="347"/>
      <c r="BC94" s="347"/>
      <c r="BD94" s="347"/>
      <c r="BE94" s="347"/>
      <c r="BF94" s="347"/>
      <c r="BG94" s="347"/>
      <c r="BH94" s="347"/>
      <c r="BI94" s="347"/>
      <c r="BJ94" s="347"/>
      <c r="BK94" s="347"/>
      <c r="BL94" s="347"/>
    </row>
    <row r="95" spans="1:64" ht="17.5" thickTop="1" thickBot="1">
      <c r="A95" s="347"/>
      <c r="B95" s="751"/>
      <c r="C95" s="350"/>
      <c r="D95" s="390">
        <v>0</v>
      </c>
      <c r="E95" s="395" t="s">
        <v>967</v>
      </c>
      <c r="F95" s="396">
        <v>357.96600000000001</v>
      </c>
      <c r="G95" s="390">
        <v>0</v>
      </c>
      <c r="H95" s="395" t="s">
        <v>967</v>
      </c>
      <c r="I95" s="396">
        <v>323.99799999999999</v>
      </c>
      <c r="J95" s="390">
        <v>0</v>
      </c>
      <c r="K95" s="395" t="s">
        <v>967</v>
      </c>
      <c r="L95" s="396">
        <v>412</v>
      </c>
      <c r="M95" s="390">
        <v>0</v>
      </c>
      <c r="N95" s="395" t="s">
        <v>967</v>
      </c>
      <c r="O95" s="396">
        <v>430.86900000000003</v>
      </c>
      <c r="P95" s="390">
        <v>0</v>
      </c>
      <c r="Q95" s="395" t="s">
        <v>967</v>
      </c>
      <c r="R95" s="396">
        <v>230</v>
      </c>
      <c r="S95" s="390">
        <v>0</v>
      </c>
      <c r="T95" s="395" t="s">
        <v>967</v>
      </c>
      <c r="U95" s="396">
        <v>523</v>
      </c>
      <c r="V95" s="390">
        <v>0</v>
      </c>
      <c r="W95" s="395" t="s">
        <v>967</v>
      </c>
      <c r="X95" s="396">
        <v>464</v>
      </c>
      <c r="Y95" s="390">
        <v>0</v>
      </c>
      <c r="Z95" s="395" t="s">
        <v>967</v>
      </c>
      <c r="AA95" s="396">
        <v>397</v>
      </c>
      <c r="AB95" s="390">
        <v>0</v>
      </c>
      <c r="AC95" s="395" t="s">
        <v>967</v>
      </c>
      <c r="AD95" s="396">
        <v>372.20800000000003</v>
      </c>
      <c r="AE95" s="390">
        <v>0</v>
      </c>
      <c r="AF95" s="395" t="s">
        <v>967</v>
      </c>
      <c r="AG95" s="396">
        <v>456.27800000000002</v>
      </c>
      <c r="AH95" s="390">
        <v>0</v>
      </c>
      <c r="AI95" s="395" t="s">
        <v>967</v>
      </c>
      <c r="AJ95" s="396">
        <v>424.23700000000002</v>
      </c>
      <c r="AK95" s="390">
        <v>0</v>
      </c>
      <c r="AL95" s="395" t="s">
        <v>967</v>
      </c>
      <c r="AM95" s="396">
        <v>363</v>
      </c>
      <c r="AN95" s="390">
        <v>0</v>
      </c>
      <c r="AO95" s="395" t="s">
        <v>967</v>
      </c>
      <c r="AP95" s="396">
        <v>384.00299999999999</v>
      </c>
      <c r="AQ95" s="390">
        <v>0</v>
      </c>
      <c r="AR95" s="395" t="s">
        <v>967</v>
      </c>
      <c r="AS95" s="396">
        <v>450.00099999999998</v>
      </c>
      <c r="AT95" s="376"/>
      <c r="AU95" s="755"/>
      <c r="AV95" s="812"/>
      <c r="AW95" s="761"/>
      <c r="AX95" s="761"/>
      <c r="AY95" s="761"/>
      <c r="AZ95" s="761"/>
      <c r="BA95" s="762"/>
      <c r="BB95" s="353">
        <f>SUM(F95:AS95)</f>
        <v>5588.56</v>
      </c>
      <c r="BC95" s="347"/>
      <c r="BD95" s="347"/>
      <c r="BE95" s="347"/>
      <c r="BF95" s="347"/>
      <c r="BG95" s="347"/>
      <c r="BH95" s="347"/>
      <c r="BI95" s="347"/>
      <c r="BJ95" s="347"/>
      <c r="BK95" s="347"/>
      <c r="BL95" s="347"/>
    </row>
    <row r="96" spans="1:64" s="372" customFormat="1" ht="17.25" customHeight="1" thickTop="1">
      <c r="A96" s="371"/>
      <c r="B96" s="751"/>
      <c r="C96" s="404"/>
      <c r="D96" s="760" t="s">
        <v>1476</v>
      </c>
      <c r="E96" s="760"/>
      <c r="F96" s="376"/>
      <c r="G96" s="760" t="s">
        <v>1477</v>
      </c>
      <c r="H96" s="760"/>
      <c r="I96" s="404"/>
      <c r="J96" s="760" t="s">
        <v>1478</v>
      </c>
      <c r="K96" s="760"/>
      <c r="L96" s="404"/>
      <c r="M96" s="760" t="s">
        <v>1479</v>
      </c>
      <c r="N96" s="760"/>
      <c r="O96" s="404"/>
      <c r="P96" s="760" t="s">
        <v>1480</v>
      </c>
      <c r="Q96" s="760"/>
      <c r="R96" s="376" t="s">
        <v>1190</v>
      </c>
      <c r="S96" s="760" t="s">
        <v>1481</v>
      </c>
      <c r="T96" s="760"/>
      <c r="U96" s="376"/>
      <c r="V96" s="760" t="s">
        <v>1482</v>
      </c>
      <c r="W96" s="760"/>
      <c r="X96" s="376"/>
      <c r="Y96" s="760" t="s">
        <v>1483</v>
      </c>
      <c r="Z96" s="760"/>
      <c r="AA96" s="376"/>
      <c r="AB96" s="760" t="s">
        <v>1484</v>
      </c>
      <c r="AC96" s="760"/>
      <c r="AD96" s="376"/>
      <c r="AE96" s="760" t="s">
        <v>1485</v>
      </c>
      <c r="AF96" s="760"/>
      <c r="AG96" s="376"/>
      <c r="AH96" s="760" t="s">
        <v>1486</v>
      </c>
      <c r="AI96" s="760"/>
      <c r="AJ96" s="376"/>
      <c r="AK96" s="760" t="s">
        <v>1487</v>
      </c>
      <c r="AL96" s="760"/>
      <c r="AM96" s="376"/>
      <c r="AN96" s="760" t="s">
        <v>1488</v>
      </c>
      <c r="AO96" s="760"/>
      <c r="AP96" s="376"/>
      <c r="AQ96" s="760" t="s">
        <v>1489</v>
      </c>
      <c r="AR96" s="760"/>
      <c r="AS96" s="376"/>
      <c r="AT96" s="376"/>
      <c r="AU96" s="755"/>
      <c r="AV96" s="779"/>
      <c r="AW96" s="779"/>
      <c r="AX96" s="779"/>
      <c r="AY96" s="779"/>
      <c r="AZ96" s="779"/>
      <c r="BA96" s="786"/>
      <c r="BB96" s="371"/>
      <c r="BC96" s="371"/>
      <c r="BD96" s="371"/>
      <c r="BE96" s="371"/>
      <c r="BF96" s="371"/>
      <c r="BG96" s="371"/>
      <c r="BH96" s="371"/>
      <c r="BI96" s="371"/>
      <c r="BJ96" s="371"/>
      <c r="BK96" s="371"/>
      <c r="BL96" s="371"/>
    </row>
    <row r="97" spans="1:64" s="372" customFormat="1">
      <c r="A97" s="371"/>
      <c r="B97" s="751"/>
      <c r="C97" s="404"/>
      <c r="D97" s="760" t="s">
        <v>1355</v>
      </c>
      <c r="E97" s="760"/>
      <c r="F97" s="376"/>
      <c r="G97" s="760" t="s">
        <v>1472</v>
      </c>
      <c r="H97" s="760"/>
      <c r="I97" s="376"/>
      <c r="J97" s="760" t="s">
        <v>1375</v>
      </c>
      <c r="K97" s="760"/>
      <c r="L97" s="376"/>
      <c r="M97" s="760" t="s">
        <v>1116</v>
      </c>
      <c r="N97" s="760"/>
      <c r="O97" s="376"/>
      <c r="P97" s="760" t="s">
        <v>1490</v>
      </c>
      <c r="Q97" s="760"/>
      <c r="R97" s="376"/>
      <c r="S97" s="760" t="s">
        <v>1373</v>
      </c>
      <c r="T97" s="760"/>
      <c r="U97" s="376"/>
      <c r="V97" s="760" t="s">
        <v>1427</v>
      </c>
      <c r="W97" s="760"/>
      <c r="X97" s="376"/>
      <c r="Y97" s="760" t="s">
        <v>1344</v>
      </c>
      <c r="Z97" s="760"/>
      <c r="AA97" s="376"/>
      <c r="AB97" s="760" t="s">
        <v>1116</v>
      </c>
      <c r="AC97" s="760"/>
      <c r="AD97" s="376"/>
      <c r="AE97" s="760" t="s">
        <v>1472</v>
      </c>
      <c r="AF97" s="760"/>
      <c r="AG97" s="376"/>
      <c r="AH97" s="760" t="s">
        <v>1474</v>
      </c>
      <c r="AI97" s="760"/>
      <c r="AJ97" s="376"/>
      <c r="AK97" s="760" t="s">
        <v>1346</v>
      </c>
      <c r="AL97" s="760"/>
      <c r="AM97" s="376"/>
      <c r="AN97" s="760" t="s">
        <v>1376</v>
      </c>
      <c r="AO97" s="760"/>
      <c r="AP97" s="376"/>
      <c r="AQ97" s="760" t="s">
        <v>1121</v>
      </c>
      <c r="AR97" s="760"/>
      <c r="AS97" s="376"/>
      <c r="AT97" s="376"/>
      <c r="AU97" s="755"/>
      <c r="AV97" s="780"/>
      <c r="AW97" s="780"/>
      <c r="AX97" s="780"/>
      <c r="AY97" s="780"/>
      <c r="AZ97" s="780"/>
      <c r="BA97" s="777"/>
      <c r="BB97" s="371"/>
      <c r="BC97" s="371"/>
      <c r="BD97" s="371"/>
      <c r="BE97" s="371"/>
      <c r="BF97" s="371"/>
      <c r="BG97" s="371"/>
      <c r="BH97" s="371"/>
      <c r="BI97" s="371"/>
      <c r="BJ97" s="371"/>
      <c r="BK97" s="371"/>
      <c r="BL97" s="371"/>
    </row>
    <row r="98" spans="1:64" s="372" customFormat="1">
      <c r="A98" s="371"/>
      <c r="B98" s="751"/>
      <c r="C98" s="404"/>
      <c r="D98" s="782"/>
      <c r="E98" s="782"/>
      <c r="F98" s="376"/>
      <c r="G98" s="782"/>
      <c r="H98" s="782"/>
      <c r="I98" s="408"/>
      <c r="J98" s="782"/>
      <c r="K98" s="782"/>
      <c r="L98" s="408"/>
      <c r="M98" s="782"/>
      <c r="N98" s="782"/>
      <c r="O98" s="404"/>
      <c r="P98" s="782"/>
      <c r="Q98" s="782"/>
      <c r="R98" s="408"/>
      <c r="S98" s="782"/>
      <c r="T98" s="782"/>
      <c r="U98" s="408"/>
      <c r="V98" s="782"/>
      <c r="W98" s="782"/>
      <c r="X98" s="404"/>
      <c r="Y98" s="782"/>
      <c r="Z98" s="782"/>
      <c r="AA98" s="376"/>
      <c r="AB98" s="782"/>
      <c r="AC98" s="782"/>
      <c r="AD98" s="376"/>
      <c r="AE98" s="782"/>
      <c r="AF98" s="782"/>
      <c r="AG98" s="376"/>
      <c r="AH98" s="782"/>
      <c r="AI98" s="782"/>
      <c r="AJ98" s="413"/>
      <c r="AK98" s="782"/>
      <c r="AL98" s="782"/>
      <c r="AM98" s="413"/>
      <c r="AN98" s="782"/>
      <c r="AO98" s="782"/>
      <c r="AP98" s="413"/>
      <c r="AQ98" s="782"/>
      <c r="AR98" s="782"/>
      <c r="AS98" s="413"/>
      <c r="AT98" s="413"/>
      <c r="AU98" s="755"/>
      <c r="AV98" s="780"/>
      <c r="AW98" s="780"/>
      <c r="AX98" s="780"/>
      <c r="AY98" s="780"/>
      <c r="AZ98" s="780"/>
      <c r="BA98" s="777"/>
      <c r="BB98" s="371"/>
      <c r="BC98" s="371"/>
      <c r="BD98" s="371"/>
      <c r="BE98" s="371"/>
      <c r="BF98" s="371"/>
      <c r="BG98" s="371"/>
      <c r="BH98" s="371"/>
      <c r="BI98" s="371"/>
      <c r="BJ98" s="371"/>
      <c r="BK98" s="371"/>
      <c r="BL98" s="371"/>
    </row>
    <row r="99" spans="1:64" s="420" customFormat="1">
      <c r="A99" s="419"/>
      <c r="B99" s="751"/>
      <c r="C99" s="409"/>
      <c r="D99" s="402">
        <f>AQ88+1</f>
        <v>107</v>
      </c>
      <c r="E99" s="402"/>
      <c r="F99" s="402"/>
      <c r="G99" s="402">
        <f>D99+1</f>
        <v>108</v>
      </c>
      <c r="H99" s="402"/>
      <c r="I99" s="402"/>
      <c r="J99" s="402">
        <f>G99+1</f>
        <v>109</v>
      </c>
      <c r="K99" s="402"/>
      <c r="L99" s="402"/>
      <c r="M99" s="402">
        <f>J99+1</f>
        <v>110</v>
      </c>
      <c r="N99" s="402"/>
      <c r="O99" s="409"/>
      <c r="P99" s="402">
        <f>M99+1</f>
        <v>111</v>
      </c>
      <c r="Q99" s="402"/>
      <c r="R99" s="402"/>
      <c r="S99" s="402">
        <f>P99+1</f>
        <v>112</v>
      </c>
      <c r="T99" s="402"/>
      <c r="U99" s="402"/>
      <c r="V99" s="402">
        <f>S99+1</f>
        <v>113</v>
      </c>
      <c r="W99" s="402"/>
      <c r="X99" s="409"/>
      <c r="Y99" s="402">
        <f>V99+1</f>
        <v>114</v>
      </c>
      <c r="Z99" s="402"/>
      <c r="AA99" s="402"/>
      <c r="AB99" s="402">
        <f>Y99+1</f>
        <v>115</v>
      </c>
      <c r="AC99" s="402"/>
      <c r="AD99" s="402"/>
      <c r="AE99" s="402">
        <f>AB99+1</f>
        <v>116</v>
      </c>
      <c r="AF99" s="402"/>
      <c r="AG99" s="402"/>
      <c r="AH99" s="402">
        <f>AE99+1</f>
        <v>117</v>
      </c>
      <c r="AI99" s="402"/>
      <c r="AJ99" s="415"/>
      <c r="AK99" s="402">
        <f>AH99+1</f>
        <v>118</v>
      </c>
      <c r="AL99" s="402"/>
      <c r="AM99" s="415"/>
      <c r="AN99" s="402">
        <f>AK99+1</f>
        <v>119</v>
      </c>
      <c r="AO99" s="402"/>
      <c r="AP99" s="415"/>
      <c r="AQ99" s="402">
        <f>AN99+1</f>
        <v>120</v>
      </c>
      <c r="AR99" s="402"/>
      <c r="AS99" s="415"/>
      <c r="AT99" s="415"/>
      <c r="AU99" s="755"/>
      <c r="AV99" s="780"/>
      <c r="AW99" s="780"/>
      <c r="AX99" s="780"/>
      <c r="AY99" s="780"/>
      <c r="AZ99" s="780"/>
      <c r="BA99" s="777"/>
      <c r="BB99" s="419"/>
      <c r="BC99" s="419"/>
      <c r="BD99" s="419"/>
      <c r="BE99" s="419"/>
      <c r="BF99" s="419"/>
      <c r="BG99" s="419"/>
      <c r="BH99" s="419"/>
      <c r="BI99" s="419"/>
      <c r="BJ99" s="419"/>
      <c r="BK99" s="419"/>
      <c r="BL99" s="419"/>
    </row>
    <row r="100" spans="1:64">
      <c r="A100" s="347"/>
      <c r="B100" s="751"/>
      <c r="C100" s="813" t="s">
        <v>1191</v>
      </c>
      <c r="D100" s="808"/>
      <c r="E100" s="808"/>
      <c r="F100" s="808"/>
      <c r="G100" s="808"/>
      <c r="H100" s="808"/>
      <c r="I100" s="808"/>
      <c r="J100" s="808"/>
      <c r="K100" s="808"/>
      <c r="L100" s="808"/>
      <c r="M100" s="808"/>
      <c r="N100" s="808"/>
      <c r="O100" s="808"/>
      <c r="P100" s="808"/>
      <c r="Q100" s="808"/>
      <c r="R100" s="808"/>
      <c r="S100" s="808"/>
      <c r="T100" s="808"/>
      <c r="U100" s="808"/>
      <c r="V100" s="808"/>
      <c r="W100" s="808"/>
      <c r="X100" s="808"/>
      <c r="Y100" s="808"/>
      <c r="Z100" s="808"/>
      <c r="AA100" s="808"/>
      <c r="AB100" s="808"/>
      <c r="AC100" s="808"/>
      <c r="AD100" s="808"/>
      <c r="AE100" s="808"/>
      <c r="AF100" s="808"/>
      <c r="AG100" s="808"/>
      <c r="AH100" s="808"/>
      <c r="AI100" s="808"/>
      <c r="AJ100" s="808"/>
      <c r="AK100" s="808"/>
      <c r="AL100" s="808"/>
      <c r="AM100" s="808"/>
      <c r="AN100" s="808"/>
      <c r="AO100" s="808"/>
      <c r="AP100" s="808"/>
      <c r="AQ100" s="808"/>
      <c r="AR100" s="808"/>
      <c r="AS100" s="808"/>
      <c r="AT100" s="376"/>
      <c r="AU100" s="755"/>
      <c r="AV100" s="780"/>
      <c r="AW100" s="780"/>
      <c r="AX100" s="780"/>
      <c r="AY100" s="780"/>
      <c r="AZ100" s="780"/>
      <c r="BA100" s="777"/>
      <c r="BB100" s="347"/>
      <c r="BC100" s="347"/>
      <c r="BD100" s="347"/>
      <c r="BE100" s="347"/>
      <c r="BF100" s="347"/>
      <c r="BG100" s="347"/>
      <c r="BH100" s="347"/>
      <c r="BI100" s="347"/>
      <c r="BJ100" s="347"/>
      <c r="BK100" s="347"/>
      <c r="BL100" s="347"/>
    </row>
    <row r="101" spans="1:64">
      <c r="A101" s="347"/>
      <c r="B101" s="751"/>
      <c r="C101" s="350"/>
      <c r="D101" s="350"/>
      <c r="E101" s="350"/>
      <c r="F101" s="376"/>
      <c r="G101" s="350"/>
      <c r="H101" s="350"/>
      <c r="I101" s="376"/>
      <c r="J101" s="350"/>
      <c r="K101" s="350"/>
      <c r="L101" s="376"/>
      <c r="M101" s="350"/>
      <c r="N101" s="350"/>
      <c r="O101" s="376"/>
      <c r="P101" s="350"/>
      <c r="Q101" s="350"/>
      <c r="R101" s="376"/>
      <c r="S101" s="350"/>
      <c r="T101" s="350"/>
      <c r="U101" s="376"/>
      <c r="V101" s="350"/>
      <c r="W101" s="350"/>
      <c r="X101" s="376"/>
      <c r="Y101" s="350"/>
      <c r="Z101" s="350"/>
      <c r="AA101" s="376"/>
      <c r="AB101" s="350"/>
      <c r="AC101" s="350"/>
      <c r="AD101" s="376"/>
      <c r="AE101" s="350"/>
      <c r="AF101" s="350"/>
      <c r="AG101" s="376"/>
      <c r="AH101" s="350"/>
      <c r="AI101" s="350"/>
      <c r="AJ101" s="376"/>
      <c r="AK101" s="350"/>
      <c r="AL101" s="350"/>
      <c r="AM101" s="376"/>
      <c r="AN101" s="350"/>
      <c r="AO101" s="350"/>
      <c r="AP101" s="376"/>
      <c r="AQ101" s="350"/>
      <c r="AR101" s="404"/>
      <c r="AS101" s="376"/>
      <c r="AT101" s="376"/>
      <c r="AU101" s="755"/>
      <c r="AV101" s="780"/>
      <c r="AW101" s="780"/>
      <c r="AX101" s="780"/>
      <c r="AY101" s="780"/>
      <c r="AZ101" s="780"/>
      <c r="BA101" s="777"/>
      <c r="BB101" s="347"/>
      <c r="BC101" s="347"/>
      <c r="BD101" s="347"/>
      <c r="BE101" s="347"/>
      <c r="BF101" s="347"/>
      <c r="BG101" s="347"/>
      <c r="BH101" s="347"/>
      <c r="BI101" s="347"/>
      <c r="BJ101" s="347"/>
      <c r="BK101" s="347"/>
      <c r="BL101" s="347"/>
    </row>
    <row r="102" spans="1:64">
      <c r="A102" s="347"/>
      <c r="B102" s="751"/>
      <c r="C102" s="350"/>
      <c r="D102" s="350"/>
      <c r="E102" s="350"/>
      <c r="F102" s="376"/>
      <c r="G102" s="350"/>
      <c r="H102" s="350"/>
      <c r="I102" s="376"/>
      <c r="J102" s="350"/>
      <c r="K102" s="350"/>
      <c r="L102" s="376"/>
      <c r="M102" s="350"/>
      <c r="N102" s="350"/>
      <c r="O102" s="376"/>
      <c r="P102" s="350"/>
      <c r="Q102" s="350"/>
      <c r="R102" s="376"/>
      <c r="S102" s="350"/>
      <c r="T102" s="350"/>
      <c r="U102" s="376"/>
      <c r="V102" s="350"/>
      <c r="W102" s="350"/>
      <c r="X102" s="376"/>
      <c r="Y102" s="350"/>
      <c r="Z102" s="350"/>
      <c r="AA102" s="376"/>
      <c r="AB102" s="350"/>
      <c r="AC102" s="350"/>
      <c r="AD102" s="376"/>
      <c r="AE102" s="350"/>
      <c r="AF102" s="350"/>
      <c r="AG102" s="376"/>
      <c r="AH102" s="350"/>
      <c r="AI102" s="350"/>
      <c r="AJ102" s="376"/>
      <c r="AK102" s="350"/>
      <c r="AL102" s="350"/>
      <c r="AM102" s="376"/>
      <c r="AN102" s="350"/>
      <c r="AO102" s="350"/>
      <c r="AP102" s="376"/>
      <c r="AQ102" s="350"/>
      <c r="AR102" s="350"/>
      <c r="AS102" s="376"/>
      <c r="AT102" s="376"/>
      <c r="AU102" s="755"/>
      <c r="AV102" s="780"/>
      <c r="AW102" s="780"/>
      <c r="AX102" s="780"/>
      <c r="AY102" s="780"/>
      <c r="AZ102" s="780"/>
      <c r="BA102" s="777"/>
      <c r="BB102" s="347"/>
      <c r="BC102" s="347"/>
      <c r="BD102" s="347"/>
      <c r="BE102" s="347"/>
      <c r="BF102" s="347"/>
      <c r="BG102" s="347"/>
      <c r="BH102" s="347"/>
      <c r="BI102" s="347"/>
      <c r="BJ102" s="347"/>
      <c r="BK102" s="347"/>
      <c r="BL102" s="347"/>
    </row>
    <row r="103" spans="1:64" ht="17" thickBot="1">
      <c r="A103" s="347"/>
      <c r="B103" s="751"/>
      <c r="C103" s="350"/>
      <c r="D103" s="411"/>
      <c r="E103" s="384"/>
      <c r="F103" s="376"/>
      <c r="G103" s="776"/>
      <c r="H103" s="776"/>
      <c r="I103" s="376"/>
      <c r="J103" s="776"/>
      <c r="K103" s="776"/>
      <c r="L103" s="376"/>
      <c r="M103" s="776"/>
      <c r="N103" s="776"/>
      <c r="O103" s="376"/>
      <c r="P103" s="776"/>
      <c r="Q103" s="776"/>
      <c r="R103" s="376"/>
      <c r="S103" s="776"/>
      <c r="T103" s="776"/>
      <c r="U103" s="376"/>
      <c r="V103" s="776"/>
      <c r="W103" s="776"/>
      <c r="X103" s="376"/>
      <c r="Y103" s="776"/>
      <c r="Z103" s="776"/>
      <c r="AA103" s="376"/>
      <c r="AB103" s="776"/>
      <c r="AC103" s="776"/>
      <c r="AD103" s="376"/>
      <c r="AE103" s="776"/>
      <c r="AF103" s="776"/>
      <c r="AG103" s="376"/>
      <c r="AH103" s="776"/>
      <c r="AI103" s="776"/>
      <c r="AJ103" s="376"/>
      <c r="AK103" s="776"/>
      <c r="AL103" s="776"/>
      <c r="AM103" s="376"/>
      <c r="AN103" s="776"/>
      <c r="AO103" s="776"/>
      <c r="AP103" s="376"/>
      <c r="AQ103" s="776"/>
      <c r="AR103" s="776"/>
      <c r="AS103" s="376"/>
      <c r="AT103" s="376"/>
      <c r="AU103" s="755"/>
      <c r="AV103" s="781"/>
      <c r="AW103" s="781"/>
      <c r="AX103" s="781"/>
      <c r="AY103" s="781"/>
      <c r="AZ103" s="781"/>
      <c r="BA103" s="778"/>
      <c r="BB103" s="347"/>
      <c r="BC103" s="347"/>
      <c r="BD103" s="347"/>
      <c r="BE103" s="347"/>
      <c r="BF103" s="347"/>
      <c r="BG103" s="347"/>
      <c r="BH103" s="347"/>
      <c r="BI103" s="347"/>
      <c r="BJ103" s="347"/>
      <c r="BK103" s="347"/>
      <c r="BL103" s="347"/>
    </row>
    <row r="104" spans="1:64" ht="18" customHeight="1" thickTop="1" thickBot="1">
      <c r="A104" s="347"/>
      <c r="B104" s="751"/>
      <c r="C104" s="376"/>
      <c r="D104" s="422" t="s">
        <v>814</v>
      </c>
      <c r="E104" s="423" t="s">
        <v>816</v>
      </c>
      <c r="F104" s="376"/>
      <c r="G104" s="422" t="s">
        <v>814</v>
      </c>
      <c r="H104" s="423" t="s">
        <v>816</v>
      </c>
      <c r="I104" s="376"/>
      <c r="J104" s="388" t="s">
        <v>814</v>
      </c>
      <c r="K104" s="388" t="s">
        <v>816</v>
      </c>
      <c r="L104" s="376"/>
      <c r="M104" s="388" t="s">
        <v>814</v>
      </c>
      <c r="N104" s="388" t="s">
        <v>816</v>
      </c>
      <c r="O104" s="376"/>
      <c r="P104" s="422" t="s">
        <v>814</v>
      </c>
      <c r="Q104" s="423" t="s">
        <v>816</v>
      </c>
      <c r="R104" s="376"/>
      <c r="S104" s="422" t="s">
        <v>814</v>
      </c>
      <c r="T104" s="423" t="s">
        <v>816</v>
      </c>
      <c r="U104" s="376"/>
      <c r="V104" s="422" t="s">
        <v>814</v>
      </c>
      <c r="W104" s="423" t="s">
        <v>816</v>
      </c>
      <c r="X104" s="376"/>
      <c r="Y104" s="388" t="s">
        <v>814</v>
      </c>
      <c r="Z104" s="388" t="s">
        <v>816</v>
      </c>
      <c r="AA104" s="376"/>
      <c r="AB104" s="422" t="s">
        <v>814</v>
      </c>
      <c r="AC104" s="423" t="s">
        <v>816</v>
      </c>
      <c r="AD104" s="376"/>
      <c r="AE104" s="422" t="s">
        <v>814</v>
      </c>
      <c r="AF104" s="423" t="s">
        <v>816</v>
      </c>
      <c r="AG104" s="376"/>
      <c r="AH104" s="422" t="s">
        <v>814</v>
      </c>
      <c r="AI104" s="423" t="s">
        <v>816</v>
      </c>
      <c r="AJ104" s="376"/>
      <c r="AK104" s="422" t="s">
        <v>814</v>
      </c>
      <c r="AL104" s="423" t="s">
        <v>816</v>
      </c>
      <c r="AM104" s="376"/>
      <c r="AN104" s="422" t="s">
        <v>814</v>
      </c>
      <c r="AO104" s="423" t="s">
        <v>816</v>
      </c>
      <c r="AP104" s="376"/>
      <c r="AQ104" s="422" t="s">
        <v>814</v>
      </c>
      <c r="AR104" s="423" t="s">
        <v>816</v>
      </c>
      <c r="AS104" s="376"/>
      <c r="AT104" s="376"/>
      <c r="AU104" s="755"/>
      <c r="AV104" s="761">
        <v>14</v>
      </c>
      <c r="AW104" s="761">
        <f>COUNTIF(K103:AR103,"FC")</f>
        <v>0</v>
      </c>
      <c r="AX104" s="761">
        <f>COUNTIF(J102:AR102,"EC")</f>
        <v>0</v>
      </c>
      <c r="AY104" s="761">
        <f>COUNTIF(J106:AR106,"E")</f>
        <v>0</v>
      </c>
      <c r="AZ104" s="761">
        <f>COUNTIF(J103:AR103,"TW")</f>
        <v>0</v>
      </c>
      <c r="BA104" s="762"/>
      <c r="BB104" s="347"/>
      <c r="BC104" s="347"/>
      <c r="BD104" s="347"/>
      <c r="BE104" s="347"/>
      <c r="BF104" s="347"/>
      <c r="BG104" s="347"/>
      <c r="BH104" s="347"/>
      <c r="BI104" s="347"/>
      <c r="BJ104" s="347"/>
      <c r="BK104" s="347"/>
      <c r="BL104" s="347"/>
    </row>
    <row r="105" spans="1:64" ht="18" customHeight="1" thickTop="1" thickBot="1">
      <c r="A105" s="347"/>
      <c r="B105" s="751"/>
      <c r="C105" s="376"/>
      <c r="D105" s="425" t="s">
        <v>819</v>
      </c>
      <c r="E105" s="426" t="s">
        <v>637</v>
      </c>
      <c r="F105" s="376"/>
      <c r="G105" s="425" t="s">
        <v>819</v>
      </c>
      <c r="H105" s="426" t="s">
        <v>637</v>
      </c>
      <c r="I105" s="376"/>
      <c r="J105" s="392" t="s">
        <v>819</v>
      </c>
      <c r="K105" s="392" t="s">
        <v>637</v>
      </c>
      <c r="L105" s="376"/>
      <c r="M105" s="392" t="s">
        <v>819</v>
      </c>
      <c r="N105" s="392" t="s">
        <v>637</v>
      </c>
      <c r="O105" s="376"/>
      <c r="P105" s="425" t="s">
        <v>819</v>
      </c>
      <c r="Q105" s="426" t="s">
        <v>637</v>
      </c>
      <c r="R105" s="376"/>
      <c r="S105" s="425" t="s">
        <v>819</v>
      </c>
      <c r="T105" s="426" t="s">
        <v>637</v>
      </c>
      <c r="U105" s="376"/>
      <c r="V105" s="425" t="s">
        <v>819</v>
      </c>
      <c r="W105" s="426" t="s">
        <v>637</v>
      </c>
      <c r="X105" s="376"/>
      <c r="Y105" s="392" t="s">
        <v>819</v>
      </c>
      <c r="Z105" s="424" t="s">
        <v>637</v>
      </c>
      <c r="AA105" s="376"/>
      <c r="AB105" s="425" t="s">
        <v>819</v>
      </c>
      <c r="AC105" s="426" t="s">
        <v>637</v>
      </c>
      <c r="AD105" s="376"/>
      <c r="AE105" s="425" t="s">
        <v>819</v>
      </c>
      <c r="AF105" s="426" t="s">
        <v>637</v>
      </c>
      <c r="AG105" s="376"/>
      <c r="AH105" s="425" t="s">
        <v>819</v>
      </c>
      <c r="AI105" s="426" t="s">
        <v>637</v>
      </c>
      <c r="AJ105" s="376"/>
      <c r="AK105" s="425" t="s">
        <v>819</v>
      </c>
      <c r="AL105" s="426" t="s">
        <v>637</v>
      </c>
      <c r="AM105" s="376"/>
      <c r="AN105" s="425" t="s">
        <v>819</v>
      </c>
      <c r="AO105" s="426" t="s">
        <v>637</v>
      </c>
      <c r="AP105" s="376"/>
      <c r="AQ105" s="425" t="s">
        <v>819</v>
      </c>
      <c r="AR105" s="426" t="s">
        <v>637</v>
      </c>
      <c r="AS105" s="376"/>
      <c r="AT105" s="376"/>
      <c r="AU105" s="755"/>
      <c r="AV105" s="761"/>
      <c r="AW105" s="761"/>
      <c r="AX105" s="761"/>
      <c r="AY105" s="761"/>
      <c r="AZ105" s="761"/>
      <c r="BA105" s="762"/>
      <c r="BB105" s="347"/>
      <c r="BC105" s="347"/>
      <c r="BD105" s="347"/>
      <c r="BE105" s="347"/>
      <c r="BF105" s="347"/>
      <c r="BG105" s="347"/>
      <c r="BH105" s="347"/>
      <c r="BI105" s="347"/>
      <c r="BJ105" s="347"/>
      <c r="BK105" s="347"/>
      <c r="BL105" s="347"/>
    </row>
    <row r="106" spans="1:64" ht="17.5" thickTop="1" thickBot="1">
      <c r="A106" s="347"/>
      <c r="B106" s="751"/>
      <c r="C106" s="350"/>
      <c r="D106" s="390">
        <v>0</v>
      </c>
      <c r="E106" s="395" t="s">
        <v>967</v>
      </c>
      <c r="F106" s="396">
        <v>362.99900000000002</v>
      </c>
      <c r="G106" s="390">
        <v>0</v>
      </c>
      <c r="H106" s="395" t="s">
        <v>967</v>
      </c>
      <c r="I106" s="396">
        <v>373</v>
      </c>
      <c r="J106" s="390">
        <v>0</v>
      </c>
      <c r="K106" s="395" t="s">
        <v>967</v>
      </c>
      <c r="L106" s="396">
        <v>333</v>
      </c>
      <c r="M106" s="390">
        <v>0</v>
      </c>
      <c r="N106" s="395" t="s">
        <v>967</v>
      </c>
      <c r="O106" s="396">
        <v>497.01900000000001</v>
      </c>
      <c r="P106" s="390">
        <v>0</v>
      </c>
      <c r="Q106" s="395" t="s">
        <v>967</v>
      </c>
      <c r="R106" s="396">
        <v>355</v>
      </c>
      <c r="S106" s="390">
        <v>0</v>
      </c>
      <c r="T106" s="395" t="s">
        <v>967</v>
      </c>
      <c r="U106" s="396">
        <v>439</v>
      </c>
      <c r="V106" s="390">
        <v>0</v>
      </c>
      <c r="W106" s="395" t="s">
        <v>967</v>
      </c>
      <c r="X106" s="396">
        <v>408</v>
      </c>
      <c r="Y106" s="390">
        <v>0</v>
      </c>
      <c r="Z106" s="395" t="s">
        <v>967</v>
      </c>
      <c r="AA106" s="396">
        <v>438</v>
      </c>
      <c r="AB106" s="390">
        <v>0</v>
      </c>
      <c r="AC106" s="395" t="s">
        <v>967</v>
      </c>
      <c r="AD106" s="396">
        <v>258</v>
      </c>
      <c r="AE106" s="390">
        <v>0</v>
      </c>
      <c r="AF106" s="395" t="s">
        <v>967</v>
      </c>
      <c r="AG106" s="396">
        <v>323</v>
      </c>
      <c r="AH106" s="390">
        <v>0</v>
      </c>
      <c r="AI106" s="395" t="s">
        <v>967</v>
      </c>
      <c r="AJ106" s="396">
        <v>331.07900000000001</v>
      </c>
      <c r="AK106" s="390">
        <v>0</v>
      </c>
      <c r="AL106" s="395" t="s">
        <v>967</v>
      </c>
      <c r="AM106" s="396">
        <v>392.00299999999999</v>
      </c>
      <c r="AN106" s="390">
        <v>0</v>
      </c>
      <c r="AO106" s="395" t="s">
        <v>967</v>
      </c>
      <c r="AP106" s="396">
        <v>400</v>
      </c>
      <c r="AQ106" s="390">
        <v>0</v>
      </c>
      <c r="AR106" s="395" t="s">
        <v>967</v>
      </c>
      <c r="AS106" s="396">
        <v>400</v>
      </c>
      <c r="AT106" s="376"/>
      <c r="AU106" s="755"/>
      <c r="AV106" s="761"/>
      <c r="AW106" s="761"/>
      <c r="AX106" s="761"/>
      <c r="AY106" s="761"/>
      <c r="AZ106" s="761"/>
      <c r="BA106" s="762"/>
      <c r="BB106" s="353">
        <f>SUM(F106:AS106)</f>
        <v>5310.0999999999995</v>
      </c>
      <c r="BC106" s="347"/>
      <c r="BD106" s="347"/>
      <c r="BE106" s="347"/>
      <c r="BF106" s="347"/>
      <c r="BG106" s="347"/>
      <c r="BH106" s="347"/>
      <c r="BI106" s="347"/>
      <c r="BJ106" s="347"/>
      <c r="BK106" s="347"/>
      <c r="BL106" s="347"/>
    </row>
    <row r="107" spans="1:64" s="372" customFormat="1" ht="17.25" customHeight="1" thickTop="1">
      <c r="A107" s="371"/>
      <c r="B107" s="751"/>
      <c r="C107" s="404"/>
      <c r="D107" s="760" t="s">
        <v>1491</v>
      </c>
      <c r="E107" s="760"/>
      <c r="F107" s="427"/>
      <c r="G107" s="760" t="s">
        <v>1492</v>
      </c>
      <c r="H107" s="760"/>
      <c r="I107" s="404"/>
      <c r="J107" s="760" t="s">
        <v>1493</v>
      </c>
      <c r="K107" s="760"/>
      <c r="L107" s="404"/>
      <c r="M107" s="760" t="s">
        <v>1494</v>
      </c>
      <c r="N107" s="760"/>
      <c r="O107" s="404"/>
      <c r="P107" s="760" t="s">
        <v>1495</v>
      </c>
      <c r="Q107" s="760"/>
      <c r="R107" s="376"/>
      <c r="S107" s="760" t="s">
        <v>1496</v>
      </c>
      <c r="T107" s="760"/>
      <c r="U107" s="376"/>
      <c r="V107" s="760" t="s">
        <v>1497</v>
      </c>
      <c r="W107" s="760"/>
      <c r="X107" s="376"/>
      <c r="Y107" s="760" t="s">
        <v>1498</v>
      </c>
      <c r="Z107" s="760"/>
      <c r="AA107" s="376"/>
      <c r="AB107" s="760" t="s">
        <v>1499</v>
      </c>
      <c r="AC107" s="760"/>
      <c r="AD107" s="417" t="s">
        <v>1192</v>
      </c>
      <c r="AE107" s="760" t="s">
        <v>1500</v>
      </c>
      <c r="AF107" s="760"/>
      <c r="AG107" s="376"/>
      <c r="AH107" s="760" t="s">
        <v>1501</v>
      </c>
      <c r="AI107" s="760"/>
      <c r="AJ107" s="376"/>
      <c r="AK107" s="760" t="s">
        <v>1502</v>
      </c>
      <c r="AL107" s="760"/>
      <c r="AM107" s="376"/>
      <c r="AN107" s="760" t="s">
        <v>1503</v>
      </c>
      <c r="AO107" s="760"/>
      <c r="AP107" s="376"/>
      <c r="AQ107" s="760" t="s">
        <v>1504</v>
      </c>
      <c r="AR107" s="760"/>
      <c r="AS107" s="376"/>
      <c r="AT107" s="376"/>
      <c r="AU107" s="755"/>
      <c r="AV107" s="779"/>
      <c r="AW107" s="779"/>
      <c r="AX107" s="779"/>
      <c r="AY107" s="779"/>
      <c r="AZ107" s="779"/>
      <c r="BA107" s="786"/>
      <c r="BB107" s="371"/>
      <c r="BC107" s="371"/>
      <c r="BD107" s="371"/>
      <c r="BE107" s="371"/>
      <c r="BF107" s="371"/>
      <c r="BG107" s="371"/>
      <c r="BH107" s="371"/>
      <c r="BI107" s="371"/>
      <c r="BJ107" s="371"/>
      <c r="BK107" s="371"/>
      <c r="BL107" s="371"/>
    </row>
    <row r="108" spans="1:64" s="372" customFormat="1">
      <c r="A108" s="371"/>
      <c r="B108" s="751"/>
      <c r="C108" s="404"/>
      <c r="D108" s="760" t="s">
        <v>1349</v>
      </c>
      <c r="E108" s="760"/>
      <c r="F108" s="376"/>
      <c r="G108" s="760" t="s">
        <v>1121</v>
      </c>
      <c r="H108" s="760"/>
      <c r="I108" s="376"/>
      <c r="J108" s="760" t="s">
        <v>1352</v>
      </c>
      <c r="K108" s="760"/>
      <c r="M108" s="760" t="s">
        <v>1121</v>
      </c>
      <c r="N108" s="760"/>
      <c r="O108" s="376"/>
      <c r="P108" s="760" t="s">
        <v>1344</v>
      </c>
      <c r="Q108" s="760"/>
      <c r="R108" s="376"/>
      <c r="S108" s="760" t="s">
        <v>1121</v>
      </c>
      <c r="T108" s="760"/>
      <c r="U108" s="376"/>
      <c r="V108" s="760" t="s">
        <v>1121</v>
      </c>
      <c r="W108" s="760"/>
      <c r="X108" s="376"/>
      <c r="Y108" s="760" t="s">
        <v>1115</v>
      </c>
      <c r="Z108" s="760"/>
      <c r="AA108" s="376"/>
      <c r="AB108" s="760" t="s">
        <v>1393</v>
      </c>
      <c r="AC108" s="760"/>
      <c r="AD108" s="376"/>
      <c r="AE108" s="760" t="s">
        <v>1355</v>
      </c>
      <c r="AF108" s="760"/>
      <c r="AG108" s="376"/>
      <c r="AH108" s="760" t="s">
        <v>1116</v>
      </c>
      <c r="AI108" s="760"/>
      <c r="AJ108" s="376"/>
      <c r="AK108" s="760" t="s">
        <v>1394</v>
      </c>
      <c r="AL108" s="760"/>
      <c r="AM108" s="376"/>
      <c r="AN108" s="760" t="s">
        <v>1348</v>
      </c>
      <c r="AO108" s="760"/>
      <c r="AP108" s="376"/>
      <c r="AQ108" s="760" t="s">
        <v>1115</v>
      </c>
      <c r="AR108" s="760"/>
      <c r="AS108" s="376"/>
      <c r="AT108" s="376"/>
      <c r="AU108" s="755"/>
      <c r="AV108" s="780"/>
      <c r="AW108" s="780"/>
      <c r="AX108" s="780"/>
      <c r="AY108" s="780"/>
      <c r="AZ108" s="780"/>
      <c r="BA108" s="777"/>
      <c r="BB108" s="371"/>
      <c r="BC108" s="371"/>
      <c r="BD108" s="371"/>
      <c r="BE108" s="371"/>
      <c r="BF108" s="371"/>
      <c r="BG108" s="371"/>
      <c r="BH108" s="371"/>
      <c r="BI108" s="371"/>
      <c r="BJ108" s="371"/>
      <c r="BK108" s="371"/>
      <c r="BL108" s="371"/>
    </row>
    <row r="109" spans="1:64" s="372" customFormat="1">
      <c r="A109" s="371"/>
      <c r="B109" s="751"/>
      <c r="C109" s="404"/>
      <c r="D109" s="782"/>
      <c r="E109" s="782"/>
      <c r="F109" s="376"/>
      <c r="G109" s="782"/>
      <c r="H109" s="782"/>
      <c r="I109" s="408"/>
      <c r="J109" s="782"/>
      <c r="K109" s="782"/>
      <c r="L109" s="418"/>
      <c r="M109" s="782"/>
      <c r="N109" s="782"/>
      <c r="O109" s="376"/>
      <c r="P109" s="782"/>
      <c r="Q109" s="782"/>
      <c r="R109" s="408"/>
      <c r="S109" s="782"/>
      <c r="T109" s="782"/>
      <c r="U109" s="408"/>
      <c r="V109" s="782"/>
      <c r="W109" s="782"/>
      <c r="X109" s="404"/>
      <c r="Y109" s="782"/>
      <c r="Z109" s="782"/>
      <c r="AA109" s="376"/>
      <c r="AB109" s="782"/>
      <c r="AC109" s="782"/>
      <c r="AD109" s="376"/>
      <c r="AE109" s="782"/>
      <c r="AF109" s="782"/>
      <c r="AG109" s="376"/>
      <c r="AH109" s="782"/>
      <c r="AI109" s="782"/>
      <c r="AJ109" s="413"/>
      <c r="AK109" s="782"/>
      <c r="AL109" s="782"/>
      <c r="AM109" s="413"/>
      <c r="AN109" s="782"/>
      <c r="AO109" s="782"/>
      <c r="AP109" s="413"/>
      <c r="AQ109" s="782"/>
      <c r="AR109" s="782"/>
      <c r="AS109" s="413"/>
      <c r="AT109" s="413"/>
      <c r="AU109" s="755"/>
      <c r="AV109" s="780"/>
      <c r="AW109" s="780"/>
      <c r="AX109" s="780"/>
      <c r="AY109" s="780"/>
      <c r="AZ109" s="780"/>
      <c r="BA109" s="777"/>
      <c r="BB109" s="371"/>
      <c r="BC109" s="371"/>
      <c r="BD109" s="371"/>
      <c r="BE109" s="371"/>
      <c r="BF109" s="371"/>
      <c r="BG109" s="371"/>
      <c r="BH109" s="371"/>
      <c r="BI109" s="371"/>
      <c r="BJ109" s="371"/>
      <c r="BK109" s="371"/>
      <c r="BL109" s="371"/>
    </row>
    <row r="110" spans="1:64" s="420" customFormat="1">
      <c r="A110" s="419"/>
      <c r="B110" s="751"/>
      <c r="C110" s="409"/>
      <c r="D110" s="402">
        <f>AQ99+1</f>
        <v>121</v>
      </c>
      <c r="E110" s="402"/>
      <c r="F110" s="402"/>
      <c r="G110" s="402">
        <f>D110+1</f>
        <v>122</v>
      </c>
      <c r="H110" s="402"/>
      <c r="I110" s="402"/>
      <c r="J110" s="402">
        <f>G110+1</f>
        <v>123</v>
      </c>
      <c r="K110" s="402"/>
      <c r="L110" s="402"/>
      <c r="M110" s="402">
        <f>J110+1</f>
        <v>124</v>
      </c>
      <c r="N110" s="402"/>
      <c r="O110" s="402"/>
      <c r="P110" s="402">
        <f>M110+1</f>
        <v>125</v>
      </c>
      <c r="Q110" s="402"/>
      <c r="R110" s="402"/>
      <c r="S110" s="402">
        <f>P110+1</f>
        <v>126</v>
      </c>
      <c r="T110" s="402"/>
      <c r="U110" s="402"/>
      <c r="V110" s="402">
        <f>S110+1</f>
        <v>127</v>
      </c>
      <c r="W110" s="402"/>
      <c r="X110" s="409"/>
      <c r="Y110" s="402">
        <f>V110+1</f>
        <v>128</v>
      </c>
      <c r="Z110" s="402"/>
      <c r="AA110" s="402"/>
      <c r="AB110" s="402">
        <f>Y110+1</f>
        <v>129</v>
      </c>
      <c r="AC110" s="402"/>
      <c r="AD110" s="402"/>
      <c r="AE110" s="402">
        <f>AB110+1</f>
        <v>130</v>
      </c>
      <c r="AF110" s="402"/>
      <c r="AG110" s="402"/>
      <c r="AH110" s="402">
        <f>AE110+1</f>
        <v>131</v>
      </c>
      <c r="AI110" s="402"/>
      <c r="AJ110" s="415"/>
      <c r="AK110" s="402">
        <f>AH110+1</f>
        <v>132</v>
      </c>
      <c r="AL110" s="402"/>
      <c r="AM110" s="415"/>
      <c r="AN110" s="402">
        <f>AK110+1</f>
        <v>133</v>
      </c>
      <c r="AO110" s="402"/>
      <c r="AP110" s="415"/>
      <c r="AQ110" s="402">
        <f>AN110+1</f>
        <v>134</v>
      </c>
      <c r="AR110" s="402"/>
      <c r="AS110" s="415"/>
      <c r="AT110" s="415"/>
      <c r="AU110" s="755"/>
      <c r="AV110" s="780"/>
      <c r="AW110" s="780"/>
      <c r="AX110" s="780"/>
      <c r="AY110" s="780"/>
      <c r="AZ110" s="780"/>
      <c r="BA110" s="777"/>
      <c r="BB110" s="419"/>
      <c r="BC110" s="419"/>
      <c r="BD110" s="419"/>
      <c r="BE110" s="419"/>
      <c r="BF110" s="419"/>
      <c r="BG110" s="419"/>
      <c r="BH110" s="419"/>
      <c r="BI110" s="419"/>
      <c r="BJ110" s="419"/>
      <c r="BK110" s="419"/>
      <c r="BL110" s="419"/>
    </row>
    <row r="111" spans="1:64">
      <c r="A111" s="347"/>
      <c r="B111" s="751"/>
      <c r="C111" s="813" t="s">
        <v>1193</v>
      </c>
      <c r="D111" s="808"/>
      <c r="E111" s="808"/>
      <c r="F111" s="808"/>
      <c r="G111" s="808"/>
      <c r="H111" s="808"/>
      <c r="I111" s="808"/>
      <c r="J111" s="808"/>
      <c r="K111" s="808"/>
      <c r="L111" s="808"/>
      <c r="M111" s="808"/>
      <c r="N111" s="808"/>
      <c r="O111" s="808"/>
      <c r="P111" s="808"/>
      <c r="Q111" s="808"/>
      <c r="R111" s="808"/>
      <c r="S111" s="808"/>
      <c r="T111" s="808"/>
      <c r="U111" s="808"/>
      <c r="V111" s="808"/>
      <c r="W111" s="808"/>
      <c r="X111" s="808"/>
      <c r="Y111" s="808"/>
      <c r="Z111" s="808"/>
      <c r="AA111" s="808"/>
      <c r="AB111" s="808"/>
      <c r="AC111" s="808"/>
      <c r="AD111" s="808"/>
      <c r="AE111" s="808"/>
      <c r="AF111" s="808"/>
      <c r="AG111" s="808"/>
      <c r="AH111" s="808"/>
      <c r="AI111" s="808"/>
      <c r="AJ111" s="808"/>
      <c r="AK111" s="808"/>
      <c r="AL111" s="808"/>
      <c r="AM111" s="808"/>
      <c r="AN111" s="808"/>
      <c r="AO111" s="808"/>
      <c r="AP111" s="808"/>
      <c r="AQ111" s="808"/>
      <c r="AR111" s="808"/>
      <c r="AS111" s="808"/>
      <c r="AT111" s="376"/>
      <c r="AU111" s="755"/>
      <c r="AV111" s="780"/>
      <c r="AW111" s="780"/>
      <c r="AX111" s="780"/>
      <c r="AY111" s="780"/>
      <c r="AZ111" s="780"/>
      <c r="BA111" s="777"/>
      <c r="BB111" s="347"/>
      <c r="BC111" s="347"/>
      <c r="BD111" s="347"/>
      <c r="BE111" s="347"/>
      <c r="BF111" s="347"/>
      <c r="BG111" s="347"/>
      <c r="BH111" s="347"/>
      <c r="BI111" s="347"/>
      <c r="BJ111" s="347"/>
      <c r="BK111" s="347"/>
      <c r="BL111" s="347"/>
    </row>
    <row r="112" spans="1:64">
      <c r="A112" s="347"/>
      <c r="B112" s="751"/>
      <c r="C112" s="350"/>
      <c r="D112" s="350"/>
      <c r="E112" s="350"/>
      <c r="F112" s="376"/>
      <c r="G112" s="350"/>
      <c r="H112" s="350"/>
      <c r="I112" s="376"/>
      <c r="J112" s="350"/>
      <c r="K112" s="350"/>
      <c r="L112" s="376"/>
      <c r="M112" s="350"/>
      <c r="N112" s="350"/>
      <c r="O112" s="376"/>
      <c r="P112" s="350"/>
      <c r="Q112" s="350"/>
      <c r="R112" s="376"/>
      <c r="S112" s="350"/>
      <c r="T112" s="350"/>
      <c r="U112" s="376"/>
      <c r="V112" s="350"/>
      <c r="W112" s="350"/>
      <c r="X112" s="376"/>
      <c r="Y112" s="350"/>
      <c r="Z112" s="350"/>
      <c r="AA112" s="376"/>
      <c r="AB112" s="350"/>
      <c r="AC112" s="350"/>
      <c r="AD112" s="376"/>
      <c r="AE112" s="350"/>
      <c r="AF112" s="350"/>
      <c r="AG112" s="376"/>
      <c r="AH112" s="350"/>
      <c r="AI112" s="350"/>
      <c r="AJ112" s="376"/>
      <c r="AK112" s="350"/>
      <c r="AL112" s="350"/>
      <c r="AM112" s="376"/>
      <c r="AN112" s="350"/>
      <c r="AO112" s="350"/>
      <c r="AP112" s="376"/>
      <c r="AQ112" s="350"/>
      <c r="AR112" s="404"/>
      <c r="AS112" s="376"/>
      <c r="AT112" s="376"/>
      <c r="AU112" s="755"/>
      <c r="AV112" s="780"/>
      <c r="AW112" s="780"/>
      <c r="AX112" s="780"/>
      <c r="AY112" s="780"/>
      <c r="AZ112" s="780"/>
      <c r="BA112" s="777"/>
      <c r="BB112" s="347"/>
      <c r="BC112" s="347"/>
      <c r="BD112" s="347"/>
      <c r="BE112" s="347"/>
      <c r="BF112" s="347"/>
      <c r="BG112" s="347"/>
      <c r="BH112" s="347"/>
      <c r="BI112" s="347"/>
      <c r="BJ112" s="347"/>
      <c r="BK112" s="347"/>
      <c r="BL112" s="347"/>
    </row>
    <row r="113" spans="1:64">
      <c r="A113" s="347"/>
      <c r="B113" s="751"/>
      <c r="C113" s="350"/>
      <c r="D113" s="350"/>
      <c r="E113" s="350"/>
      <c r="F113" s="376"/>
      <c r="G113" s="350"/>
      <c r="H113" s="350"/>
      <c r="I113" s="376"/>
      <c r="J113" s="350"/>
      <c r="K113" s="350"/>
      <c r="L113" s="376"/>
      <c r="M113" s="350"/>
      <c r="N113" s="350"/>
      <c r="O113" s="376"/>
      <c r="P113" s="350"/>
      <c r="Q113" s="350"/>
      <c r="R113" s="376"/>
      <c r="S113" s="350"/>
      <c r="T113" s="350"/>
      <c r="U113" s="376"/>
      <c r="V113" s="350"/>
      <c r="W113" s="350"/>
      <c r="X113" s="376"/>
      <c r="Y113" s="350"/>
      <c r="Z113" s="350"/>
      <c r="AA113" s="376"/>
      <c r="AB113" s="350"/>
      <c r="AC113" s="350"/>
      <c r="AD113" s="376"/>
      <c r="AE113" s="350"/>
      <c r="AF113" s="350"/>
      <c r="AG113" s="376"/>
      <c r="AH113" s="350"/>
      <c r="AI113" s="350"/>
      <c r="AJ113" s="376"/>
      <c r="AK113" s="350"/>
      <c r="AL113" s="350"/>
      <c r="AM113" s="376"/>
      <c r="AN113" s="350"/>
      <c r="AO113" s="350"/>
      <c r="AP113" s="376"/>
      <c r="AQ113" s="350"/>
      <c r="AR113" s="350"/>
      <c r="AS113" s="376"/>
      <c r="AT113" s="376"/>
      <c r="AU113" s="755"/>
      <c r="AV113" s="780"/>
      <c r="AW113" s="780"/>
      <c r="AX113" s="780"/>
      <c r="AY113" s="780"/>
      <c r="AZ113" s="780"/>
      <c r="BA113" s="777"/>
      <c r="BB113" s="347"/>
      <c r="BC113" s="347"/>
      <c r="BD113" s="347"/>
      <c r="BE113" s="347"/>
      <c r="BF113" s="347"/>
      <c r="BG113" s="347"/>
      <c r="BH113" s="347"/>
      <c r="BI113" s="347"/>
      <c r="BJ113" s="347"/>
      <c r="BK113" s="347"/>
      <c r="BL113" s="347"/>
    </row>
    <row r="114" spans="1:64" ht="17" thickBot="1">
      <c r="A114" s="347"/>
      <c r="B114" s="751"/>
      <c r="C114" s="350"/>
      <c r="D114" s="411"/>
      <c r="E114" s="384"/>
      <c r="F114" s="376"/>
      <c r="G114" s="776"/>
      <c r="H114" s="776"/>
      <c r="I114" s="376"/>
      <c r="J114" s="776"/>
      <c r="K114" s="776"/>
      <c r="L114" s="376"/>
      <c r="M114" s="776"/>
      <c r="N114" s="776"/>
      <c r="O114" s="376"/>
      <c r="P114" s="776"/>
      <c r="Q114" s="776"/>
      <c r="R114" s="376"/>
      <c r="S114" s="776"/>
      <c r="T114" s="776"/>
      <c r="U114" s="376"/>
      <c r="V114" s="776"/>
      <c r="W114" s="776"/>
      <c r="X114" s="376"/>
      <c r="Y114" s="776"/>
      <c r="Z114" s="776"/>
      <c r="AA114" s="376"/>
      <c r="AB114" s="776"/>
      <c r="AC114" s="776"/>
      <c r="AD114" s="376"/>
      <c r="AE114" s="776"/>
      <c r="AF114" s="776"/>
      <c r="AG114" s="376"/>
      <c r="AH114" s="776"/>
      <c r="AI114" s="776"/>
      <c r="AJ114" s="376"/>
      <c r="AK114" s="776"/>
      <c r="AL114" s="776"/>
      <c r="AM114" s="376"/>
      <c r="AN114" s="776"/>
      <c r="AO114" s="776"/>
      <c r="AP114" s="376"/>
      <c r="AQ114" s="814"/>
      <c r="AR114" s="814"/>
      <c r="AS114" s="376"/>
      <c r="AT114" s="376"/>
      <c r="AU114" s="755"/>
      <c r="AV114" s="781"/>
      <c r="AW114" s="781"/>
      <c r="AX114" s="781"/>
      <c r="AY114" s="781"/>
      <c r="AZ114" s="781"/>
      <c r="BA114" s="778"/>
      <c r="BB114" s="347"/>
      <c r="BC114" s="347"/>
      <c r="BD114" s="347"/>
      <c r="BE114" s="347"/>
      <c r="BF114" s="347"/>
      <c r="BG114" s="347"/>
      <c r="BH114" s="347"/>
      <c r="BI114" s="347"/>
      <c r="BJ114" s="347"/>
      <c r="BK114" s="347"/>
      <c r="BL114" s="347"/>
    </row>
    <row r="115" spans="1:64" ht="18" customHeight="1" thickTop="1" thickBot="1">
      <c r="A115" s="347"/>
      <c r="B115" s="751"/>
      <c r="C115" s="376"/>
      <c r="D115" s="422" t="s">
        <v>814</v>
      </c>
      <c r="E115" s="423" t="s">
        <v>816</v>
      </c>
      <c r="F115" s="376"/>
      <c r="G115" s="422" t="s">
        <v>814</v>
      </c>
      <c r="H115" s="423" t="s">
        <v>816</v>
      </c>
      <c r="I115" s="376"/>
      <c r="J115" s="422" t="s">
        <v>814</v>
      </c>
      <c r="K115" s="423" t="s">
        <v>816</v>
      </c>
      <c r="L115" s="376"/>
      <c r="M115" s="422" t="s">
        <v>814</v>
      </c>
      <c r="N115" s="423" t="s">
        <v>816</v>
      </c>
      <c r="O115" s="376"/>
      <c r="P115" s="422" t="s">
        <v>814</v>
      </c>
      <c r="Q115" s="423" t="s">
        <v>816</v>
      </c>
      <c r="R115" s="376"/>
      <c r="S115" s="422" t="s">
        <v>814</v>
      </c>
      <c r="T115" s="423" t="s">
        <v>816</v>
      </c>
      <c r="U115" s="376"/>
      <c r="V115" s="422" t="s">
        <v>814</v>
      </c>
      <c r="W115" s="423" t="s">
        <v>816</v>
      </c>
      <c r="X115" s="376"/>
      <c r="Y115" s="422" t="s">
        <v>814</v>
      </c>
      <c r="Z115" s="423" t="s">
        <v>816</v>
      </c>
      <c r="AA115" s="376"/>
      <c r="AB115" s="422" t="s">
        <v>814</v>
      </c>
      <c r="AC115" s="423" t="s">
        <v>816</v>
      </c>
      <c r="AD115" s="376"/>
      <c r="AE115" s="422" t="s">
        <v>814</v>
      </c>
      <c r="AF115" s="423" t="s">
        <v>816</v>
      </c>
      <c r="AG115" s="376"/>
      <c r="AH115" s="422" t="s">
        <v>814</v>
      </c>
      <c r="AI115" s="423" t="s">
        <v>816</v>
      </c>
      <c r="AJ115" s="376"/>
      <c r="AK115" s="422" t="s">
        <v>814</v>
      </c>
      <c r="AL115" s="423" t="s">
        <v>816</v>
      </c>
      <c r="AM115" s="376"/>
      <c r="AN115" s="422" t="s">
        <v>814</v>
      </c>
      <c r="AO115" s="423" t="s">
        <v>816</v>
      </c>
      <c r="AP115" s="376"/>
      <c r="AQ115" s="422" t="s">
        <v>814</v>
      </c>
      <c r="AR115" s="423" t="s">
        <v>816</v>
      </c>
      <c r="AS115" s="428"/>
      <c r="AT115" s="376"/>
      <c r="AU115" s="755"/>
      <c r="AV115" s="761">
        <v>14</v>
      </c>
      <c r="AW115" s="761">
        <f>COUNTIF(K114:AR114,"FC")</f>
        <v>0</v>
      </c>
      <c r="AX115" s="761">
        <f>COUNTIF(J113:AR113,"EC")</f>
        <v>0</v>
      </c>
      <c r="AY115" s="761">
        <f>COUNTIF(J117:AR117,"E")</f>
        <v>0</v>
      </c>
      <c r="AZ115" s="761">
        <f>COUNTIF(J114:AR114,"TW")</f>
        <v>0</v>
      </c>
      <c r="BA115" s="762"/>
      <c r="BB115" s="347"/>
      <c r="BC115" s="347"/>
      <c r="BD115" s="347"/>
      <c r="BE115" s="347"/>
      <c r="BF115" s="347"/>
      <c r="BG115" s="347"/>
      <c r="BH115" s="347"/>
      <c r="BI115" s="347"/>
      <c r="BJ115" s="347"/>
      <c r="BK115" s="347"/>
      <c r="BL115" s="347"/>
    </row>
    <row r="116" spans="1:64" ht="18" customHeight="1" thickTop="1" thickBot="1">
      <c r="A116" s="347"/>
      <c r="B116" s="751"/>
      <c r="C116" s="376"/>
      <c r="D116" s="425" t="s">
        <v>819</v>
      </c>
      <c r="E116" s="426" t="s">
        <v>637</v>
      </c>
      <c r="F116" s="376"/>
      <c r="G116" s="425" t="s">
        <v>819</v>
      </c>
      <c r="H116" s="426" t="s">
        <v>637</v>
      </c>
      <c r="I116" s="376" t="s">
        <v>826</v>
      </c>
      <c r="J116" s="425" t="s">
        <v>819</v>
      </c>
      <c r="K116" s="426" t="s">
        <v>637</v>
      </c>
      <c r="L116" s="376"/>
      <c r="M116" s="425" t="s">
        <v>819</v>
      </c>
      <c r="N116" s="426" t="s">
        <v>637</v>
      </c>
      <c r="O116" s="376"/>
      <c r="P116" s="425" t="s">
        <v>819</v>
      </c>
      <c r="Q116" s="426" t="s">
        <v>637</v>
      </c>
      <c r="R116" s="376"/>
      <c r="S116" s="425" t="s">
        <v>819</v>
      </c>
      <c r="T116" s="426" t="s">
        <v>637</v>
      </c>
      <c r="U116" s="376"/>
      <c r="V116" s="425" t="s">
        <v>819</v>
      </c>
      <c r="W116" s="426" t="s">
        <v>637</v>
      </c>
      <c r="X116" s="376"/>
      <c r="Y116" s="425" t="s">
        <v>819</v>
      </c>
      <c r="Z116" s="426" t="s">
        <v>637</v>
      </c>
      <c r="AA116" s="376"/>
      <c r="AB116" s="425" t="s">
        <v>819</v>
      </c>
      <c r="AC116" s="426" t="s">
        <v>637</v>
      </c>
      <c r="AD116" s="376"/>
      <c r="AE116" s="425" t="s">
        <v>819</v>
      </c>
      <c r="AF116" s="426" t="s">
        <v>637</v>
      </c>
      <c r="AG116" s="376"/>
      <c r="AH116" s="425" t="s">
        <v>819</v>
      </c>
      <c r="AI116" s="426" t="s">
        <v>637</v>
      </c>
      <c r="AJ116" s="376"/>
      <c r="AK116" s="425" t="s">
        <v>819</v>
      </c>
      <c r="AL116" s="426" t="s">
        <v>637</v>
      </c>
      <c r="AM116" s="376"/>
      <c r="AN116" s="425" t="s">
        <v>819</v>
      </c>
      <c r="AO116" s="426" t="s">
        <v>637</v>
      </c>
      <c r="AP116" s="376"/>
      <c r="AQ116" s="425" t="s">
        <v>819</v>
      </c>
      <c r="AR116" s="426" t="s">
        <v>637</v>
      </c>
      <c r="AS116" s="428"/>
      <c r="AT116" s="376"/>
      <c r="AU116" s="755"/>
      <c r="AV116" s="761"/>
      <c r="AW116" s="761"/>
      <c r="AX116" s="761"/>
      <c r="AY116" s="761"/>
      <c r="AZ116" s="761"/>
      <c r="BA116" s="762"/>
      <c r="BB116" s="347"/>
      <c r="BC116" s="347"/>
      <c r="BD116" s="347"/>
      <c r="BE116" s="347"/>
      <c r="BF116" s="347"/>
      <c r="BG116" s="347"/>
      <c r="BH116" s="347"/>
      <c r="BI116" s="347"/>
      <c r="BJ116" s="347"/>
      <c r="BK116" s="347"/>
      <c r="BL116" s="347"/>
    </row>
    <row r="117" spans="1:64" ht="17.5" thickTop="1" thickBot="1">
      <c r="A117" s="347"/>
      <c r="B117" s="751"/>
      <c r="C117" s="350"/>
      <c r="D117" s="390">
        <v>0</v>
      </c>
      <c r="E117" s="395" t="s">
        <v>967</v>
      </c>
      <c r="F117" s="396">
        <v>400</v>
      </c>
      <c r="G117" s="390">
        <v>0</v>
      </c>
      <c r="H117" s="395" t="s">
        <v>967</v>
      </c>
      <c r="I117" s="396">
        <v>402</v>
      </c>
      <c r="J117" s="390">
        <v>0</v>
      </c>
      <c r="K117" s="395" t="s">
        <v>967</v>
      </c>
      <c r="L117" s="396">
        <v>400</v>
      </c>
      <c r="M117" s="390">
        <v>0</v>
      </c>
      <c r="N117" s="395" t="s">
        <v>967</v>
      </c>
      <c r="O117" s="396">
        <v>400</v>
      </c>
      <c r="P117" s="390">
        <v>0</v>
      </c>
      <c r="Q117" s="395" t="s">
        <v>967</v>
      </c>
      <c r="R117" s="396">
        <v>410</v>
      </c>
      <c r="S117" s="390">
        <v>0</v>
      </c>
      <c r="T117" s="395" t="s">
        <v>967</v>
      </c>
      <c r="U117" s="396">
        <v>410</v>
      </c>
      <c r="V117" s="390">
        <v>0</v>
      </c>
      <c r="W117" s="395" t="s">
        <v>967</v>
      </c>
      <c r="X117" s="396">
        <v>395</v>
      </c>
      <c r="Y117" s="390">
        <v>0</v>
      </c>
      <c r="Z117" s="395" t="s">
        <v>967</v>
      </c>
      <c r="AA117" s="396">
        <v>388</v>
      </c>
      <c r="AB117" s="390">
        <v>0</v>
      </c>
      <c r="AC117" s="395" t="s">
        <v>967</v>
      </c>
      <c r="AD117" s="396">
        <v>382</v>
      </c>
      <c r="AE117" s="390">
        <v>0</v>
      </c>
      <c r="AF117" s="395" t="s">
        <v>967</v>
      </c>
      <c r="AG117" s="396">
        <v>406</v>
      </c>
      <c r="AH117" s="390">
        <v>0</v>
      </c>
      <c r="AI117" s="395" t="s">
        <v>967</v>
      </c>
      <c r="AJ117" s="396">
        <v>380</v>
      </c>
      <c r="AK117" s="390">
        <v>0</v>
      </c>
      <c r="AL117" s="395" t="s">
        <v>967</v>
      </c>
      <c r="AM117" s="396">
        <v>436</v>
      </c>
      <c r="AN117" s="390">
        <v>0</v>
      </c>
      <c r="AO117" s="395" t="s">
        <v>967</v>
      </c>
      <c r="AP117" s="396">
        <v>409.05200000000002</v>
      </c>
      <c r="AQ117" s="390">
        <v>0</v>
      </c>
      <c r="AR117" s="395" t="s">
        <v>967</v>
      </c>
      <c r="AS117" s="396">
        <v>423</v>
      </c>
      <c r="AT117" s="376"/>
      <c r="AU117" s="755"/>
      <c r="AV117" s="761"/>
      <c r="AW117" s="761"/>
      <c r="AX117" s="761"/>
      <c r="AY117" s="761"/>
      <c r="AZ117" s="761"/>
      <c r="BA117" s="762"/>
      <c r="BB117" s="353">
        <f>SUM(F117:AS117)</f>
        <v>5641.0519999999997</v>
      </c>
      <c r="BC117" s="347"/>
      <c r="BD117" s="347"/>
      <c r="BE117" s="347"/>
      <c r="BF117" s="347"/>
      <c r="BG117" s="347"/>
      <c r="BH117" s="347"/>
      <c r="BI117" s="347"/>
      <c r="BJ117" s="347"/>
      <c r="BK117" s="347"/>
      <c r="BL117" s="347"/>
    </row>
    <row r="118" spans="1:64" s="372" customFormat="1" ht="17.25" customHeight="1" thickTop="1">
      <c r="A118" s="371"/>
      <c r="B118" s="751"/>
      <c r="C118" s="404"/>
      <c r="D118" s="760" t="s">
        <v>1505</v>
      </c>
      <c r="E118" s="760"/>
      <c r="F118" s="376"/>
      <c r="G118" s="760" t="s">
        <v>1506</v>
      </c>
      <c r="H118" s="760"/>
      <c r="I118" s="427"/>
      <c r="J118" s="760" t="s">
        <v>1507</v>
      </c>
      <c r="K118" s="760"/>
      <c r="L118" s="404"/>
      <c r="M118" s="760" t="s">
        <v>1508</v>
      </c>
      <c r="N118" s="760"/>
      <c r="O118" s="404"/>
      <c r="P118" s="760" t="s">
        <v>1509</v>
      </c>
      <c r="Q118" s="760"/>
      <c r="R118" s="412"/>
      <c r="S118" s="760" t="s">
        <v>1510</v>
      </c>
      <c r="T118" s="760"/>
      <c r="U118" s="376"/>
      <c r="V118" s="760" t="s">
        <v>1511</v>
      </c>
      <c r="W118" s="760"/>
      <c r="X118" s="412"/>
      <c r="Y118" s="760" t="s">
        <v>1512</v>
      </c>
      <c r="Z118" s="760"/>
      <c r="AA118" s="376"/>
      <c r="AB118" s="760" t="s">
        <v>1513</v>
      </c>
      <c r="AC118" s="760"/>
      <c r="AD118" s="376"/>
      <c r="AE118" s="760" t="s">
        <v>1514</v>
      </c>
      <c r="AF118" s="760"/>
      <c r="AG118" s="376"/>
      <c r="AH118" s="815" t="s">
        <v>1515</v>
      </c>
      <c r="AI118" s="815"/>
      <c r="AJ118" s="376"/>
      <c r="AK118" s="815" t="s">
        <v>1106</v>
      </c>
      <c r="AL118" s="815"/>
      <c r="AM118" s="376"/>
      <c r="AN118" s="815" t="s">
        <v>978</v>
      </c>
      <c r="AO118" s="815"/>
      <c r="AP118" s="376"/>
      <c r="AQ118" s="815" t="s">
        <v>1516</v>
      </c>
      <c r="AR118" s="815"/>
      <c r="AS118" s="404"/>
      <c r="AT118" s="376"/>
      <c r="AU118" s="755"/>
      <c r="AV118" s="779"/>
      <c r="AW118" s="779"/>
      <c r="AX118" s="779"/>
      <c r="AY118" s="779"/>
      <c r="AZ118" s="779"/>
      <c r="BA118" s="786"/>
      <c r="BB118" s="371"/>
      <c r="BC118" s="371"/>
      <c r="BD118" s="371"/>
      <c r="BE118" s="371"/>
      <c r="BF118" s="371"/>
      <c r="BG118" s="371"/>
      <c r="BH118" s="371"/>
      <c r="BI118" s="371"/>
      <c r="BJ118" s="371"/>
      <c r="BK118" s="371"/>
      <c r="BL118" s="371"/>
    </row>
    <row r="119" spans="1:64" s="372" customFormat="1">
      <c r="A119" s="371"/>
      <c r="B119" s="751"/>
      <c r="C119" s="404"/>
      <c r="D119" s="760" t="s">
        <v>1115</v>
      </c>
      <c r="E119" s="760"/>
      <c r="F119" s="376"/>
      <c r="G119" s="760" t="s">
        <v>1115</v>
      </c>
      <c r="H119" s="760"/>
      <c r="I119" s="376"/>
      <c r="J119" s="760" t="s">
        <v>1352</v>
      </c>
      <c r="K119" s="760"/>
      <c r="L119" s="376"/>
      <c r="M119" s="760" t="s">
        <v>1121</v>
      </c>
      <c r="N119" s="760"/>
      <c r="O119" s="376"/>
      <c r="P119" s="760" t="s">
        <v>1115</v>
      </c>
      <c r="Q119" s="760"/>
      <c r="R119" s="376"/>
      <c r="S119" s="760" t="s">
        <v>1115</v>
      </c>
      <c r="T119" s="760"/>
      <c r="U119" s="376"/>
      <c r="V119" s="760" t="s">
        <v>1113</v>
      </c>
      <c r="W119" s="760"/>
      <c r="X119" s="376"/>
      <c r="Y119" s="760" t="s">
        <v>1341</v>
      </c>
      <c r="Z119" s="760"/>
      <c r="AA119" s="376"/>
      <c r="AB119" s="760" t="s">
        <v>1116</v>
      </c>
      <c r="AC119" s="760"/>
      <c r="AD119" s="376"/>
      <c r="AE119" s="760" t="s">
        <v>1116</v>
      </c>
      <c r="AF119" s="760"/>
      <c r="AG119" s="376"/>
      <c r="AH119" s="760" t="s">
        <v>1113</v>
      </c>
      <c r="AI119" s="760"/>
      <c r="AJ119" s="376"/>
      <c r="AK119" s="760" t="s">
        <v>1116</v>
      </c>
      <c r="AL119" s="760"/>
      <c r="AM119" s="376"/>
      <c r="AN119" s="760" t="s">
        <v>1113</v>
      </c>
      <c r="AO119" s="760"/>
      <c r="AP119" s="376"/>
      <c r="AQ119" s="760" t="s">
        <v>1341</v>
      </c>
      <c r="AR119" s="760"/>
      <c r="AS119" s="404"/>
      <c r="AT119" s="376"/>
      <c r="AU119" s="755"/>
      <c r="AV119" s="780"/>
      <c r="AW119" s="780"/>
      <c r="AX119" s="780"/>
      <c r="AY119" s="780"/>
      <c r="AZ119" s="780"/>
      <c r="BA119" s="777"/>
      <c r="BB119" s="371"/>
      <c r="BC119" s="371"/>
      <c r="BD119" s="371"/>
      <c r="BE119" s="371"/>
      <c r="BF119" s="371"/>
      <c r="BG119" s="371"/>
      <c r="BH119" s="371"/>
      <c r="BI119" s="371"/>
      <c r="BJ119" s="371"/>
      <c r="BK119" s="371"/>
      <c r="BL119" s="371"/>
    </row>
    <row r="120" spans="1:64">
      <c r="A120" s="347"/>
      <c r="B120" s="751"/>
      <c r="C120" s="350"/>
      <c r="D120" s="408"/>
      <c r="E120" s="408"/>
      <c r="F120" s="376"/>
      <c r="G120" s="408"/>
      <c r="H120" s="408"/>
      <c r="I120" s="408"/>
      <c r="J120" s="408"/>
      <c r="K120" s="408"/>
      <c r="L120" s="376"/>
      <c r="M120" s="408"/>
      <c r="N120" s="408"/>
      <c r="O120" s="376"/>
      <c r="P120" s="408"/>
      <c r="Q120" s="408"/>
      <c r="R120" s="408"/>
      <c r="S120" s="429"/>
      <c r="T120" s="430"/>
      <c r="U120" s="408"/>
      <c r="V120" s="408"/>
      <c r="W120" s="408"/>
      <c r="X120" s="350"/>
      <c r="Y120" s="408"/>
      <c r="Z120" s="408"/>
      <c r="AA120" s="376"/>
      <c r="AB120" s="408"/>
      <c r="AC120" s="408"/>
      <c r="AD120" s="376"/>
      <c r="AE120" s="408"/>
      <c r="AF120" s="408"/>
      <c r="AG120" s="376"/>
      <c r="AH120" s="408"/>
      <c r="AI120" s="408"/>
      <c r="AJ120" s="413"/>
      <c r="AK120" s="816">
        <f>AH121+1</f>
        <v>146</v>
      </c>
      <c r="AL120" s="816"/>
      <c r="AM120" s="413"/>
      <c r="AN120" s="415"/>
      <c r="AO120" s="408"/>
      <c r="AP120" s="413"/>
      <c r="AQ120" s="408"/>
      <c r="AR120" s="408"/>
      <c r="AS120" s="413"/>
      <c r="AT120" s="413"/>
      <c r="AU120" s="755"/>
      <c r="AV120" s="780"/>
      <c r="AW120" s="780"/>
      <c r="AX120" s="780"/>
      <c r="AY120" s="780"/>
      <c r="AZ120" s="780"/>
      <c r="BA120" s="777"/>
      <c r="BB120" s="347"/>
      <c r="BC120" s="347"/>
      <c r="BD120" s="347"/>
      <c r="BE120" s="347"/>
      <c r="BF120" s="347"/>
      <c r="BG120" s="347"/>
      <c r="BH120" s="347"/>
      <c r="BI120" s="347"/>
      <c r="BJ120" s="347"/>
      <c r="BK120" s="347"/>
      <c r="BL120" s="347"/>
    </row>
    <row r="121" spans="1:64" s="432" customFormat="1">
      <c r="A121" s="431"/>
      <c r="B121" s="751"/>
      <c r="C121" s="415"/>
      <c r="D121" s="415">
        <f>AQ110+1</f>
        <v>135</v>
      </c>
      <c r="E121" s="415"/>
      <c r="F121" s="402"/>
      <c r="G121" s="415">
        <f>D121+1</f>
        <v>136</v>
      </c>
      <c r="H121" s="415"/>
      <c r="I121" s="402"/>
      <c r="J121" s="415">
        <f>G121+1</f>
        <v>137</v>
      </c>
      <c r="K121" s="415"/>
      <c r="L121" s="402"/>
      <c r="M121" s="415">
        <f>J121+1</f>
        <v>138</v>
      </c>
      <c r="N121" s="415"/>
      <c r="O121" s="402"/>
      <c r="P121" s="415">
        <f>M121+1</f>
        <v>139</v>
      </c>
      <c r="Q121" s="415"/>
      <c r="R121" s="402"/>
      <c r="S121" s="415">
        <f>P121+1</f>
        <v>140</v>
      </c>
      <c r="T121" s="415"/>
      <c r="U121" s="402"/>
      <c r="V121" s="415">
        <f>S121+1</f>
        <v>141</v>
      </c>
      <c r="W121" s="415"/>
      <c r="X121" s="415"/>
      <c r="Y121" s="415">
        <f>V121+1</f>
        <v>142</v>
      </c>
      <c r="Z121" s="415"/>
      <c r="AA121" s="402"/>
      <c r="AB121" s="415">
        <f>Y121+1</f>
        <v>143</v>
      </c>
      <c r="AC121" s="415"/>
      <c r="AD121" s="402"/>
      <c r="AE121" s="415">
        <f>AB121+1</f>
        <v>144</v>
      </c>
      <c r="AF121" s="415"/>
      <c r="AG121" s="402"/>
      <c r="AH121" s="415">
        <f>AE121+1</f>
        <v>145</v>
      </c>
      <c r="AI121" s="415"/>
      <c r="AJ121" s="415"/>
      <c r="AK121" s="415">
        <f>AH121+1</f>
        <v>146</v>
      </c>
      <c r="AL121" s="415"/>
      <c r="AM121" s="415"/>
      <c r="AN121" s="415">
        <f>AK121+1</f>
        <v>147</v>
      </c>
      <c r="AO121" s="415"/>
      <c r="AP121" s="415"/>
      <c r="AQ121" s="415">
        <f>AN121+1</f>
        <v>148</v>
      </c>
      <c r="AR121" s="415"/>
      <c r="AS121" s="415"/>
      <c r="AT121" s="415"/>
      <c r="AU121" s="755"/>
      <c r="AV121" s="780"/>
      <c r="AW121" s="780"/>
      <c r="AX121" s="780"/>
      <c r="AY121" s="780"/>
      <c r="AZ121" s="780"/>
      <c r="BA121" s="777"/>
      <c r="BB121" s="431"/>
      <c r="BC121" s="431"/>
      <c r="BD121" s="431"/>
      <c r="BE121" s="431"/>
      <c r="BF121" s="431"/>
      <c r="BG121" s="431"/>
      <c r="BH121" s="431"/>
      <c r="BI121" s="431"/>
      <c r="BJ121" s="431"/>
      <c r="BK121" s="431"/>
      <c r="BL121" s="431"/>
    </row>
    <row r="122" spans="1:64">
      <c r="A122" s="347"/>
      <c r="B122" s="751"/>
      <c r="C122" s="813" t="s">
        <v>1191</v>
      </c>
      <c r="D122" s="808"/>
      <c r="E122" s="808"/>
      <c r="F122" s="808"/>
      <c r="G122" s="808"/>
      <c r="H122" s="808"/>
      <c r="I122" s="808"/>
      <c r="J122" s="808"/>
      <c r="K122" s="808"/>
      <c r="L122" s="808"/>
      <c r="M122" s="808"/>
      <c r="N122" s="808"/>
      <c r="O122" s="808"/>
      <c r="P122" s="808"/>
      <c r="Q122" s="808"/>
      <c r="R122" s="808"/>
      <c r="S122" s="808"/>
      <c r="T122" s="808"/>
      <c r="U122" s="808"/>
      <c r="V122" s="808"/>
      <c r="W122" s="808"/>
      <c r="X122" s="808"/>
      <c r="Y122" s="808"/>
      <c r="Z122" s="808"/>
      <c r="AA122" s="808"/>
      <c r="AB122" s="808"/>
      <c r="AC122" s="808"/>
      <c r="AD122" s="808"/>
      <c r="AE122" s="808"/>
      <c r="AF122" s="808"/>
      <c r="AG122" s="808"/>
      <c r="AH122" s="808"/>
      <c r="AI122" s="808"/>
      <c r="AJ122" s="808"/>
      <c r="AK122" s="808"/>
      <c r="AL122" s="808"/>
      <c r="AM122" s="808"/>
      <c r="AN122" s="808"/>
      <c r="AO122" s="808"/>
      <c r="AP122" s="808"/>
      <c r="AQ122" s="808"/>
      <c r="AR122" s="808"/>
      <c r="AS122" s="808"/>
      <c r="AT122" s="376"/>
      <c r="AU122" s="755"/>
      <c r="AV122" s="780"/>
      <c r="AW122" s="780"/>
      <c r="AX122" s="780"/>
      <c r="AY122" s="780"/>
      <c r="AZ122" s="780"/>
      <c r="BA122" s="777"/>
      <c r="BB122" s="347"/>
      <c r="BC122" s="347"/>
      <c r="BD122" s="347"/>
      <c r="BE122" s="347"/>
      <c r="BF122" s="347"/>
      <c r="BG122" s="347"/>
      <c r="BH122" s="347"/>
      <c r="BI122" s="347"/>
      <c r="BJ122" s="347"/>
      <c r="BK122" s="347"/>
      <c r="BL122" s="347"/>
    </row>
    <row r="123" spans="1:64">
      <c r="A123" s="347"/>
      <c r="B123" s="751"/>
      <c r="C123" s="350"/>
      <c r="D123" s="350"/>
      <c r="E123" s="350"/>
      <c r="F123" s="376"/>
      <c r="G123" s="350"/>
      <c r="H123" s="350"/>
      <c r="I123" s="376"/>
      <c r="J123" s="350"/>
      <c r="K123" s="350"/>
      <c r="L123" s="376"/>
      <c r="M123" s="350"/>
      <c r="N123" s="350"/>
      <c r="O123" s="376"/>
      <c r="P123" s="350"/>
      <c r="Q123" s="350"/>
      <c r="R123" s="376"/>
      <c r="S123" s="350"/>
      <c r="T123" s="350"/>
      <c r="U123" s="376"/>
      <c r="V123" s="350"/>
      <c r="W123" s="350"/>
      <c r="X123" s="376"/>
      <c r="Y123" s="350"/>
      <c r="Z123" s="350"/>
      <c r="AA123" s="376"/>
      <c r="AB123" s="350"/>
      <c r="AC123" s="350"/>
      <c r="AD123" s="376"/>
      <c r="AE123" s="350"/>
      <c r="AF123" s="350"/>
      <c r="AG123" s="376"/>
      <c r="AH123" s="350"/>
      <c r="AI123" s="350"/>
      <c r="AJ123" s="376"/>
      <c r="AK123" s="350"/>
      <c r="AL123" s="350"/>
      <c r="AM123" s="376"/>
      <c r="AN123" s="350"/>
      <c r="AO123" s="350"/>
      <c r="AP123" s="376"/>
      <c r="AQ123" s="350"/>
      <c r="AR123" s="404"/>
      <c r="AS123" s="376"/>
      <c r="AT123" s="376"/>
      <c r="AU123" s="755"/>
      <c r="AV123" s="780"/>
      <c r="AW123" s="780"/>
      <c r="AX123" s="780"/>
      <c r="AY123" s="780"/>
      <c r="AZ123" s="780"/>
      <c r="BA123" s="777"/>
      <c r="BB123" s="347"/>
      <c r="BC123" s="347"/>
      <c r="BD123" s="347"/>
      <c r="BE123" s="347"/>
      <c r="BF123" s="347"/>
      <c r="BG123" s="347"/>
      <c r="BH123" s="347"/>
      <c r="BI123" s="347"/>
      <c r="BJ123" s="347"/>
      <c r="BK123" s="347"/>
      <c r="BL123" s="347"/>
    </row>
    <row r="124" spans="1:64">
      <c r="A124" s="347"/>
      <c r="B124" s="751"/>
      <c r="C124" s="350"/>
      <c r="D124" s="350"/>
      <c r="E124" s="350"/>
      <c r="F124" s="376"/>
      <c r="G124" s="350"/>
      <c r="H124" s="350"/>
      <c r="I124" s="376"/>
      <c r="J124" s="350"/>
      <c r="K124" s="350"/>
      <c r="L124" s="376"/>
      <c r="M124" s="350"/>
      <c r="N124" s="350"/>
      <c r="O124" s="376"/>
      <c r="P124" s="350"/>
      <c r="Q124" s="350"/>
      <c r="R124" s="376"/>
      <c r="S124" s="350"/>
      <c r="T124" s="350"/>
      <c r="U124" s="376"/>
      <c r="V124" s="350"/>
      <c r="W124" s="350"/>
      <c r="X124" s="376"/>
      <c r="Y124" s="350"/>
      <c r="Z124" s="350"/>
      <c r="AA124" s="376"/>
      <c r="AB124" s="350"/>
      <c r="AC124" s="350"/>
      <c r="AD124" s="376"/>
      <c r="AE124" s="350"/>
      <c r="AF124" s="350"/>
      <c r="AG124" s="376"/>
      <c r="AH124" s="350"/>
      <c r="AI124" s="350"/>
      <c r="AJ124" s="376"/>
      <c r="AK124" s="350"/>
      <c r="AL124" s="350"/>
      <c r="AM124" s="376"/>
      <c r="AN124" s="350"/>
      <c r="AO124" s="350"/>
      <c r="AP124" s="376"/>
      <c r="AQ124" s="350"/>
      <c r="AR124" s="350"/>
      <c r="AS124" s="376"/>
      <c r="AT124" s="376"/>
      <c r="AU124" s="755"/>
      <c r="AV124" s="780"/>
      <c r="AW124" s="780"/>
      <c r="AX124" s="780"/>
      <c r="AY124" s="780"/>
      <c r="AZ124" s="780"/>
      <c r="BA124" s="777"/>
      <c r="BB124" s="347"/>
      <c r="BC124" s="347"/>
      <c r="BD124" s="347"/>
      <c r="BE124" s="347"/>
      <c r="BF124" s="347"/>
      <c r="BG124" s="347"/>
      <c r="BH124" s="347"/>
      <c r="BI124" s="347"/>
      <c r="BJ124" s="347"/>
      <c r="BK124" s="347"/>
      <c r="BL124" s="347"/>
    </row>
    <row r="125" spans="1:64" ht="17" thickBot="1">
      <c r="A125" s="347"/>
      <c r="B125" s="751"/>
      <c r="C125" s="350"/>
      <c r="D125" s="411"/>
      <c r="E125" s="384"/>
      <c r="F125" s="376"/>
      <c r="G125" s="776"/>
      <c r="H125" s="776"/>
      <c r="I125" s="376"/>
      <c r="J125" s="776"/>
      <c r="K125" s="776"/>
      <c r="L125" s="376"/>
      <c r="M125" s="776"/>
      <c r="N125" s="776"/>
      <c r="O125" s="376"/>
      <c r="P125" s="776"/>
      <c r="Q125" s="776"/>
      <c r="R125" s="376"/>
      <c r="S125" s="776"/>
      <c r="T125" s="776"/>
      <c r="U125" s="376"/>
      <c r="V125" s="776"/>
      <c r="W125" s="776"/>
      <c r="X125" s="376"/>
      <c r="Y125" s="776"/>
      <c r="Z125" s="776"/>
      <c r="AA125" s="376"/>
      <c r="AB125" s="776"/>
      <c r="AC125" s="776"/>
      <c r="AD125" s="376"/>
      <c r="AE125" s="776"/>
      <c r="AF125" s="776"/>
      <c r="AG125" s="376"/>
      <c r="AH125" s="776" t="s">
        <v>1194</v>
      </c>
      <c r="AI125" s="776"/>
      <c r="AJ125" s="376"/>
      <c r="AK125" s="776" t="s">
        <v>1194</v>
      </c>
      <c r="AL125" s="776"/>
      <c r="AM125" s="376"/>
      <c r="AN125" s="776" t="s">
        <v>1194</v>
      </c>
      <c r="AO125" s="776"/>
      <c r="AP125" s="376"/>
      <c r="AQ125" s="814" t="s">
        <v>1194</v>
      </c>
      <c r="AR125" s="814"/>
      <c r="AS125" s="376"/>
      <c r="AT125" s="376"/>
      <c r="AU125" s="755"/>
      <c r="AV125" s="781">
        <f>COUNTA(J129:AR129)</f>
        <v>12</v>
      </c>
      <c r="AW125" s="781">
        <f>COUNTIF(K124:AR124,"FC")</f>
        <v>0</v>
      </c>
      <c r="AX125" s="781">
        <f>COUNTIF(J123:AR123,"EC")</f>
        <v>0</v>
      </c>
      <c r="AY125" s="781">
        <f>COUNTIF(J127:AR127,"E")</f>
        <v>0</v>
      </c>
      <c r="AZ125" s="781">
        <f>COUNTIF(J124:AR124,"TW")</f>
        <v>0</v>
      </c>
      <c r="BA125" s="778"/>
      <c r="BB125" s="347"/>
      <c r="BC125" s="347"/>
      <c r="BD125" s="347"/>
      <c r="BE125" s="347"/>
      <c r="BF125" s="347"/>
      <c r="BG125" s="347"/>
      <c r="BH125" s="347"/>
      <c r="BI125" s="347"/>
      <c r="BJ125" s="347"/>
      <c r="BK125" s="347"/>
      <c r="BL125" s="347"/>
    </row>
    <row r="126" spans="1:64" ht="17.5" thickTop="1" thickBot="1">
      <c r="A126" s="347"/>
      <c r="B126" s="751"/>
      <c r="C126" s="376"/>
      <c r="D126" s="422" t="s">
        <v>814</v>
      </c>
      <c r="E126" s="423" t="s">
        <v>816</v>
      </c>
      <c r="F126" s="376"/>
      <c r="G126" s="422" t="s">
        <v>814</v>
      </c>
      <c r="H126" s="423" t="s">
        <v>816</v>
      </c>
      <c r="I126" s="376"/>
      <c r="J126" s="422" t="s">
        <v>814</v>
      </c>
      <c r="K126" s="423" t="s">
        <v>816</v>
      </c>
      <c r="L126" s="376"/>
      <c r="M126" s="422" t="s">
        <v>814</v>
      </c>
      <c r="N126" s="423" t="s">
        <v>816</v>
      </c>
      <c r="O126" s="376"/>
      <c r="P126" s="422" t="s">
        <v>814</v>
      </c>
      <c r="Q126" s="423" t="s">
        <v>816</v>
      </c>
      <c r="R126" s="376"/>
      <c r="S126" s="422" t="s">
        <v>814</v>
      </c>
      <c r="T126" s="423" t="s">
        <v>816</v>
      </c>
      <c r="U126" s="376"/>
      <c r="V126" s="422" t="s">
        <v>814</v>
      </c>
      <c r="W126" s="423" t="s">
        <v>816</v>
      </c>
      <c r="X126" s="376"/>
      <c r="Y126" s="422" t="s">
        <v>814</v>
      </c>
      <c r="Z126" s="423" t="s">
        <v>816</v>
      </c>
      <c r="AA126" s="376"/>
      <c r="AB126" s="422" t="s">
        <v>814</v>
      </c>
      <c r="AC126" s="423" t="s">
        <v>816</v>
      </c>
      <c r="AD126" s="376"/>
      <c r="AE126" s="422" t="s">
        <v>814</v>
      </c>
      <c r="AF126" s="423" t="s">
        <v>816</v>
      </c>
      <c r="AG126" s="376"/>
      <c r="AH126" s="433" t="s">
        <v>814</v>
      </c>
      <c r="AI126" s="434" t="s">
        <v>816</v>
      </c>
      <c r="AJ126" s="376"/>
      <c r="AK126" s="433" t="s">
        <v>814</v>
      </c>
      <c r="AL126" s="434" t="s">
        <v>816</v>
      </c>
      <c r="AM126" s="376"/>
      <c r="AN126" s="433" t="s">
        <v>814</v>
      </c>
      <c r="AO126" s="434" t="s">
        <v>816</v>
      </c>
      <c r="AP126" s="376"/>
      <c r="AQ126" s="433" t="s">
        <v>814</v>
      </c>
      <c r="AR126" s="434" t="s">
        <v>816</v>
      </c>
      <c r="AS126" s="428"/>
      <c r="AT126" s="376"/>
      <c r="AU126" s="755"/>
      <c r="AV126" s="761">
        <v>14</v>
      </c>
      <c r="AW126" s="761">
        <f>COUNTIF(K125:AR125,"FC")</f>
        <v>4</v>
      </c>
      <c r="AX126" s="761">
        <f>COUNTIF(J124:AR124,"EC")</f>
        <v>0</v>
      </c>
      <c r="AY126" s="761">
        <f>COUNTIF(J128:AR128,"E")</f>
        <v>3</v>
      </c>
      <c r="AZ126" s="761">
        <f>COUNTIF(J125:AR125,"TW")</f>
        <v>0</v>
      </c>
      <c r="BA126" s="762"/>
      <c r="BB126" s="347"/>
      <c r="BC126" s="347"/>
      <c r="BD126" s="347"/>
      <c r="BE126" s="347"/>
      <c r="BF126" s="347"/>
      <c r="BG126" s="347"/>
      <c r="BH126" s="347"/>
      <c r="BI126" s="347"/>
      <c r="BJ126" s="347"/>
      <c r="BK126" s="347"/>
      <c r="BL126" s="347"/>
    </row>
    <row r="127" spans="1:64" ht="17.5" thickTop="1" thickBot="1">
      <c r="A127" s="347"/>
      <c r="B127" s="751"/>
      <c r="C127" s="376"/>
      <c r="D127" s="425" t="s">
        <v>819</v>
      </c>
      <c r="E127" s="426" t="s">
        <v>637</v>
      </c>
      <c r="F127" s="376"/>
      <c r="G127" s="425" t="s">
        <v>819</v>
      </c>
      <c r="H127" s="426" t="s">
        <v>637</v>
      </c>
      <c r="I127" s="376" t="s">
        <v>826</v>
      </c>
      <c r="J127" s="425" t="s">
        <v>819</v>
      </c>
      <c r="K127" s="426" t="s">
        <v>637</v>
      </c>
      <c r="L127" s="376"/>
      <c r="M127" s="425" t="s">
        <v>819</v>
      </c>
      <c r="N127" s="426" t="s">
        <v>637</v>
      </c>
      <c r="O127" s="376"/>
      <c r="P127" s="425" t="s">
        <v>819</v>
      </c>
      <c r="Q127" s="426" t="s">
        <v>637</v>
      </c>
      <c r="R127" s="376"/>
      <c r="S127" s="425" t="s">
        <v>819</v>
      </c>
      <c r="T127" s="426" t="s">
        <v>637</v>
      </c>
      <c r="U127" s="376"/>
      <c r="V127" s="425" t="s">
        <v>819</v>
      </c>
      <c r="W127" s="426" t="s">
        <v>637</v>
      </c>
      <c r="X127" s="376"/>
      <c r="Y127" s="425" t="s">
        <v>819</v>
      </c>
      <c r="Z127" s="426" t="s">
        <v>637</v>
      </c>
      <c r="AA127" s="376"/>
      <c r="AB127" s="425" t="s">
        <v>819</v>
      </c>
      <c r="AC127" s="426" t="s">
        <v>637</v>
      </c>
      <c r="AD127" s="376"/>
      <c r="AE127" s="425" t="s">
        <v>819</v>
      </c>
      <c r="AF127" s="426" t="s">
        <v>637</v>
      </c>
      <c r="AG127" s="376"/>
      <c r="AH127" s="435" t="s">
        <v>819</v>
      </c>
      <c r="AI127" s="436" t="s">
        <v>637</v>
      </c>
      <c r="AJ127" s="376"/>
      <c r="AK127" s="435" t="s">
        <v>819</v>
      </c>
      <c r="AL127" s="436" t="s">
        <v>637</v>
      </c>
      <c r="AM127" s="376"/>
      <c r="AN127" s="435" t="s">
        <v>819</v>
      </c>
      <c r="AO127" s="436" t="s">
        <v>637</v>
      </c>
      <c r="AP127" s="376"/>
      <c r="AQ127" s="435" t="s">
        <v>819</v>
      </c>
      <c r="AR127" s="436" t="s">
        <v>637</v>
      </c>
      <c r="AS127" s="428"/>
      <c r="AT127" s="376"/>
      <c r="AU127" s="755"/>
      <c r="AV127" s="761"/>
      <c r="AW127" s="761"/>
      <c r="AX127" s="761"/>
      <c r="AY127" s="761"/>
      <c r="AZ127" s="761"/>
      <c r="BA127" s="762"/>
      <c r="BB127" s="347"/>
      <c r="BC127" s="347"/>
      <c r="BD127" s="347"/>
      <c r="BE127" s="347"/>
      <c r="BF127" s="347"/>
      <c r="BG127" s="347"/>
      <c r="BH127" s="347"/>
      <c r="BI127" s="347"/>
      <c r="BJ127" s="347"/>
      <c r="BK127" s="347"/>
      <c r="BL127" s="347"/>
    </row>
    <row r="128" spans="1:64" ht="17.5" thickTop="1" thickBot="1">
      <c r="A128" s="347"/>
      <c r="B128" s="751"/>
      <c r="C128" s="350"/>
      <c r="D128" s="390">
        <v>0</v>
      </c>
      <c r="E128" s="395" t="s">
        <v>967</v>
      </c>
      <c r="F128" s="396">
        <v>372.00799999999998</v>
      </c>
      <c r="G128" s="390">
        <v>0</v>
      </c>
      <c r="H128" s="395" t="s">
        <v>967</v>
      </c>
      <c r="I128" s="396">
        <v>369.995</v>
      </c>
      <c r="J128" s="390">
        <v>0</v>
      </c>
      <c r="K128" s="395" t="s">
        <v>967</v>
      </c>
      <c r="L128" s="396">
        <v>352</v>
      </c>
      <c r="M128" s="390">
        <v>0</v>
      </c>
      <c r="N128" s="395" t="s">
        <v>967</v>
      </c>
      <c r="O128" s="396">
        <v>432</v>
      </c>
      <c r="P128" s="390">
        <v>0</v>
      </c>
      <c r="Q128" s="395" t="s">
        <v>967</v>
      </c>
      <c r="R128" s="396">
        <v>417</v>
      </c>
      <c r="S128" s="390">
        <v>0</v>
      </c>
      <c r="T128" s="395" t="s">
        <v>967</v>
      </c>
      <c r="U128" s="396">
        <v>428.06200000000001</v>
      </c>
      <c r="V128" s="390">
        <v>0</v>
      </c>
      <c r="W128" s="395" t="s">
        <v>967</v>
      </c>
      <c r="X128" s="396">
        <v>379</v>
      </c>
      <c r="Y128" s="390">
        <v>0</v>
      </c>
      <c r="Z128" s="395" t="s">
        <v>1336</v>
      </c>
      <c r="AA128" s="396">
        <v>396</v>
      </c>
      <c r="AB128" s="390">
        <v>0</v>
      </c>
      <c r="AC128" s="395" t="s">
        <v>967</v>
      </c>
      <c r="AD128" s="396">
        <v>396.00799999999998</v>
      </c>
      <c r="AE128" s="390">
        <v>0</v>
      </c>
      <c r="AF128" s="395" t="s">
        <v>967</v>
      </c>
      <c r="AG128" s="396">
        <v>400</v>
      </c>
      <c r="AH128" s="437" t="s">
        <v>1195</v>
      </c>
      <c r="AI128" s="438" t="s">
        <v>967</v>
      </c>
      <c r="AJ128" s="396">
        <v>397</v>
      </c>
      <c r="AK128" s="437" t="s">
        <v>1195</v>
      </c>
      <c r="AL128" s="438" t="s">
        <v>967</v>
      </c>
      <c r="AM128" s="396">
        <v>378.99799999999999</v>
      </c>
      <c r="AN128" s="437" t="s">
        <v>1195</v>
      </c>
      <c r="AO128" s="438" t="s">
        <v>967</v>
      </c>
      <c r="AP128" s="396">
        <v>379</v>
      </c>
      <c r="AQ128" s="437">
        <v>0</v>
      </c>
      <c r="AR128" s="438" t="s">
        <v>967</v>
      </c>
      <c r="AS128" s="396">
        <v>352.70100000000002</v>
      </c>
      <c r="AT128" s="376"/>
      <c r="AU128" s="755"/>
      <c r="AV128" s="761"/>
      <c r="AW128" s="761"/>
      <c r="AX128" s="761"/>
      <c r="AY128" s="761"/>
      <c r="AZ128" s="761"/>
      <c r="BA128" s="762"/>
      <c r="BB128" s="353">
        <f>SUM(F128:AS128)</f>
        <v>5449.7719999999999</v>
      </c>
      <c r="BC128" s="347"/>
      <c r="BD128" s="347"/>
      <c r="BE128" s="347"/>
      <c r="BF128" s="347"/>
      <c r="BG128" s="347"/>
      <c r="BH128" s="347"/>
      <c r="BI128" s="347"/>
      <c r="BJ128" s="347"/>
      <c r="BK128" s="347"/>
      <c r="BL128" s="347"/>
    </row>
    <row r="129" spans="1:64" s="372" customFormat="1" ht="17" thickTop="1">
      <c r="A129" s="371"/>
      <c r="B129" s="751"/>
      <c r="C129" s="404"/>
      <c r="D129" s="760" t="s">
        <v>1107</v>
      </c>
      <c r="E129" s="760"/>
      <c r="F129" s="376"/>
      <c r="G129" s="760" t="s">
        <v>1517</v>
      </c>
      <c r="H129" s="760"/>
      <c r="I129" s="404"/>
      <c r="J129" s="760" t="s">
        <v>1518</v>
      </c>
      <c r="K129" s="760"/>
      <c r="L129" s="427"/>
      <c r="M129" s="760" t="s">
        <v>1519</v>
      </c>
      <c r="N129" s="760"/>
      <c r="O129" s="427"/>
      <c r="P129" s="760" t="s">
        <v>1520</v>
      </c>
      <c r="Q129" s="760"/>
      <c r="R129" s="376"/>
      <c r="S129" s="760" t="s">
        <v>1332</v>
      </c>
      <c r="T129" s="760"/>
      <c r="U129" s="376"/>
      <c r="V129" s="760" t="s">
        <v>1521</v>
      </c>
      <c r="W129" s="760"/>
      <c r="X129" s="376"/>
      <c r="Y129" s="760" t="s">
        <v>1522</v>
      </c>
      <c r="Z129" s="760"/>
      <c r="AA129" s="376"/>
      <c r="AB129" s="760" t="s">
        <v>1523</v>
      </c>
      <c r="AC129" s="760"/>
      <c r="AD129" s="376"/>
      <c r="AE129" s="760" t="s">
        <v>1524</v>
      </c>
      <c r="AF129" s="760"/>
      <c r="AG129" s="376"/>
      <c r="AH129" s="760" t="s">
        <v>979</v>
      </c>
      <c r="AI129" s="760"/>
      <c r="AJ129" s="376"/>
      <c r="AK129" s="760" t="s">
        <v>980</v>
      </c>
      <c r="AL129" s="760"/>
      <c r="AM129" s="376"/>
      <c r="AN129" s="760" t="s">
        <v>981</v>
      </c>
      <c r="AO129" s="760"/>
      <c r="AP129" s="376"/>
      <c r="AQ129" s="760" t="s">
        <v>982</v>
      </c>
      <c r="AR129" s="760"/>
      <c r="AS129" s="404"/>
      <c r="AT129" s="376"/>
      <c r="AU129" s="755"/>
      <c r="AV129" s="779"/>
      <c r="AW129" s="779"/>
      <c r="AX129" s="779"/>
      <c r="AY129" s="779"/>
      <c r="AZ129" s="779"/>
      <c r="BA129" s="786"/>
      <c r="BB129" s="371"/>
      <c r="BC129" s="371"/>
      <c r="BD129" s="371"/>
      <c r="BE129" s="371"/>
      <c r="BF129" s="371"/>
      <c r="BG129" s="371"/>
      <c r="BH129" s="371"/>
      <c r="BI129" s="371"/>
      <c r="BJ129" s="371"/>
      <c r="BK129" s="371"/>
      <c r="BL129" s="371"/>
    </row>
    <row r="130" spans="1:64" s="372" customFormat="1">
      <c r="A130" s="371"/>
      <c r="B130" s="751"/>
      <c r="C130" s="404"/>
      <c r="D130" s="760" t="s">
        <v>1116</v>
      </c>
      <c r="E130" s="760"/>
      <c r="F130" s="376"/>
      <c r="G130" s="760" t="s">
        <v>1394</v>
      </c>
      <c r="H130" s="760"/>
      <c r="I130" s="376"/>
      <c r="J130" s="760" t="s">
        <v>1377</v>
      </c>
      <c r="K130" s="760"/>
      <c r="L130" s="376"/>
      <c r="M130" s="760" t="s">
        <v>1116</v>
      </c>
      <c r="N130" s="760"/>
      <c r="O130" s="376"/>
      <c r="P130" s="760" t="s">
        <v>1115</v>
      </c>
      <c r="Q130" s="760"/>
      <c r="R130" s="376"/>
      <c r="S130" s="760" t="s">
        <v>1115</v>
      </c>
      <c r="T130" s="760"/>
      <c r="U130" s="376"/>
      <c r="V130" s="760" t="s">
        <v>1394</v>
      </c>
      <c r="W130" s="760"/>
      <c r="X130" s="376"/>
      <c r="Y130" s="760" t="s">
        <v>1116</v>
      </c>
      <c r="Z130" s="760"/>
      <c r="AA130" s="376"/>
      <c r="AB130" s="760" t="s">
        <v>1113</v>
      </c>
      <c r="AC130" s="760"/>
      <c r="AD130" s="376"/>
      <c r="AE130" s="760" t="s">
        <v>1394</v>
      </c>
      <c r="AF130" s="760"/>
      <c r="AG130" s="376"/>
      <c r="AH130" s="760" t="s">
        <v>1116</v>
      </c>
      <c r="AI130" s="760"/>
      <c r="AJ130" s="376"/>
      <c r="AK130" s="760" t="s">
        <v>1116</v>
      </c>
      <c r="AL130" s="760"/>
      <c r="AM130" s="376"/>
      <c r="AN130" s="760" t="s">
        <v>1116</v>
      </c>
      <c r="AO130" s="760"/>
      <c r="AP130" s="376"/>
      <c r="AQ130" s="760" t="s">
        <v>1116</v>
      </c>
      <c r="AR130" s="760"/>
      <c r="AS130" s="404"/>
      <c r="AT130" s="376"/>
      <c r="AU130" s="755"/>
      <c r="AV130" s="780"/>
      <c r="AW130" s="780"/>
      <c r="AX130" s="780"/>
      <c r="AY130" s="780"/>
      <c r="AZ130" s="780"/>
      <c r="BA130" s="777"/>
      <c r="BB130" s="371"/>
      <c r="BC130" s="371"/>
      <c r="BD130" s="371"/>
      <c r="BE130" s="371"/>
      <c r="BF130" s="371"/>
      <c r="BG130" s="371"/>
      <c r="BH130" s="371"/>
      <c r="BI130" s="371"/>
      <c r="BJ130" s="371"/>
      <c r="BK130" s="371"/>
      <c r="BL130" s="371"/>
    </row>
    <row r="131" spans="1:64">
      <c r="A131" s="347"/>
      <c r="B131" s="751"/>
      <c r="C131" s="350"/>
      <c r="D131" s="408"/>
      <c r="E131" s="408"/>
      <c r="F131" s="376"/>
      <c r="G131" s="408"/>
      <c r="H131" s="408"/>
      <c r="I131" s="408"/>
      <c r="J131" s="408"/>
      <c r="K131" s="408"/>
      <c r="L131" s="376"/>
      <c r="M131" s="408"/>
      <c r="N131" s="408"/>
      <c r="O131" s="376"/>
      <c r="P131" s="408"/>
      <c r="Q131" s="408"/>
      <c r="R131" s="408"/>
      <c r="S131" s="429"/>
      <c r="T131" s="430"/>
      <c r="U131" s="408"/>
      <c r="V131" s="408"/>
      <c r="W131" s="408"/>
      <c r="X131" s="350"/>
      <c r="Y131" s="408"/>
      <c r="Z131" s="408"/>
      <c r="AA131" s="376"/>
      <c r="AB131" s="408"/>
      <c r="AC131" s="408"/>
      <c r="AD131" s="376"/>
      <c r="AE131" s="408"/>
      <c r="AF131" s="408"/>
      <c r="AG131" s="376"/>
      <c r="AH131" s="408"/>
      <c r="AI131" s="408"/>
      <c r="AJ131" s="413"/>
      <c r="AK131" s="408"/>
      <c r="AL131" s="408"/>
      <c r="AM131" s="413"/>
      <c r="AN131" s="408"/>
      <c r="AO131" s="408"/>
      <c r="AP131" s="413"/>
      <c r="AQ131" s="408"/>
      <c r="AR131" s="408"/>
      <c r="AS131" s="413"/>
      <c r="AT131" s="413"/>
      <c r="AU131" s="755"/>
      <c r="AV131" s="780"/>
      <c r="AW131" s="780"/>
      <c r="AX131" s="780"/>
      <c r="AY131" s="780"/>
      <c r="AZ131" s="780"/>
      <c r="BA131" s="777"/>
      <c r="BB131" s="347"/>
      <c r="BC131" s="347"/>
      <c r="BD131" s="347"/>
      <c r="BE131" s="347"/>
      <c r="BF131" s="347"/>
      <c r="BG131" s="347"/>
      <c r="BH131" s="347"/>
      <c r="BI131" s="347"/>
      <c r="BJ131" s="347"/>
      <c r="BK131" s="347"/>
      <c r="BL131" s="347"/>
    </row>
    <row r="132" spans="1:64" s="432" customFormat="1">
      <c r="A132" s="431"/>
      <c r="B132" s="751"/>
      <c r="C132" s="415"/>
      <c r="D132" s="415">
        <f>AQ121+1</f>
        <v>149</v>
      </c>
      <c r="E132" s="415"/>
      <c r="F132" s="402"/>
      <c r="G132" s="415">
        <f>D132+1</f>
        <v>150</v>
      </c>
      <c r="H132" s="415"/>
      <c r="I132" s="402"/>
      <c r="J132" s="415">
        <f>G132+1</f>
        <v>151</v>
      </c>
      <c r="K132" s="415"/>
      <c r="L132" s="402"/>
      <c r="M132" s="415">
        <f>J132+1</f>
        <v>152</v>
      </c>
      <c r="N132" s="415"/>
      <c r="O132" s="402"/>
      <c r="P132" s="415">
        <f>M132+1</f>
        <v>153</v>
      </c>
      <c r="Q132" s="415"/>
      <c r="R132" s="402"/>
      <c r="S132" s="415">
        <f>P132+1</f>
        <v>154</v>
      </c>
      <c r="T132" s="415"/>
      <c r="U132" s="402"/>
      <c r="V132" s="415">
        <f>S132+1</f>
        <v>155</v>
      </c>
      <c r="W132" s="415"/>
      <c r="X132" s="415"/>
      <c r="Y132" s="415">
        <f>V132+1</f>
        <v>156</v>
      </c>
      <c r="Z132" s="415"/>
      <c r="AA132" s="402"/>
      <c r="AB132" s="415">
        <f>Y132+1</f>
        <v>157</v>
      </c>
      <c r="AC132" s="415"/>
      <c r="AD132" s="402"/>
      <c r="AE132" s="415">
        <f>AB132+1</f>
        <v>158</v>
      </c>
      <c r="AF132" s="415"/>
      <c r="AG132" s="402"/>
      <c r="AH132" s="415">
        <f>AE132+1</f>
        <v>159</v>
      </c>
      <c r="AI132" s="415"/>
      <c r="AJ132" s="415"/>
      <c r="AK132" s="415">
        <f>AH132+1</f>
        <v>160</v>
      </c>
      <c r="AL132" s="415"/>
      <c r="AM132" s="415"/>
      <c r="AN132" s="415">
        <f>AK132+1</f>
        <v>161</v>
      </c>
      <c r="AO132" s="415"/>
      <c r="AP132" s="415"/>
      <c r="AQ132" s="415">
        <f>AN132+1</f>
        <v>162</v>
      </c>
      <c r="AR132" s="415"/>
      <c r="AS132" s="415"/>
      <c r="AT132" s="415"/>
      <c r="AU132" s="755"/>
      <c r="AV132" s="780"/>
      <c r="AW132" s="780"/>
      <c r="AX132" s="780"/>
      <c r="AY132" s="780"/>
      <c r="AZ132" s="780"/>
      <c r="BA132" s="777"/>
      <c r="BB132" s="431"/>
      <c r="BC132" s="431"/>
      <c r="BD132" s="431"/>
      <c r="BE132" s="431"/>
      <c r="BF132" s="431"/>
      <c r="BG132" s="431"/>
      <c r="BH132" s="431"/>
      <c r="BI132" s="431"/>
      <c r="BJ132" s="431"/>
      <c r="BK132" s="431"/>
      <c r="BL132" s="431"/>
    </row>
    <row r="133" spans="1:64">
      <c r="A133" s="347"/>
      <c r="B133" s="751"/>
      <c r="C133" s="813" t="s">
        <v>1191</v>
      </c>
      <c r="D133" s="808"/>
      <c r="E133" s="808"/>
      <c r="F133" s="808"/>
      <c r="G133" s="808"/>
      <c r="H133" s="808"/>
      <c r="I133" s="808"/>
      <c r="J133" s="808"/>
      <c r="K133" s="808"/>
      <c r="L133" s="808"/>
      <c r="M133" s="808"/>
      <c r="N133" s="808"/>
      <c r="O133" s="808"/>
      <c r="P133" s="808"/>
      <c r="Q133" s="808"/>
      <c r="R133" s="808"/>
      <c r="S133" s="808"/>
      <c r="T133" s="808"/>
      <c r="U133" s="808"/>
      <c r="V133" s="808"/>
      <c r="W133" s="808"/>
      <c r="X133" s="808"/>
      <c r="Y133" s="808"/>
      <c r="Z133" s="808"/>
      <c r="AA133" s="808"/>
      <c r="AB133" s="808"/>
      <c r="AC133" s="808"/>
      <c r="AD133" s="808"/>
      <c r="AE133" s="808"/>
      <c r="AF133" s="808"/>
      <c r="AG133" s="808"/>
      <c r="AH133" s="808"/>
      <c r="AI133" s="808"/>
      <c r="AJ133" s="808"/>
      <c r="AK133" s="808"/>
      <c r="AL133" s="808"/>
      <c r="AM133" s="808"/>
      <c r="AN133" s="808"/>
      <c r="AO133" s="808"/>
      <c r="AP133" s="808"/>
      <c r="AQ133" s="808"/>
      <c r="AR133" s="808"/>
      <c r="AS133" s="808"/>
      <c r="AT133" s="376"/>
      <c r="AU133" s="755"/>
      <c r="AV133" s="780"/>
      <c r="AW133" s="780"/>
      <c r="AX133" s="780"/>
      <c r="AY133" s="780"/>
      <c r="AZ133" s="780"/>
      <c r="BA133" s="777"/>
      <c r="BB133" s="347"/>
      <c r="BC133" s="347"/>
      <c r="BD133" s="347"/>
      <c r="BE133" s="347"/>
      <c r="BF133" s="347"/>
      <c r="BG133" s="347"/>
      <c r="BH133" s="347"/>
      <c r="BI133" s="347"/>
      <c r="BJ133" s="347"/>
      <c r="BK133" s="347"/>
      <c r="BL133" s="347"/>
    </row>
    <row r="134" spans="1:64">
      <c r="A134" s="347"/>
      <c r="B134" s="751"/>
      <c r="C134" s="350"/>
      <c r="D134" s="350"/>
      <c r="E134" s="350"/>
      <c r="F134" s="376"/>
      <c r="G134" s="350"/>
      <c r="H134" s="350"/>
      <c r="I134" s="376"/>
      <c r="J134" s="350"/>
      <c r="K134" s="350"/>
      <c r="L134" s="376"/>
      <c r="M134" s="350"/>
      <c r="N134" s="350"/>
      <c r="O134" s="376"/>
      <c r="P134" s="350"/>
      <c r="Q134" s="350"/>
      <c r="R134" s="376"/>
      <c r="S134" s="350"/>
      <c r="T134" s="350"/>
      <c r="U134" s="376"/>
      <c r="V134" s="350"/>
      <c r="W134" s="350"/>
      <c r="X134" s="376"/>
      <c r="Y134" s="350"/>
      <c r="Z134" s="350"/>
      <c r="AA134" s="376"/>
      <c r="AB134" s="350"/>
      <c r="AC134" s="350"/>
      <c r="AD134" s="376"/>
      <c r="AE134" s="350"/>
      <c r="AF134" s="350"/>
      <c r="AG134" s="376"/>
      <c r="AH134" s="350"/>
      <c r="AI134" s="350"/>
      <c r="AJ134" s="376"/>
      <c r="AK134" s="350"/>
      <c r="AL134" s="350"/>
      <c r="AM134" s="376"/>
      <c r="AN134" s="350"/>
      <c r="AO134" s="350"/>
      <c r="AP134" s="376"/>
      <c r="AQ134" s="350"/>
      <c r="AR134" s="404"/>
      <c r="AS134" s="376"/>
      <c r="AT134" s="376"/>
      <c r="AU134" s="755"/>
      <c r="AV134" s="780">
        <f>COUNTA(J137:AR137)</f>
        <v>24</v>
      </c>
      <c r="AW134" s="780" t="e">
        <f>COUNTIF(#REF!,"FC")</f>
        <v>#REF!</v>
      </c>
      <c r="AX134" s="780" t="e">
        <f>COUNTIF(#REF!,"EC")</f>
        <v>#REF!</v>
      </c>
      <c r="AY134" s="780">
        <f>COUNTIF(J136:AR136,"E")</f>
        <v>0</v>
      </c>
      <c r="AZ134" s="780" t="e">
        <f>COUNTIF(#REF!,"TW")</f>
        <v>#REF!</v>
      </c>
      <c r="BA134" s="777"/>
      <c r="BB134" s="347"/>
      <c r="BC134" s="347"/>
      <c r="BD134" s="347"/>
      <c r="BE134" s="347"/>
      <c r="BF134" s="347"/>
      <c r="BG134" s="347"/>
      <c r="BH134" s="347"/>
      <c r="BI134" s="347"/>
      <c r="BJ134" s="347"/>
      <c r="BK134" s="347"/>
      <c r="BL134" s="347"/>
    </row>
    <row r="135" spans="1:64">
      <c r="A135" s="347"/>
      <c r="B135" s="751"/>
      <c r="C135" s="350"/>
      <c r="D135" s="350"/>
      <c r="E135" s="350"/>
      <c r="F135" s="376"/>
      <c r="G135" s="350"/>
      <c r="H135" s="350"/>
      <c r="I135" s="376"/>
      <c r="J135" s="350"/>
      <c r="K135" s="350"/>
      <c r="L135" s="376"/>
      <c r="M135" s="350"/>
      <c r="N135" s="350"/>
      <c r="O135" s="376"/>
      <c r="P135" s="350"/>
      <c r="Q135" s="350"/>
      <c r="R135" s="376"/>
      <c r="S135" s="350"/>
      <c r="T135" s="350"/>
      <c r="U135" s="376"/>
      <c r="V135" s="350"/>
      <c r="W135" s="350"/>
      <c r="X135" s="376"/>
      <c r="Y135" s="350"/>
      <c r="Z135" s="350"/>
      <c r="AA135" s="376"/>
      <c r="AB135" s="350"/>
      <c r="AC135" s="350"/>
      <c r="AD135" s="376"/>
      <c r="AE135" s="350"/>
      <c r="AF135" s="350"/>
      <c r="AG135" s="376"/>
      <c r="AH135" s="350"/>
      <c r="AI135" s="350"/>
      <c r="AJ135" s="376"/>
      <c r="AK135" s="350"/>
      <c r="AL135" s="350"/>
      <c r="AM135" s="376"/>
      <c r="AN135" s="350"/>
      <c r="AO135" s="350"/>
      <c r="AP135" s="376"/>
      <c r="AQ135" s="350"/>
      <c r="AR135" s="350"/>
      <c r="AS135" s="376"/>
      <c r="AT135" s="376"/>
      <c r="AU135" s="755"/>
      <c r="AV135" s="780"/>
      <c r="AW135" s="780"/>
      <c r="AX135" s="780"/>
      <c r="AY135" s="780"/>
      <c r="AZ135" s="780"/>
      <c r="BA135" s="777"/>
      <c r="BB135" s="347"/>
      <c r="BC135" s="347"/>
      <c r="BD135" s="347"/>
      <c r="BE135" s="347"/>
      <c r="BF135" s="347"/>
      <c r="BG135" s="347"/>
      <c r="BH135" s="347"/>
      <c r="BI135" s="347"/>
      <c r="BJ135" s="347"/>
      <c r="BK135" s="347"/>
      <c r="BL135" s="347"/>
    </row>
    <row r="136" spans="1:64" ht="17" thickBot="1">
      <c r="A136" s="347"/>
      <c r="B136" s="751"/>
      <c r="C136" s="350"/>
      <c r="D136" s="411"/>
      <c r="E136" s="384"/>
      <c r="F136" s="376"/>
      <c r="G136" s="817" t="s">
        <v>1194</v>
      </c>
      <c r="H136" s="818"/>
      <c r="I136" s="376"/>
      <c r="J136" s="817" t="s">
        <v>1194</v>
      </c>
      <c r="K136" s="818"/>
      <c r="L136" s="376"/>
      <c r="M136" s="817" t="s">
        <v>1194</v>
      </c>
      <c r="N136" s="818"/>
      <c r="O136" s="376"/>
      <c r="P136" s="817"/>
      <c r="Q136" s="818"/>
      <c r="R136" s="376"/>
      <c r="S136" s="817" t="s">
        <v>1194</v>
      </c>
      <c r="T136" s="818"/>
      <c r="U136" s="376"/>
      <c r="V136" s="819" t="s">
        <v>1194</v>
      </c>
      <c r="W136" s="819"/>
      <c r="X136" s="376"/>
      <c r="Y136" s="776" t="s">
        <v>1194</v>
      </c>
      <c r="Z136" s="776"/>
      <c r="AA136" s="376"/>
      <c r="AB136" s="776" t="s">
        <v>1194</v>
      </c>
      <c r="AC136" s="776"/>
      <c r="AD136" s="376"/>
      <c r="AE136" s="776"/>
      <c r="AF136" s="776"/>
      <c r="AG136" s="376"/>
      <c r="AH136" s="776"/>
      <c r="AI136" s="776"/>
      <c r="AJ136" s="376"/>
      <c r="AK136" s="819"/>
      <c r="AL136" s="819"/>
      <c r="AM136" s="376"/>
      <c r="AN136" s="776"/>
      <c r="AO136" s="776"/>
      <c r="AP136" s="376"/>
      <c r="AQ136" s="814"/>
      <c r="AR136" s="814"/>
      <c r="AS136" s="376"/>
      <c r="AT136" s="376"/>
      <c r="AU136" s="755"/>
      <c r="AV136" s="781"/>
      <c r="AW136" s="781"/>
      <c r="AX136" s="781"/>
      <c r="AY136" s="781"/>
      <c r="AZ136" s="781"/>
      <c r="BA136" s="778"/>
      <c r="BB136" s="347"/>
      <c r="BC136" s="347"/>
      <c r="BD136" s="347"/>
      <c r="BE136" s="347"/>
      <c r="BF136" s="347"/>
      <c r="BG136" s="347"/>
      <c r="BH136" s="347"/>
      <c r="BI136" s="347"/>
      <c r="BJ136" s="347"/>
      <c r="BK136" s="347"/>
      <c r="BL136" s="347"/>
    </row>
    <row r="137" spans="1:64" ht="17.5" thickTop="1" thickBot="1">
      <c r="A137" s="347"/>
      <c r="B137" s="751"/>
      <c r="C137" s="376"/>
      <c r="D137" s="422" t="s">
        <v>814</v>
      </c>
      <c r="E137" s="423" t="s">
        <v>816</v>
      </c>
      <c r="F137" s="376"/>
      <c r="G137" s="433" t="s">
        <v>814</v>
      </c>
      <c r="H137" s="434" t="s">
        <v>816</v>
      </c>
      <c r="I137" s="376"/>
      <c r="J137" s="433" t="s">
        <v>814</v>
      </c>
      <c r="K137" s="434" t="s">
        <v>816</v>
      </c>
      <c r="L137" s="376"/>
      <c r="M137" s="433" t="s">
        <v>814</v>
      </c>
      <c r="N137" s="434" t="s">
        <v>816</v>
      </c>
      <c r="O137" s="376"/>
      <c r="P137" s="422" t="s">
        <v>814</v>
      </c>
      <c r="Q137" s="423" t="s">
        <v>816</v>
      </c>
      <c r="R137" s="376"/>
      <c r="S137" s="433" t="s">
        <v>814</v>
      </c>
      <c r="T137" s="434" t="s">
        <v>816</v>
      </c>
      <c r="U137" s="376"/>
      <c r="V137" s="433" t="s">
        <v>814</v>
      </c>
      <c r="W137" s="434" t="s">
        <v>816</v>
      </c>
      <c r="X137" s="376"/>
      <c r="Y137" s="433" t="s">
        <v>814</v>
      </c>
      <c r="Z137" s="434" t="s">
        <v>816</v>
      </c>
      <c r="AA137" s="376"/>
      <c r="AB137" s="433" t="s">
        <v>814</v>
      </c>
      <c r="AC137" s="434" t="s">
        <v>816</v>
      </c>
      <c r="AD137" s="376"/>
      <c r="AE137" s="422" t="s">
        <v>814</v>
      </c>
      <c r="AF137" s="423" t="s">
        <v>816</v>
      </c>
      <c r="AG137" s="376"/>
      <c r="AH137" s="422" t="s">
        <v>814</v>
      </c>
      <c r="AI137" s="423" t="s">
        <v>816</v>
      </c>
      <c r="AJ137" s="376"/>
      <c r="AK137" s="422" t="s">
        <v>814</v>
      </c>
      <c r="AL137" s="423" t="s">
        <v>816</v>
      </c>
      <c r="AM137" s="376"/>
      <c r="AN137" s="422" t="s">
        <v>814</v>
      </c>
      <c r="AO137" s="423" t="s">
        <v>816</v>
      </c>
      <c r="AP137" s="376"/>
      <c r="AQ137" s="422" t="s">
        <v>814</v>
      </c>
      <c r="AR137" s="423" t="s">
        <v>816</v>
      </c>
      <c r="AS137" s="428"/>
      <c r="AT137" s="376"/>
      <c r="AU137" s="755"/>
      <c r="AV137" s="761">
        <f>COUNTA(D140:AR140)</f>
        <v>14</v>
      </c>
      <c r="AW137" s="761">
        <f>COUNTIF(D136:AR136,"FC")</f>
        <v>7</v>
      </c>
      <c r="AX137" s="761">
        <f>COUNTIF(J135:AR135,"EC")</f>
        <v>0</v>
      </c>
      <c r="AY137" s="761">
        <f>COUNTIF(D139:AR139,"E")</f>
        <v>6</v>
      </c>
      <c r="AZ137" s="761">
        <f>COUNTIF(J136:AR136,"TW")</f>
        <v>0</v>
      </c>
      <c r="BA137" s="762"/>
      <c r="BB137" s="347"/>
      <c r="BC137" s="347"/>
      <c r="BD137" s="347"/>
      <c r="BE137" s="347"/>
      <c r="BF137" s="347"/>
      <c r="BG137" s="347"/>
      <c r="BH137" s="347"/>
      <c r="BI137" s="347"/>
      <c r="BJ137" s="347"/>
      <c r="BK137" s="347"/>
      <c r="BL137" s="347"/>
    </row>
    <row r="138" spans="1:64" ht="17.5" thickTop="1" thickBot="1">
      <c r="A138" s="347"/>
      <c r="B138" s="751"/>
      <c r="C138" s="376"/>
      <c r="D138" s="425" t="s">
        <v>819</v>
      </c>
      <c r="E138" s="426" t="s">
        <v>637</v>
      </c>
      <c r="F138" s="376"/>
      <c r="G138" s="435" t="s">
        <v>819</v>
      </c>
      <c r="H138" s="436" t="s">
        <v>637</v>
      </c>
      <c r="I138" s="376" t="s">
        <v>826</v>
      </c>
      <c r="J138" s="435" t="s">
        <v>819</v>
      </c>
      <c r="K138" s="436" t="s">
        <v>637</v>
      </c>
      <c r="L138" s="376"/>
      <c r="M138" s="435" t="s">
        <v>819</v>
      </c>
      <c r="N138" s="436" t="s">
        <v>637</v>
      </c>
      <c r="O138" s="376"/>
      <c r="P138" s="425" t="s">
        <v>819</v>
      </c>
      <c r="Q138" s="426" t="s">
        <v>637</v>
      </c>
      <c r="R138" s="376"/>
      <c r="S138" s="435" t="s">
        <v>819</v>
      </c>
      <c r="T138" s="436" t="s">
        <v>637</v>
      </c>
      <c r="U138" s="376"/>
      <c r="V138" s="435" t="s">
        <v>819</v>
      </c>
      <c r="W138" s="436" t="s">
        <v>637</v>
      </c>
      <c r="X138" s="376"/>
      <c r="Y138" s="435" t="s">
        <v>819</v>
      </c>
      <c r="Z138" s="436" t="s">
        <v>637</v>
      </c>
      <c r="AA138" s="376"/>
      <c r="AB138" s="435" t="s">
        <v>819</v>
      </c>
      <c r="AC138" s="436" t="s">
        <v>637</v>
      </c>
      <c r="AD138" s="376"/>
      <c r="AE138" s="425" t="s">
        <v>819</v>
      </c>
      <c r="AF138" s="426" t="s">
        <v>637</v>
      </c>
      <c r="AG138" s="376"/>
      <c r="AH138" s="425" t="s">
        <v>819</v>
      </c>
      <c r="AI138" s="426" t="s">
        <v>637</v>
      </c>
      <c r="AJ138" s="376"/>
      <c r="AK138" s="425" t="s">
        <v>819</v>
      </c>
      <c r="AL138" s="426" t="s">
        <v>637</v>
      </c>
      <c r="AM138" s="376"/>
      <c r="AN138" s="425" t="s">
        <v>819</v>
      </c>
      <c r="AO138" s="426" t="s">
        <v>637</v>
      </c>
      <c r="AP138" s="376"/>
      <c r="AQ138" s="425" t="s">
        <v>819</v>
      </c>
      <c r="AR138" s="426" t="s">
        <v>637</v>
      </c>
      <c r="AS138" s="428"/>
      <c r="AT138" s="376"/>
      <c r="AU138" s="755"/>
      <c r="AV138" s="761"/>
      <c r="AW138" s="761"/>
      <c r="AX138" s="761"/>
      <c r="AY138" s="761"/>
      <c r="AZ138" s="761"/>
      <c r="BA138" s="762"/>
      <c r="BB138" s="347"/>
      <c r="BC138" s="347"/>
      <c r="BD138" s="347"/>
      <c r="BE138" s="347"/>
      <c r="BF138" s="347"/>
      <c r="BG138" s="347"/>
      <c r="BH138" s="347"/>
      <c r="BI138" s="347"/>
      <c r="BJ138" s="347"/>
      <c r="BK138" s="347"/>
      <c r="BL138" s="347"/>
    </row>
    <row r="139" spans="1:64" ht="17.5" thickTop="1" thickBot="1">
      <c r="A139" s="347"/>
      <c r="B139" s="751"/>
      <c r="C139" s="350"/>
      <c r="D139" s="390">
        <v>0</v>
      </c>
      <c r="E139" s="395" t="s">
        <v>967</v>
      </c>
      <c r="F139" s="396">
        <v>280</v>
      </c>
      <c r="G139" s="437" t="s">
        <v>1195</v>
      </c>
      <c r="H139" s="438" t="s">
        <v>1336</v>
      </c>
      <c r="I139" s="396">
        <v>372</v>
      </c>
      <c r="J139" s="437" t="s">
        <v>1195</v>
      </c>
      <c r="K139" s="438" t="s">
        <v>1117</v>
      </c>
      <c r="L139" s="396">
        <v>474</v>
      </c>
      <c r="M139" s="437" t="s">
        <v>1195</v>
      </c>
      <c r="N139" s="438" t="s">
        <v>1336</v>
      </c>
      <c r="O139" s="396">
        <v>308.81700000000001</v>
      </c>
      <c r="P139" s="390">
        <v>0</v>
      </c>
      <c r="Q139" s="395" t="s">
        <v>967</v>
      </c>
      <c r="R139" s="396">
        <v>434.99900000000002</v>
      </c>
      <c r="S139" s="437" t="s">
        <v>1195</v>
      </c>
      <c r="T139" s="438"/>
      <c r="U139" s="396">
        <v>411.00099999999998</v>
      </c>
      <c r="V139" s="437" t="s">
        <v>1195</v>
      </c>
      <c r="W139" s="438" t="s">
        <v>967</v>
      </c>
      <c r="X139" s="396">
        <v>322</v>
      </c>
      <c r="Y139" s="437" t="s">
        <v>1195</v>
      </c>
      <c r="Z139" s="438" t="s">
        <v>967</v>
      </c>
      <c r="AA139" s="396">
        <v>374</v>
      </c>
      <c r="AB139" s="437">
        <v>0</v>
      </c>
      <c r="AC139" s="438" t="s">
        <v>967</v>
      </c>
      <c r="AD139" s="396">
        <v>377</v>
      </c>
      <c r="AE139" s="390">
        <v>0</v>
      </c>
      <c r="AF139" s="395" t="s">
        <v>967</v>
      </c>
      <c r="AG139" s="396">
        <v>417.74700000000001</v>
      </c>
      <c r="AH139" s="390">
        <v>0</v>
      </c>
      <c r="AI139" s="395" t="s">
        <v>967</v>
      </c>
      <c r="AJ139" s="396">
        <v>450</v>
      </c>
      <c r="AK139" s="390">
        <v>0</v>
      </c>
      <c r="AL139" s="395" t="s">
        <v>967</v>
      </c>
      <c r="AM139" s="396">
        <v>386.80399999999997</v>
      </c>
      <c r="AN139" s="390">
        <v>0</v>
      </c>
      <c r="AO139" s="395" t="s">
        <v>967</v>
      </c>
      <c r="AP139" s="396">
        <v>295.74700000000001</v>
      </c>
      <c r="AQ139" s="390">
        <v>0</v>
      </c>
      <c r="AR139" s="395" t="s">
        <v>967</v>
      </c>
      <c r="AS139" s="396">
        <v>244.846</v>
      </c>
      <c r="AT139" s="376"/>
      <c r="AU139" s="755"/>
      <c r="AV139" s="761"/>
      <c r="AW139" s="761"/>
      <c r="AX139" s="761"/>
      <c r="AY139" s="761"/>
      <c r="AZ139" s="761"/>
      <c r="BA139" s="762"/>
      <c r="BB139" s="353">
        <f>SUM(F139:AS139)</f>
        <v>5148.9610000000011</v>
      </c>
      <c r="BC139" s="347"/>
      <c r="BD139" s="347"/>
      <c r="BE139" s="347"/>
      <c r="BF139" s="347"/>
      <c r="BG139" s="347"/>
      <c r="BH139" s="347"/>
      <c r="BI139" s="347"/>
      <c r="BJ139" s="347"/>
      <c r="BK139" s="347"/>
      <c r="BL139" s="347"/>
    </row>
    <row r="140" spans="1:64" s="372" customFormat="1" ht="17" thickTop="1">
      <c r="A140" s="371"/>
      <c r="B140" s="751"/>
      <c r="C140" s="404"/>
      <c r="D140" s="760" t="s">
        <v>1108</v>
      </c>
      <c r="E140" s="760"/>
      <c r="F140" s="376"/>
      <c r="G140" s="760" t="s">
        <v>983</v>
      </c>
      <c r="H140" s="760"/>
      <c r="I140" s="404"/>
      <c r="J140" s="760" t="s">
        <v>984</v>
      </c>
      <c r="K140" s="760"/>
      <c r="L140" s="404"/>
      <c r="M140" s="760" t="s">
        <v>985</v>
      </c>
      <c r="N140" s="760"/>
      <c r="O140" s="404"/>
      <c r="P140" s="760" t="s">
        <v>1525</v>
      </c>
      <c r="Q140" s="760"/>
      <c r="R140" s="376"/>
      <c r="S140" s="760" t="s">
        <v>986</v>
      </c>
      <c r="T140" s="760"/>
      <c r="U140" s="376"/>
      <c r="V140" s="760" t="s">
        <v>987</v>
      </c>
      <c r="W140" s="760"/>
      <c r="X140" s="376"/>
      <c r="Y140" s="760" t="s">
        <v>988</v>
      </c>
      <c r="Z140" s="760"/>
      <c r="AA140" s="376"/>
      <c r="AB140" s="760" t="s">
        <v>989</v>
      </c>
      <c r="AC140" s="760"/>
      <c r="AD140" s="376"/>
      <c r="AE140" s="760" t="s">
        <v>990</v>
      </c>
      <c r="AF140" s="760"/>
      <c r="AG140" s="376"/>
      <c r="AH140" s="760" t="s">
        <v>1526</v>
      </c>
      <c r="AI140" s="760"/>
      <c r="AJ140" s="376"/>
      <c r="AK140" s="760" t="s">
        <v>991</v>
      </c>
      <c r="AL140" s="760"/>
      <c r="AM140" s="376"/>
      <c r="AN140" s="760" t="s">
        <v>1527</v>
      </c>
      <c r="AO140" s="760"/>
      <c r="AP140" s="376"/>
      <c r="AQ140" s="760" t="s">
        <v>1528</v>
      </c>
      <c r="AR140" s="760"/>
      <c r="AS140" s="404"/>
      <c r="AT140" s="376"/>
      <c r="AU140" s="755"/>
      <c r="AV140" s="779"/>
      <c r="AW140" s="779"/>
      <c r="AX140" s="779"/>
      <c r="AY140" s="779"/>
      <c r="AZ140" s="779"/>
      <c r="BA140" s="786"/>
      <c r="BB140" s="371"/>
      <c r="BC140" s="371"/>
      <c r="BD140" s="371"/>
      <c r="BE140" s="371"/>
      <c r="BF140" s="371"/>
      <c r="BG140" s="371"/>
      <c r="BH140" s="371"/>
      <c r="BI140" s="371"/>
      <c r="BJ140" s="371"/>
      <c r="BK140" s="371"/>
      <c r="BL140" s="371"/>
    </row>
    <row r="141" spans="1:64" s="372" customFormat="1">
      <c r="A141" s="371"/>
      <c r="B141" s="751"/>
      <c r="C141" s="404"/>
      <c r="D141" s="760" t="s">
        <v>1354</v>
      </c>
      <c r="E141" s="760"/>
      <c r="F141" s="376"/>
      <c r="G141" s="760" t="s">
        <v>1340</v>
      </c>
      <c r="H141" s="760"/>
      <c r="I141" s="376"/>
      <c r="J141" s="760" t="s">
        <v>1121</v>
      </c>
      <c r="K141" s="760"/>
      <c r="L141" s="376"/>
      <c r="M141" s="760" t="s">
        <v>1129</v>
      </c>
      <c r="N141" s="760"/>
      <c r="O141" s="439"/>
      <c r="P141" s="760" t="s">
        <v>1375</v>
      </c>
      <c r="Q141" s="760"/>
      <c r="R141" s="376"/>
      <c r="S141" s="760" t="s">
        <v>1113</v>
      </c>
      <c r="T141" s="760"/>
      <c r="U141" s="376"/>
      <c r="V141" s="760" t="s">
        <v>1129</v>
      </c>
      <c r="W141" s="760"/>
      <c r="X141" s="376"/>
      <c r="Y141" s="760" t="s">
        <v>1116</v>
      </c>
      <c r="Z141" s="760"/>
      <c r="AA141" s="376"/>
      <c r="AB141" s="760" t="s">
        <v>1129</v>
      </c>
      <c r="AC141" s="760"/>
      <c r="AD141" s="376"/>
      <c r="AE141" s="760" t="s">
        <v>1116</v>
      </c>
      <c r="AF141" s="760"/>
      <c r="AG141" s="376"/>
      <c r="AH141" s="760" t="s">
        <v>1375</v>
      </c>
      <c r="AI141" s="760"/>
      <c r="AJ141" s="376"/>
      <c r="AK141" s="760" t="s">
        <v>1121</v>
      </c>
      <c r="AL141" s="760"/>
      <c r="AM141" s="376"/>
      <c r="AN141" s="760" t="s">
        <v>1375</v>
      </c>
      <c r="AO141" s="760"/>
      <c r="AP141" s="376"/>
      <c r="AQ141" s="760" t="s">
        <v>1529</v>
      </c>
      <c r="AR141" s="760"/>
      <c r="AS141" s="404"/>
      <c r="AT141" s="376"/>
      <c r="AU141" s="755"/>
      <c r="AV141" s="780"/>
      <c r="AW141" s="780"/>
      <c r="AX141" s="780"/>
      <c r="AY141" s="780"/>
      <c r="AZ141" s="780"/>
      <c r="BA141" s="777"/>
      <c r="BB141" s="371"/>
      <c r="BC141" s="371"/>
      <c r="BD141" s="371"/>
      <c r="BE141" s="371"/>
      <c r="BF141" s="371"/>
      <c r="BG141" s="371"/>
      <c r="BH141" s="371"/>
      <c r="BI141" s="371"/>
      <c r="BJ141" s="371"/>
      <c r="BK141" s="371"/>
      <c r="BL141" s="371"/>
    </row>
    <row r="142" spans="1:64">
      <c r="A142" s="347"/>
      <c r="B142" s="751"/>
      <c r="C142" s="350"/>
      <c r="D142" s="408"/>
      <c r="E142" s="408"/>
      <c r="F142" s="376"/>
      <c r="G142" s="408"/>
      <c r="H142" s="408"/>
      <c r="I142" s="408"/>
      <c r="J142" s="408"/>
      <c r="K142" s="408"/>
      <c r="L142" s="376"/>
      <c r="M142" s="408"/>
      <c r="N142" s="408"/>
      <c r="O142" s="376"/>
      <c r="P142" s="408"/>
      <c r="Q142" s="408"/>
      <c r="R142" s="408"/>
      <c r="S142" s="429"/>
      <c r="T142" s="430"/>
      <c r="U142" s="408"/>
      <c r="V142" s="408"/>
      <c r="W142" s="408"/>
      <c r="X142" s="350"/>
      <c r="Y142" s="408"/>
      <c r="Z142" s="408"/>
      <c r="AA142" s="376"/>
      <c r="AB142" s="408"/>
      <c r="AC142" s="408"/>
      <c r="AD142" s="376"/>
      <c r="AE142" s="408"/>
      <c r="AF142" s="408"/>
      <c r="AG142" s="376"/>
      <c r="AH142" s="408"/>
      <c r="AI142" s="408"/>
      <c r="AJ142" s="413"/>
      <c r="AK142" s="408"/>
      <c r="AL142" s="408"/>
      <c r="AM142" s="413"/>
      <c r="AN142" s="408"/>
      <c r="AO142" s="408"/>
      <c r="AP142" s="413"/>
      <c r="AQ142" s="408"/>
      <c r="AR142" s="408"/>
      <c r="AS142" s="413"/>
      <c r="AT142" s="413"/>
      <c r="AU142" s="755"/>
      <c r="AV142" s="780"/>
      <c r="AW142" s="780"/>
      <c r="AX142" s="780"/>
      <c r="AY142" s="780"/>
      <c r="AZ142" s="780"/>
      <c r="BA142" s="777"/>
      <c r="BB142" s="347"/>
      <c r="BC142" s="347"/>
      <c r="BD142" s="347"/>
      <c r="BE142" s="347"/>
      <c r="BF142" s="347"/>
      <c r="BG142" s="347"/>
      <c r="BH142" s="347"/>
      <c r="BI142" s="347"/>
      <c r="BJ142" s="347"/>
      <c r="BK142" s="347"/>
      <c r="BL142" s="347"/>
    </row>
    <row r="143" spans="1:64" s="432" customFormat="1">
      <c r="A143" s="431"/>
      <c r="B143" s="751"/>
      <c r="C143" s="415"/>
      <c r="D143" s="415">
        <f>AQ132+1</f>
        <v>163</v>
      </c>
      <c r="E143" s="415"/>
      <c r="F143" s="402"/>
      <c r="G143" s="415">
        <f>D143+1</f>
        <v>164</v>
      </c>
      <c r="H143" s="415"/>
      <c r="I143" s="402"/>
      <c r="J143" s="415">
        <f>G143+1</f>
        <v>165</v>
      </c>
      <c r="K143" s="415"/>
      <c r="L143" s="402"/>
      <c r="M143" s="415">
        <f>J143+1</f>
        <v>166</v>
      </c>
      <c r="N143" s="415"/>
      <c r="O143" s="402"/>
      <c r="P143" s="415">
        <f>M143+1</f>
        <v>167</v>
      </c>
      <c r="Q143" s="415"/>
      <c r="R143" s="402"/>
      <c r="S143" s="415">
        <f>P143+1</f>
        <v>168</v>
      </c>
      <c r="T143" s="415"/>
      <c r="U143" s="402"/>
      <c r="V143" s="415">
        <f>S143+1</f>
        <v>169</v>
      </c>
      <c r="W143" s="415"/>
      <c r="X143" s="415"/>
      <c r="Y143" s="415">
        <f>V143+1</f>
        <v>170</v>
      </c>
      <c r="Z143" s="415"/>
      <c r="AA143" s="402"/>
      <c r="AB143" s="415">
        <f>Y143+1</f>
        <v>171</v>
      </c>
      <c r="AC143" s="415"/>
      <c r="AD143" s="402"/>
      <c r="AE143" s="415">
        <f>AB143+1</f>
        <v>172</v>
      </c>
      <c r="AF143" s="415"/>
      <c r="AG143" s="402"/>
      <c r="AH143" s="415">
        <f>AE143+1</f>
        <v>173</v>
      </c>
      <c r="AI143" s="415"/>
      <c r="AJ143" s="415"/>
      <c r="AK143" s="415">
        <f>AH143+1</f>
        <v>174</v>
      </c>
      <c r="AL143" s="415"/>
      <c r="AM143" s="415"/>
      <c r="AN143" s="415">
        <f>AK143+1</f>
        <v>175</v>
      </c>
      <c r="AO143" s="415"/>
      <c r="AP143" s="415"/>
      <c r="AQ143" s="415">
        <f>AN143+1</f>
        <v>176</v>
      </c>
      <c r="AR143" s="415"/>
      <c r="AS143" s="415"/>
      <c r="AT143" s="415"/>
      <c r="AU143" s="755"/>
      <c r="AV143" s="780"/>
      <c r="AW143" s="780"/>
      <c r="AX143" s="780"/>
      <c r="AY143" s="780"/>
      <c r="AZ143" s="780"/>
      <c r="BA143" s="777"/>
      <c r="BB143" s="431"/>
      <c r="BC143" s="431"/>
      <c r="BD143" s="431"/>
      <c r="BE143" s="431"/>
      <c r="BF143" s="431"/>
      <c r="BG143" s="431"/>
      <c r="BH143" s="431"/>
      <c r="BI143" s="431"/>
      <c r="BJ143" s="431"/>
      <c r="BK143" s="431"/>
      <c r="BL143" s="431"/>
    </row>
    <row r="144" spans="1:64">
      <c r="A144" s="347"/>
      <c r="B144" s="751"/>
      <c r="C144" s="821" t="s">
        <v>1173</v>
      </c>
      <c r="D144" s="822"/>
      <c r="E144" s="822"/>
      <c r="F144" s="413"/>
      <c r="G144" s="413"/>
      <c r="H144" s="413"/>
      <c r="I144" s="413"/>
      <c r="J144" s="413"/>
      <c r="K144" s="413"/>
      <c r="L144" s="413"/>
      <c r="M144" s="413"/>
      <c r="N144" s="413"/>
      <c r="O144" s="413"/>
      <c r="P144" s="808" t="s">
        <v>1191</v>
      </c>
      <c r="Q144" s="808"/>
      <c r="R144" s="808"/>
      <c r="S144" s="808"/>
      <c r="T144" s="808"/>
      <c r="U144" s="808"/>
      <c r="V144" s="808"/>
      <c r="W144" s="808"/>
      <c r="X144" s="808"/>
      <c r="Y144" s="808"/>
      <c r="Z144" s="808"/>
      <c r="AA144" s="808"/>
      <c r="AB144" s="808"/>
      <c r="AC144" s="808"/>
      <c r="AD144" s="808"/>
      <c r="AE144" s="808"/>
      <c r="AF144" s="808"/>
      <c r="AG144" s="808"/>
      <c r="AH144" s="808"/>
      <c r="AI144" s="808"/>
      <c r="AJ144" s="808"/>
      <c r="AK144" s="808"/>
      <c r="AL144" s="808"/>
      <c r="AM144" s="808"/>
      <c r="AN144" s="808"/>
      <c r="AO144" s="808"/>
      <c r="AP144" s="808"/>
      <c r="AQ144" s="808"/>
      <c r="AR144" s="808"/>
      <c r="AS144" s="808"/>
      <c r="AT144" s="376"/>
      <c r="AU144" s="755"/>
      <c r="AV144" s="780"/>
      <c r="AW144" s="780"/>
      <c r="AX144" s="780"/>
      <c r="AY144" s="780"/>
      <c r="AZ144" s="780"/>
      <c r="BA144" s="777"/>
      <c r="BB144" s="347"/>
      <c r="BC144" s="347"/>
      <c r="BD144" s="347"/>
      <c r="BE144" s="347"/>
      <c r="BF144" s="347"/>
      <c r="BG144" s="347"/>
      <c r="BH144" s="347"/>
      <c r="BI144" s="347"/>
      <c r="BJ144" s="347"/>
      <c r="BK144" s="347"/>
      <c r="BL144" s="347"/>
    </row>
    <row r="145" spans="1:64">
      <c r="A145" s="347"/>
      <c r="B145" s="751"/>
      <c r="C145" s="350"/>
      <c r="D145" s="350"/>
      <c r="E145" s="350"/>
      <c r="F145" s="376"/>
      <c r="G145" s="350"/>
      <c r="H145" s="350"/>
      <c r="I145" s="376"/>
      <c r="J145" s="350"/>
      <c r="K145" s="350"/>
      <c r="L145" s="376"/>
      <c r="M145" s="350"/>
      <c r="N145" s="350"/>
      <c r="O145" s="376"/>
      <c r="P145" s="350"/>
      <c r="Q145" s="350"/>
      <c r="R145" s="376"/>
      <c r="S145" s="350"/>
      <c r="T145" s="350"/>
      <c r="U145" s="376"/>
      <c r="V145" s="350"/>
      <c r="W145" s="350"/>
      <c r="X145" s="376"/>
      <c r="Y145" s="350"/>
      <c r="Z145" s="350"/>
      <c r="AA145" s="376"/>
      <c r="AB145" s="350"/>
      <c r="AC145" s="350"/>
      <c r="AD145" s="376"/>
      <c r="AE145" s="350"/>
      <c r="AF145" s="350"/>
      <c r="AG145" s="376"/>
      <c r="AH145" s="350"/>
      <c r="AI145" s="350"/>
      <c r="AJ145" s="376"/>
      <c r="AK145" s="350"/>
      <c r="AL145" s="350"/>
      <c r="AM145" s="376"/>
      <c r="AN145" s="350"/>
      <c r="AO145" s="350"/>
      <c r="AP145" s="376"/>
      <c r="AQ145" s="350"/>
      <c r="AR145" s="404"/>
      <c r="AS145" s="376"/>
      <c r="AT145" s="376"/>
      <c r="AU145" s="755"/>
      <c r="AV145" s="780"/>
      <c r="AW145" s="780"/>
      <c r="AX145" s="780"/>
      <c r="AY145" s="780"/>
      <c r="AZ145" s="780"/>
      <c r="BA145" s="777"/>
      <c r="BB145" s="347"/>
      <c r="BC145" s="347"/>
      <c r="BD145" s="347"/>
      <c r="BE145" s="347"/>
      <c r="BF145" s="347"/>
      <c r="BG145" s="347"/>
      <c r="BH145" s="347"/>
      <c r="BI145" s="347"/>
      <c r="BJ145" s="347"/>
      <c r="BK145" s="347"/>
      <c r="BL145" s="347"/>
    </row>
    <row r="146" spans="1:64">
      <c r="A146" s="347"/>
      <c r="B146" s="751"/>
      <c r="C146" s="350"/>
      <c r="D146" s="350"/>
      <c r="E146" s="350"/>
      <c r="F146" s="376"/>
      <c r="G146" s="350"/>
      <c r="H146" s="350"/>
      <c r="I146" s="376"/>
      <c r="J146" s="350"/>
      <c r="K146" s="350"/>
      <c r="L146" s="376"/>
      <c r="M146" s="350"/>
      <c r="N146" s="350"/>
      <c r="O146" s="376"/>
      <c r="P146" s="350"/>
      <c r="Q146" s="350"/>
      <c r="R146" s="376"/>
      <c r="S146" s="350"/>
      <c r="T146" s="350"/>
      <c r="U146" s="376"/>
      <c r="V146" s="350"/>
      <c r="W146" s="350"/>
      <c r="X146" s="376"/>
      <c r="Y146" s="350"/>
      <c r="Z146" s="350"/>
      <c r="AA146" s="376"/>
      <c r="AB146" s="350"/>
      <c r="AC146" s="350"/>
      <c r="AD146" s="376"/>
      <c r="AE146" s="350"/>
      <c r="AF146" s="350"/>
      <c r="AG146" s="376"/>
      <c r="AH146" s="350"/>
      <c r="AI146" s="350"/>
      <c r="AJ146" s="376"/>
      <c r="AK146" s="350"/>
      <c r="AL146" s="350"/>
      <c r="AM146" s="376"/>
      <c r="AN146" s="350"/>
      <c r="AO146" s="350"/>
      <c r="AP146" s="376"/>
      <c r="AQ146" s="350"/>
      <c r="AR146" s="350"/>
      <c r="AS146" s="376"/>
      <c r="AT146" s="376"/>
      <c r="AU146" s="755"/>
      <c r="AV146" s="780"/>
      <c r="AW146" s="780"/>
      <c r="AX146" s="780"/>
      <c r="AY146" s="780"/>
      <c r="AZ146" s="780"/>
      <c r="BA146" s="777"/>
      <c r="BB146" s="347"/>
      <c r="BC146" s="347"/>
      <c r="BD146" s="347"/>
      <c r="BE146" s="347"/>
      <c r="BF146" s="347"/>
      <c r="BG146" s="347"/>
      <c r="BH146" s="347"/>
      <c r="BI146" s="347"/>
      <c r="BJ146" s="347"/>
      <c r="BK146" s="347"/>
      <c r="BL146" s="347"/>
    </row>
    <row r="147" spans="1:64" ht="17" thickBot="1">
      <c r="A147" s="347"/>
      <c r="B147" s="751"/>
      <c r="C147" s="350"/>
      <c r="D147" s="440"/>
      <c r="E147" s="441"/>
      <c r="F147" s="442"/>
      <c r="G147" s="820"/>
      <c r="H147" s="820"/>
      <c r="I147" s="442"/>
      <c r="J147" s="820"/>
      <c r="K147" s="820"/>
      <c r="L147" s="442"/>
      <c r="M147" s="820"/>
      <c r="N147" s="820"/>
      <c r="O147" s="442"/>
      <c r="P147" s="820"/>
      <c r="Q147" s="820"/>
      <c r="R147" s="442"/>
      <c r="S147" s="823" t="s">
        <v>1194</v>
      </c>
      <c r="T147" s="823"/>
      <c r="U147" s="442"/>
      <c r="V147" s="823" t="s">
        <v>1194</v>
      </c>
      <c r="W147" s="823"/>
      <c r="X147" s="442"/>
      <c r="Y147" s="820"/>
      <c r="Z147" s="820"/>
      <c r="AA147" s="442"/>
      <c r="AB147" s="820"/>
      <c r="AC147" s="820"/>
      <c r="AD147" s="442"/>
      <c r="AE147" s="820" t="s">
        <v>1194</v>
      </c>
      <c r="AF147" s="820"/>
      <c r="AG147" s="442"/>
      <c r="AH147" s="820" t="s">
        <v>1194</v>
      </c>
      <c r="AI147" s="820"/>
      <c r="AJ147" s="442"/>
      <c r="AK147" s="820"/>
      <c r="AL147" s="820"/>
      <c r="AM147" s="442"/>
      <c r="AN147" s="820" t="s">
        <v>1194</v>
      </c>
      <c r="AO147" s="820"/>
      <c r="AP147" s="376"/>
      <c r="AQ147" s="814"/>
      <c r="AR147" s="814"/>
      <c r="AS147" s="376"/>
      <c r="AT147" s="376"/>
      <c r="AU147" s="755"/>
      <c r="AV147" s="781">
        <f>COUNTA(D150:AR151)</f>
        <v>55</v>
      </c>
      <c r="AW147" s="781" t="e">
        <f>COUNTIF(#REF!,"FC")</f>
        <v>#REF!</v>
      </c>
      <c r="AX147" s="781">
        <f>COUNTIF(D146:AR146,"EC")</f>
        <v>0</v>
      </c>
      <c r="AY147" s="781">
        <f>COUNTIF(D149:AR149,"E")</f>
        <v>0</v>
      </c>
      <c r="AZ147" s="781" t="e">
        <f>COUNTIF(#REF!,"TW")</f>
        <v>#REF!</v>
      </c>
      <c r="BA147" s="778"/>
      <c r="BB147" s="347"/>
      <c r="BC147" s="347"/>
      <c r="BD147" s="347"/>
      <c r="BE147" s="347"/>
      <c r="BF147" s="347"/>
      <c r="BG147" s="347"/>
      <c r="BH147" s="347"/>
      <c r="BI147" s="347"/>
      <c r="BJ147" s="347"/>
      <c r="BK147" s="347"/>
      <c r="BL147" s="347"/>
    </row>
    <row r="148" spans="1:64" ht="17.5" thickTop="1" thickBot="1">
      <c r="A148" s="347"/>
      <c r="B148" s="751"/>
      <c r="C148" s="376"/>
      <c r="D148" s="443" t="s">
        <v>814</v>
      </c>
      <c r="E148" s="444" t="s">
        <v>816</v>
      </c>
      <c r="F148" s="442"/>
      <c r="G148" s="443" t="s">
        <v>814</v>
      </c>
      <c r="H148" s="444" t="s">
        <v>816</v>
      </c>
      <c r="I148" s="442"/>
      <c r="J148" s="443" t="s">
        <v>814</v>
      </c>
      <c r="K148" s="444" t="s">
        <v>816</v>
      </c>
      <c r="L148" s="442"/>
      <c r="M148" s="443" t="s">
        <v>814</v>
      </c>
      <c r="N148" s="444" t="s">
        <v>816</v>
      </c>
      <c r="O148" s="442"/>
      <c r="P148" s="443" t="s">
        <v>814</v>
      </c>
      <c r="Q148" s="444" t="s">
        <v>816</v>
      </c>
      <c r="R148" s="442"/>
      <c r="S148" s="433" t="s">
        <v>814</v>
      </c>
      <c r="T148" s="434" t="s">
        <v>816</v>
      </c>
      <c r="U148" s="442"/>
      <c r="V148" s="433" t="s">
        <v>814</v>
      </c>
      <c r="W148" s="434" t="s">
        <v>816</v>
      </c>
      <c r="X148" s="442"/>
      <c r="Y148" s="443" t="s">
        <v>814</v>
      </c>
      <c r="Z148" s="444" t="s">
        <v>816</v>
      </c>
      <c r="AA148" s="442"/>
      <c r="AB148" s="443" t="s">
        <v>814</v>
      </c>
      <c r="AC148" s="444" t="s">
        <v>816</v>
      </c>
      <c r="AD148" s="442"/>
      <c r="AE148" s="433" t="s">
        <v>814</v>
      </c>
      <c r="AF148" s="434" t="s">
        <v>816</v>
      </c>
      <c r="AG148" s="442"/>
      <c r="AH148" s="445" t="s">
        <v>814</v>
      </c>
      <c r="AI148" s="446" t="s">
        <v>816</v>
      </c>
      <c r="AJ148" s="442"/>
      <c r="AK148" s="443" t="s">
        <v>814</v>
      </c>
      <c r="AL148" s="444" t="s">
        <v>816</v>
      </c>
      <c r="AM148" s="442"/>
      <c r="AN148" s="433" t="s">
        <v>814</v>
      </c>
      <c r="AO148" s="434" t="s">
        <v>816</v>
      </c>
      <c r="AP148" s="376"/>
      <c r="AQ148" s="422" t="s">
        <v>814</v>
      </c>
      <c r="AR148" s="423" t="s">
        <v>816</v>
      </c>
      <c r="AS148" s="428"/>
      <c r="AT148" s="376"/>
      <c r="AU148" s="755"/>
      <c r="AV148" s="761">
        <f>COUNTA(D151:AR151)</f>
        <v>14</v>
      </c>
      <c r="AW148" s="761">
        <f>COUNTIF(D147:AR147,"FC")</f>
        <v>5</v>
      </c>
      <c r="AX148" s="761">
        <f>COUNTIF(J146:AR146,"EC")</f>
        <v>0</v>
      </c>
      <c r="AY148" s="761">
        <f>COUNTIF(J150:AR150,"E")</f>
        <v>4</v>
      </c>
      <c r="AZ148" s="761">
        <f>COUNTIF(J147:AR147,"TW")</f>
        <v>0</v>
      </c>
      <c r="BA148" s="762"/>
      <c r="BB148" s="347"/>
      <c r="BC148" s="347"/>
      <c r="BD148" s="347"/>
      <c r="BE148" s="347"/>
      <c r="BF148" s="347"/>
      <c r="BG148" s="347"/>
      <c r="BH148" s="347"/>
      <c r="BI148" s="347"/>
      <c r="BJ148" s="347"/>
      <c r="BK148" s="347"/>
      <c r="BL148" s="347"/>
    </row>
    <row r="149" spans="1:64" ht="17.5" thickTop="1" thickBot="1">
      <c r="A149" s="347"/>
      <c r="B149" s="751"/>
      <c r="C149" s="376"/>
      <c r="D149" s="447" t="s">
        <v>819</v>
      </c>
      <c r="E149" s="448" t="s">
        <v>637</v>
      </c>
      <c r="F149" s="442"/>
      <c r="G149" s="447" t="s">
        <v>819</v>
      </c>
      <c r="H149" s="448" t="s">
        <v>637</v>
      </c>
      <c r="I149" s="442" t="s">
        <v>826</v>
      </c>
      <c r="J149" s="447" t="s">
        <v>819</v>
      </c>
      <c r="K149" s="448" t="s">
        <v>637</v>
      </c>
      <c r="L149" s="442"/>
      <c r="M149" s="447" t="s">
        <v>819</v>
      </c>
      <c r="N149" s="448" t="s">
        <v>637</v>
      </c>
      <c r="O149" s="442"/>
      <c r="P149" s="447" t="s">
        <v>819</v>
      </c>
      <c r="Q149" s="448" t="s">
        <v>637</v>
      </c>
      <c r="R149" s="442"/>
      <c r="S149" s="435" t="s">
        <v>819</v>
      </c>
      <c r="T149" s="436" t="s">
        <v>637</v>
      </c>
      <c r="U149" s="442"/>
      <c r="V149" s="435" t="s">
        <v>819</v>
      </c>
      <c r="W149" s="436" t="s">
        <v>637</v>
      </c>
      <c r="X149" s="442"/>
      <c r="Y149" s="447" t="s">
        <v>819</v>
      </c>
      <c r="Z149" s="448" t="s">
        <v>637</v>
      </c>
      <c r="AA149" s="442"/>
      <c r="AB149" s="447" t="s">
        <v>819</v>
      </c>
      <c r="AC149" s="448" t="s">
        <v>637</v>
      </c>
      <c r="AD149" s="442"/>
      <c r="AE149" s="435" t="s">
        <v>819</v>
      </c>
      <c r="AF149" s="436" t="s">
        <v>637</v>
      </c>
      <c r="AG149" s="442"/>
      <c r="AH149" s="449" t="s">
        <v>819</v>
      </c>
      <c r="AI149" s="450" t="s">
        <v>637</v>
      </c>
      <c r="AJ149" s="442"/>
      <c r="AK149" s="447" t="s">
        <v>819</v>
      </c>
      <c r="AL149" s="448" t="s">
        <v>637</v>
      </c>
      <c r="AM149" s="442"/>
      <c r="AN149" s="435" t="s">
        <v>819</v>
      </c>
      <c r="AO149" s="436" t="s">
        <v>637</v>
      </c>
      <c r="AP149" s="376"/>
      <c r="AQ149" s="425" t="s">
        <v>819</v>
      </c>
      <c r="AR149" s="426" t="s">
        <v>637</v>
      </c>
      <c r="AS149" s="428"/>
      <c r="AT149" s="376"/>
      <c r="AU149" s="755"/>
      <c r="AV149" s="761"/>
      <c r="AW149" s="761"/>
      <c r="AX149" s="761"/>
      <c r="AY149" s="761"/>
      <c r="AZ149" s="761"/>
      <c r="BA149" s="762"/>
      <c r="BB149" s="347"/>
      <c r="BC149" s="347"/>
      <c r="BD149" s="347"/>
      <c r="BE149" s="347"/>
      <c r="BF149" s="347"/>
      <c r="BG149" s="347"/>
      <c r="BH149" s="347"/>
      <c r="BI149" s="347"/>
      <c r="BJ149" s="347"/>
      <c r="BK149" s="347"/>
      <c r="BL149" s="347"/>
    </row>
    <row r="150" spans="1:64" ht="17.5" thickTop="1" thickBot="1">
      <c r="A150" s="347"/>
      <c r="B150" s="751"/>
      <c r="C150" s="350"/>
      <c r="D150" s="451">
        <v>0</v>
      </c>
      <c r="E150" s="452" t="s">
        <v>967</v>
      </c>
      <c r="F150" s="453">
        <v>338</v>
      </c>
      <c r="G150" s="451">
        <v>0</v>
      </c>
      <c r="H150" s="452" t="s">
        <v>967</v>
      </c>
      <c r="I150" s="453">
        <v>324</v>
      </c>
      <c r="J150" s="451">
        <v>0</v>
      </c>
      <c r="K150" s="452" t="s">
        <v>967</v>
      </c>
      <c r="L150" s="453">
        <v>261</v>
      </c>
      <c r="M150" s="451">
        <v>0</v>
      </c>
      <c r="N150" s="452" t="s">
        <v>967</v>
      </c>
      <c r="O150" s="453">
        <v>315</v>
      </c>
      <c r="P150" s="451">
        <v>0</v>
      </c>
      <c r="Q150" s="452" t="s">
        <v>967</v>
      </c>
      <c r="R150" s="453">
        <v>426</v>
      </c>
      <c r="S150" s="437" t="s">
        <v>1195</v>
      </c>
      <c r="T150" s="438" t="s">
        <v>1336</v>
      </c>
      <c r="U150" s="453">
        <v>418.99900000000002</v>
      </c>
      <c r="V150" s="437" t="s">
        <v>1195</v>
      </c>
      <c r="W150" s="438" t="s">
        <v>1336</v>
      </c>
      <c r="X150" s="453">
        <v>367</v>
      </c>
      <c r="Y150" s="451">
        <v>0</v>
      </c>
      <c r="Z150" s="452" t="s">
        <v>967</v>
      </c>
      <c r="AA150" s="453">
        <v>431</v>
      </c>
      <c r="AB150" s="451">
        <v>0</v>
      </c>
      <c r="AC150" s="452" t="s">
        <v>967</v>
      </c>
      <c r="AD150" s="453">
        <v>403</v>
      </c>
      <c r="AE150" s="437" t="s">
        <v>1195</v>
      </c>
      <c r="AF150" s="438" t="s">
        <v>967</v>
      </c>
      <c r="AG150" s="453">
        <v>438</v>
      </c>
      <c r="AH150" s="454">
        <v>0</v>
      </c>
      <c r="AI150" s="455" t="s">
        <v>1336</v>
      </c>
      <c r="AJ150" s="453">
        <v>356.71</v>
      </c>
      <c r="AK150" s="451">
        <v>0</v>
      </c>
      <c r="AL150" s="452" t="s">
        <v>967</v>
      </c>
      <c r="AM150" s="453">
        <v>305</v>
      </c>
      <c r="AN150" s="437" t="s">
        <v>1195</v>
      </c>
      <c r="AO150" s="438" t="s">
        <v>1336</v>
      </c>
      <c r="AP150" s="396">
        <v>337.839</v>
      </c>
      <c r="AQ150" s="390">
        <v>0</v>
      </c>
      <c r="AR150" s="395" t="s">
        <v>967</v>
      </c>
      <c r="AS150" s="396">
        <v>317</v>
      </c>
      <c r="AT150" s="376"/>
      <c r="AU150" s="755"/>
      <c r="AV150" s="761"/>
      <c r="AW150" s="761"/>
      <c r="AX150" s="761"/>
      <c r="AY150" s="761"/>
      <c r="AZ150" s="761"/>
      <c r="BA150" s="762"/>
      <c r="BB150" s="353">
        <f>SUM(F150:AS150)</f>
        <v>5038.5479999999998</v>
      </c>
      <c r="BC150" s="347"/>
      <c r="BD150" s="347"/>
      <c r="BE150" s="347"/>
      <c r="BF150" s="347"/>
      <c r="BG150" s="347"/>
      <c r="BH150" s="347"/>
      <c r="BI150" s="347"/>
      <c r="BJ150" s="347"/>
      <c r="BK150" s="347"/>
      <c r="BL150" s="347"/>
    </row>
    <row r="151" spans="1:64" s="372" customFormat="1" ht="17" thickTop="1">
      <c r="A151" s="371"/>
      <c r="B151" s="751"/>
      <c r="C151" s="417" t="s">
        <v>1192</v>
      </c>
      <c r="D151" s="760" t="s">
        <v>1530</v>
      </c>
      <c r="E151" s="760"/>
      <c r="F151" s="376"/>
      <c r="G151" s="760" t="s">
        <v>1531</v>
      </c>
      <c r="H151" s="760"/>
      <c r="I151" s="404"/>
      <c r="J151" s="760" t="s">
        <v>1532</v>
      </c>
      <c r="K151" s="760"/>
      <c r="L151" s="404"/>
      <c r="M151" s="760" t="s">
        <v>1533</v>
      </c>
      <c r="N151" s="760"/>
      <c r="O151" s="404"/>
      <c r="P151" s="760" t="s">
        <v>1534</v>
      </c>
      <c r="Q151" s="760"/>
      <c r="R151" s="376"/>
      <c r="S151" s="760" t="s">
        <v>992</v>
      </c>
      <c r="T151" s="760"/>
      <c r="U151" s="376"/>
      <c r="V151" s="760" t="s">
        <v>993</v>
      </c>
      <c r="W151" s="760"/>
      <c r="X151" s="376"/>
      <c r="Y151" s="760" t="s">
        <v>1535</v>
      </c>
      <c r="Z151" s="760"/>
      <c r="AA151" s="376"/>
      <c r="AB151" s="760" t="s">
        <v>994</v>
      </c>
      <c r="AC151" s="760"/>
      <c r="AD151" s="376"/>
      <c r="AE151" s="760" t="s">
        <v>995</v>
      </c>
      <c r="AF151" s="760"/>
      <c r="AG151" s="376"/>
      <c r="AH151" s="760" t="s">
        <v>996</v>
      </c>
      <c r="AI151" s="760"/>
      <c r="AJ151" s="376"/>
      <c r="AK151" s="760" t="s">
        <v>1109</v>
      </c>
      <c r="AL151" s="760"/>
      <c r="AM151" s="376"/>
      <c r="AN151" s="760" t="s">
        <v>997</v>
      </c>
      <c r="AO151" s="760"/>
      <c r="AP151" s="376"/>
      <c r="AQ151" s="760" t="s">
        <v>1536</v>
      </c>
      <c r="AR151" s="760"/>
      <c r="AS151" s="404"/>
      <c r="AT151" s="376"/>
      <c r="AU151" s="755"/>
      <c r="AV151" s="779"/>
      <c r="AW151" s="779"/>
      <c r="AX151" s="779"/>
      <c r="AY151" s="779"/>
      <c r="AZ151" s="779"/>
      <c r="BA151" s="786"/>
      <c r="BB151" s="371"/>
      <c r="BC151" s="371"/>
      <c r="BD151" s="371"/>
      <c r="BE151" s="371"/>
      <c r="BF151" s="371"/>
      <c r="BG151" s="371"/>
      <c r="BH151" s="371"/>
      <c r="BI151" s="371"/>
      <c r="BJ151" s="371"/>
      <c r="BK151" s="371"/>
      <c r="BL151" s="371"/>
    </row>
    <row r="152" spans="1:64" s="372" customFormat="1">
      <c r="A152" s="371"/>
      <c r="B152" s="751"/>
      <c r="C152" s="404"/>
      <c r="D152" s="760" t="s">
        <v>1349</v>
      </c>
      <c r="E152" s="760"/>
      <c r="F152" s="376"/>
      <c r="G152" s="760" t="s">
        <v>1121</v>
      </c>
      <c r="H152" s="760"/>
      <c r="I152" s="376"/>
      <c r="J152" s="760" t="s">
        <v>1116</v>
      </c>
      <c r="K152" s="760"/>
      <c r="L152" s="376"/>
      <c r="M152" s="760" t="s">
        <v>1116</v>
      </c>
      <c r="N152" s="760"/>
      <c r="O152" s="376"/>
      <c r="P152" s="760" t="s">
        <v>1348</v>
      </c>
      <c r="Q152" s="760"/>
      <c r="R152" s="376"/>
      <c r="S152" s="760" t="s">
        <v>1115</v>
      </c>
      <c r="T152" s="760"/>
      <c r="U152" s="376"/>
      <c r="V152" s="760" t="s">
        <v>1115</v>
      </c>
      <c r="W152" s="760"/>
      <c r="X152" s="376"/>
      <c r="Y152" s="760" t="s">
        <v>1129</v>
      </c>
      <c r="Z152" s="760"/>
      <c r="AA152" s="376"/>
      <c r="AB152" s="760" t="s">
        <v>1116</v>
      </c>
      <c r="AC152" s="760"/>
      <c r="AD152" s="376"/>
      <c r="AE152" s="760" t="s">
        <v>1121</v>
      </c>
      <c r="AF152" s="760"/>
      <c r="AG152" s="376"/>
      <c r="AH152" s="760" t="s">
        <v>1339</v>
      </c>
      <c r="AI152" s="760"/>
      <c r="AJ152" s="376"/>
      <c r="AK152" s="760" t="s">
        <v>1341</v>
      </c>
      <c r="AL152" s="760"/>
      <c r="AM152" s="376"/>
      <c r="AN152" s="760" t="s">
        <v>1129</v>
      </c>
      <c r="AO152" s="760"/>
      <c r="AP152" s="376"/>
      <c r="AQ152" s="760" t="s">
        <v>1354</v>
      </c>
      <c r="AR152" s="760"/>
      <c r="AS152" s="404"/>
      <c r="AT152" s="376"/>
      <c r="AU152" s="755"/>
      <c r="AV152" s="780"/>
      <c r="AW152" s="780"/>
      <c r="AX152" s="780"/>
      <c r="AY152" s="780"/>
      <c r="AZ152" s="780"/>
      <c r="BA152" s="777"/>
      <c r="BB152" s="371"/>
      <c r="BC152" s="371"/>
      <c r="BD152" s="371"/>
      <c r="BE152" s="371"/>
      <c r="BF152" s="371"/>
      <c r="BG152" s="371"/>
      <c r="BH152" s="371"/>
      <c r="BI152" s="371"/>
      <c r="BJ152" s="371"/>
      <c r="BK152" s="371"/>
      <c r="BL152" s="371"/>
    </row>
    <row r="153" spans="1:64">
      <c r="A153" s="347"/>
      <c r="B153" s="751"/>
      <c r="C153" s="350"/>
      <c r="D153" s="408"/>
      <c r="E153" s="408"/>
      <c r="F153" s="376"/>
      <c r="G153" s="408"/>
      <c r="H153" s="408"/>
      <c r="I153" s="408"/>
      <c r="J153" s="408"/>
      <c r="K153" s="408"/>
      <c r="L153" s="376"/>
      <c r="M153" s="408"/>
      <c r="N153" s="408"/>
      <c r="O153" s="376"/>
      <c r="P153" s="408"/>
      <c r="Q153" s="408"/>
      <c r="R153" s="408"/>
      <c r="S153" s="429"/>
      <c r="T153" s="430"/>
      <c r="U153" s="408"/>
      <c r="V153" s="408"/>
      <c r="W153" s="408"/>
      <c r="X153" s="350"/>
      <c r="Y153" s="408"/>
      <c r="Z153" s="408"/>
      <c r="AA153" s="376"/>
      <c r="AB153" s="408"/>
      <c r="AC153" s="408"/>
      <c r="AD153" s="376"/>
      <c r="AE153" s="408"/>
      <c r="AF153" s="408"/>
      <c r="AG153" s="376"/>
      <c r="AH153" s="408"/>
      <c r="AI153" s="408"/>
      <c r="AJ153" s="413"/>
      <c r="AK153" s="408"/>
      <c r="AL153" s="408"/>
      <c r="AM153" s="413"/>
      <c r="AN153" s="408"/>
      <c r="AO153" s="408"/>
      <c r="AP153" s="413"/>
      <c r="AQ153" s="408"/>
      <c r="AR153" s="408"/>
      <c r="AS153" s="413"/>
      <c r="AT153" s="413"/>
      <c r="AU153" s="755"/>
      <c r="AV153" s="780"/>
      <c r="AW153" s="780"/>
      <c r="AX153" s="780"/>
      <c r="AY153" s="780"/>
      <c r="AZ153" s="780"/>
      <c r="BA153" s="777"/>
      <c r="BB153" s="347"/>
      <c r="BC153" s="347"/>
      <c r="BD153" s="347"/>
      <c r="BE153" s="347"/>
      <c r="BF153" s="347"/>
      <c r="BG153" s="347"/>
      <c r="BH153" s="347"/>
      <c r="BI153" s="347"/>
      <c r="BJ153" s="347"/>
      <c r="BK153" s="347"/>
      <c r="BL153" s="347"/>
    </row>
    <row r="154" spans="1:64" s="432" customFormat="1">
      <c r="A154" s="431"/>
      <c r="B154" s="751"/>
      <c r="C154" s="415"/>
      <c r="D154" s="415">
        <f>AQ143+1</f>
        <v>177</v>
      </c>
      <c r="E154" s="415"/>
      <c r="F154" s="402"/>
      <c r="G154" s="415">
        <f>D154+1</f>
        <v>178</v>
      </c>
      <c r="H154" s="415"/>
      <c r="I154" s="402"/>
      <c r="J154" s="415">
        <f>G154+1</f>
        <v>179</v>
      </c>
      <c r="K154" s="415"/>
      <c r="L154" s="402"/>
      <c r="M154" s="415">
        <f>J154+1</f>
        <v>180</v>
      </c>
      <c r="N154" s="415"/>
      <c r="O154" s="402"/>
      <c r="P154" s="415">
        <f>M154+1</f>
        <v>181</v>
      </c>
      <c r="Q154" s="415"/>
      <c r="R154" s="402"/>
      <c r="S154" s="415">
        <f>P154+1</f>
        <v>182</v>
      </c>
      <c r="T154" s="415"/>
      <c r="U154" s="402"/>
      <c r="V154" s="415">
        <f>S154+1</f>
        <v>183</v>
      </c>
      <c r="W154" s="415"/>
      <c r="X154" s="415"/>
      <c r="Y154" s="415">
        <f>V154+1</f>
        <v>184</v>
      </c>
      <c r="Z154" s="415"/>
      <c r="AA154" s="402"/>
      <c r="AB154" s="415">
        <f>Y154+1</f>
        <v>185</v>
      </c>
      <c r="AC154" s="415"/>
      <c r="AD154" s="402"/>
      <c r="AE154" s="415">
        <f>AB154+1</f>
        <v>186</v>
      </c>
      <c r="AF154" s="415"/>
      <c r="AG154" s="402"/>
      <c r="AH154" s="415">
        <f>AE154+1</f>
        <v>187</v>
      </c>
      <c r="AI154" s="415"/>
      <c r="AJ154" s="415"/>
      <c r="AK154" s="415">
        <f>AH154+1</f>
        <v>188</v>
      </c>
      <c r="AL154" s="415"/>
      <c r="AM154" s="415"/>
      <c r="AN154" s="415">
        <f>AK154+1</f>
        <v>189</v>
      </c>
      <c r="AO154" s="415"/>
      <c r="AP154" s="415"/>
      <c r="AQ154" s="415">
        <f>AN154+1</f>
        <v>190</v>
      </c>
      <c r="AR154" s="415"/>
      <c r="AS154" s="415"/>
      <c r="AT154" s="415"/>
      <c r="AU154" s="755"/>
      <c r="AV154" s="780"/>
      <c r="AW154" s="780"/>
      <c r="AX154" s="780"/>
      <c r="AY154" s="780"/>
      <c r="AZ154" s="780"/>
      <c r="BA154" s="777"/>
      <c r="BB154" s="431"/>
      <c r="BC154" s="431"/>
      <c r="BD154" s="431"/>
      <c r="BE154" s="431"/>
      <c r="BF154" s="431"/>
      <c r="BG154" s="431"/>
      <c r="BH154" s="431"/>
      <c r="BI154" s="431"/>
      <c r="BJ154" s="431"/>
      <c r="BK154" s="431"/>
      <c r="BL154" s="431"/>
    </row>
    <row r="155" spans="1:64">
      <c r="A155" s="347"/>
      <c r="B155" s="751"/>
      <c r="C155" s="813" t="s">
        <v>1191</v>
      </c>
      <c r="D155" s="808"/>
      <c r="E155" s="808"/>
      <c r="F155" s="808"/>
      <c r="G155" s="808"/>
      <c r="H155" s="808"/>
      <c r="I155" s="808"/>
      <c r="J155" s="808"/>
      <c r="K155" s="808"/>
      <c r="L155" s="808"/>
      <c r="M155" s="808"/>
      <c r="N155" s="808"/>
      <c r="O155" s="808"/>
      <c r="P155" s="808"/>
      <c r="Q155" s="808"/>
      <c r="R155" s="808"/>
      <c r="S155" s="808"/>
      <c r="T155" s="808"/>
      <c r="U155" s="808"/>
      <c r="V155" s="808"/>
      <c r="W155" s="808"/>
      <c r="X155" s="808"/>
      <c r="Y155" s="808"/>
      <c r="Z155" s="808"/>
      <c r="AA155" s="808"/>
      <c r="AB155" s="808"/>
      <c r="AC155" s="808"/>
      <c r="AD155" s="808"/>
      <c r="AE155" s="808"/>
      <c r="AF155" s="808"/>
      <c r="AG155" s="808"/>
      <c r="AH155" s="808"/>
      <c r="AI155" s="808"/>
      <c r="AJ155" s="808"/>
      <c r="AK155" s="808"/>
      <c r="AL155" s="808"/>
      <c r="AM155" s="808"/>
      <c r="AN155" s="808"/>
      <c r="AO155" s="808"/>
      <c r="AP155" s="808"/>
      <c r="AQ155" s="808"/>
      <c r="AR155" s="808"/>
      <c r="AS155" s="808"/>
      <c r="AT155" s="376"/>
      <c r="AU155" s="755"/>
      <c r="AV155" s="780"/>
      <c r="AW155" s="780"/>
      <c r="AX155" s="780"/>
      <c r="AY155" s="780"/>
      <c r="AZ155" s="780"/>
      <c r="BA155" s="777"/>
      <c r="BB155" s="347"/>
      <c r="BC155" s="347"/>
      <c r="BD155" s="347"/>
      <c r="BE155" s="347"/>
      <c r="BF155" s="347"/>
      <c r="BG155" s="347"/>
      <c r="BH155" s="347"/>
      <c r="BI155" s="347"/>
      <c r="BJ155" s="347"/>
      <c r="BK155" s="347"/>
      <c r="BL155" s="347"/>
    </row>
    <row r="156" spans="1:64">
      <c r="A156" s="347"/>
      <c r="B156" s="751"/>
      <c r="C156" s="413"/>
      <c r="D156" s="413"/>
      <c r="E156" s="413"/>
      <c r="F156" s="413"/>
      <c r="G156" s="413"/>
      <c r="H156" s="413"/>
      <c r="I156" s="413"/>
      <c r="J156" s="413"/>
      <c r="K156" s="413"/>
      <c r="L156" s="413"/>
      <c r="M156" s="413"/>
      <c r="N156" s="413"/>
      <c r="O156" s="413"/>
      <c r="P156" s="413"/>
      <c r="Q156" s="413"/>
      <c r="R156" s="413"/>
      <c r="S156" s="413"/>
      <c r="T156" s="413"/>
      <c r="U156" s="413"/>
      <c r="V156" s="413"/>
      <c r="W156" s="413"/>
      <c r="X156" s="413"/>
      <c r="Y156" s="413"/>
      <c r="Z156" s="413"/>
      <c r="AA156" s="413"/>
      <c r="AB156" s="413"/>
      <c r="AC156" s="413"/>
      <c r="AD156" s="413"/>
      <c r="AE156" s="413"/>
      <c r="AF156" s="413"/>
      <c r="AG156" s="413"/>
      <c r="AH156" s="413"/>
      <c r="AI156" s="413"/>
      <c r="AJ156" s="413"/>
      <c r="AK156" s="413"/>
      <c r="AL156" s="413"/>
      <c r="AM156" s="413"/>
      <c r="AN156" s="413"/>
      <c r="AO156" s="413"/>
      <c r="AP156" s="413"/>
      <c r="AQ156" s="413"/>
      <c r="AR156" s="413"/>
      <c r="AS156" s="413"/>
      <c r="AT156" s="376"/>
      <c r="AU156" s="755"/>
      <c r="AV156" s="780"/>
      <c r="AW156" s="780"/>
      <c r="AX156" s="780"/>
      <c r="AY156" s="780"/>
      <c r="AZ156" s="780"/>
      <c r="BA156" s="777"/>
      <c r="BB156" s="347"/>
      <c r="BC156" s="347"/>
      <c r="BD156" s="347"/>
      <c r="BE156" s="347"/>
      <c r="BF156" s="347"/>
      <c r="BG156" s="347"/>
      <c r="BH156" s="347"/>
      <c r="BI156" s="347"/>
      <c r="BJ156" s="347"/>
      <c r="BK156" s="347"/>
      <c r="BL156" s="347"/>
    </row>
    <row r="157" spans="1:64">
      <c r="A157" s="347"/>
      <c r="B157" s="751"/>
      <c r="C157" s="456"/>
      <c r="D157" s="413"/>
      <c r="E157" s="413"/>
      <c r="F157" s="413"/>
      <c r="G157" s="413"/>
      <c r="H157" s="413"/>
      <c r="I157" s="413"/>
      <c r="J157" s="413"/>
      <c r="K157" s="413"/>
      <c r="L157" s="413"/>
      <c r="M157" s="413"/>
      <c r="N157" s="413"/>
      <c r="O157" s="413"/>
      <c r="P157" s="413"/>
      <c r="Q157" s="413"/>
      <c r="R157" s="413"/>
      <c r="S157" s="413"/>
      <c r="T157" s="413"/>
      <c r="U157" s="413"/>
      <c r="V157" s="413"/>
      <c r="W157" s="413"/>
      <c r="X157" s="413"/>
      <c r="Y157" s="413"/>
      <c r="Z157" s="413"/>
      <c r="AA157" s="413"/>
      <c r="AB157" s="413"/>
      <c r="AC157" s="413"/>
      <c r="AD157" s="413"/>
      <c r="AE157" s="413"/>
      <c r="AF157" s="413"/>
      <c r="AG157" s="413"/>
      <c r="AH157" s="413"/>
      <c r="AI157" s="413"/>
      <c r="AJ157" s="413"/>
      <c r="AK157" s="413"/>
      <c r="AL157" s="413"/>
      <c r="AM157" s="413"/>
      <c r="AN157" s="413"/>
      <c r="AO157" s="413"/>
      <c r="AP157" s="413"/>
      <c r="AQ157" s="413"/>
      <c r="AR157" s="413"/>
      <c r="AS157" s="413"/>
      <c r="AT157" s="376"/>
      <c r="AU157" s="755"/>
      <c r="AV157" s="780"/>
      <c r="AW157" s="780"/>
      <c r="AX157" s="780"/>
      <c r="AY157" s="780"/>
      <c r="AZ157" s="780"/>
      <c r="BA157" s="777"/>
      <c r="BB157" s="347"/>
      <c r="BC157" s="347"/>
      <c r="BD157" s="347"/>
      <c r="BE157" s="347"/>
      <c r="BF157" s="347"/>
      <c r="BG157" s="347"/>
      <c r="BH157" s="347"/>
      <c r="BI157" s="347"/>
      <c r="BJ157" s="347"/>
      <c r="BK157" s="347"/>
      <c r="BL157" s="347"/>
    </row>
    <row r="158" spans="1:64" ht="17" thickBot="1">
      <c r="A158" s="347"/>
      <c r="B158" s="751"/>
      <c r="C158" s="350"/>
      <c r="D158" s="411"/>
      <c r="E158" s="384"/>
      <c r="F158" s="376"/>
      <c r="G158" s="776"/>
      <c r="H158" s="776"/>
      <c r="I158" s="376"/>
      <c r="J158" s="776"/>
      <c r="K158" s="776"/>
      <c r="L158" s="376"/>
      <c r="M158" s="776"/>
      <c r="N158" s="776"/>
      <c r="O158" s="376"/>
      <c r="P158" s="776"/>
      <c r="Q158" s="776"/>
      <c r="R158" s="376"/>
      <c r="S158" s="776"/>
      <c r="T158" s="776"/>
      <c r="U158" s="376"/>
      <c r="V158" s="776"/>
      <c r="W158" s="776"/>
      <c r="X158" s="376"/>
      <c r="Y158" s="776" t="s">
        <v>1194</v>
      </c>
      <c r="Z158" s="776"/>
      <c r="AA158" s="376"/>
      <c r="AB158" s="776" t="s">
        <v>1194</v>
      </c>
      <c r="AC158" s="776"/>
      <c r="AD158" s="376"/>
      <c r="AE158" s="776"/>
      <c r="AF158" s="776"/>
      <c r="AG158" s="376"/>
      <c r="AH158" s="776"/>
      <c r="AI158" s="776"/>
      <c r="AJ158" s="376"/>
      <c r="AK158" s="776"/>
      <c r="AL158" s="776"/>
      <c r="AM158" s="376"/>
      <c r="AN158" s="776"/>
      <c r="AO158" s="776"/>
      <c r="AP158" s="376"/>
      <c r="AQ158" s="814"/>
      <c r="AR158" s="814"/>
      <c r="AS158" s="376"/>
      <c r="AT158" s="376"/>
      <c r="AU158" s="755"/>
      <c r="AV158" s="781"/>
      <c r="AW158" s="781"/>
      <c r="AX158" s="781"/>
      <c r="AY158" s="781"/>
      <c r="AZ158" s="781"/>
      <c r="BA158" s="778"/>
      <c r="BB158" s="347"/>
      <c r="BC158" s="347"/>
      <c r="BD158" s="347"/>
      <c r="BE158" s="347"/>
      <c r="BF158" s="347"/>
      <c r="BG158" s="347"/>
      <c r="BH158" s="347"/>
      <c r="BI158" s="347"/>
      <c r="BJ158" s="347"/>
      <c r="BK158" s="347"/>
      <c r="BL158" s="347"/>
    </row>
    <row r="159" spans="1:64" ht="17.5" thickTop="1" thickBot="1">
      <c r="A159" s="347"/>
      <c r="B159" s="751"/>
      <c r="C159" s="376"/>
      <c r="D159" s="443" t="s">
        <v>814</v>
      </c>
      <c r="E159" s="444" t="s">
        <v>816</v>
      </c>
      <c r="F159" s="442"/>
      <c r="G159" s="443" t="s">
        <v>814</v>
      </c>
      <c r="H159" s="444" t="s">
        <v>816</v>
      </c>
      <c r="I159" s="442"/>
      <c r="J159" s="443" t="s">
        <v>814</v>
      </c>
      <c r="K159" s="444" t="s">
        <v>816</v>
      </c>
      <c r="L159" s="442"/>
      <c r="M159" s="443" t="s">
        <v>814</v>
      </c>
      <c r="N159" s="444" t="s">
        <v>816</v>
      </c>
      <c r="O159" s="442"/>
      <c r="P159" s="443" t="s">
        <v>814</v>
      </c>
      <c r="Q159" s="444" t="s">
        <v>816</v>
      </c>
      <c r="R159" s="442"/>
      <c r="S159" s="443" t="s">
        <v>814</v>
      </c>
      <c r="T159" s="444" t="s">
        <v>816</v>
      </c>
      <c r="U159" s="442"/>
      <c r="V159" s="443" t="s">
        <v>814</v>
      </c>
      <c r="W159" s="444" t="s">
        <v>816</v>
      </c>
      <c r="X159" s="442"/>
      <c r="Y159" s="433" t="s">
        <v>814</v>
      </c>
      <c r="Z159" s="434" t="s">
        <v>816</v>
      </c>
      <c r="AA159" s="442"/>
      <c r="AB159" s="433" t="s">
        <v>814</v>
      </c>
      <c r="AC159" s="434" t="s">
        <v>816</v>
      </c>
      <c r="AD159" s="442"/>
      <c r="AE159" s="422" t="s">
        <v>814</v>
      </c>
      <c r="AF159" s="423" t="s">
        <v>816</v>
      </c>
      <c r="AG159" s="376"/>
      <c r="AH159" s="422" t="s">
        <v>814</v>
      </c>
      <c r="AI159" s="423" t="s">
        <v>816</v>
      </c>
      <c r="AJ159" s="376"/>
      <c r="AK159" s="422" t="s">
        <v>814</v>
      </c>
      <c r="AL159" s="423" t="s">
        <v>816</v>
      </c>
      <c r="AM159" s="376"/>
      <c r="AN159" s="422" t="s">
        <v>814</v>
      </c>
      <c r="AO159" s="423" t="s">
        <v>816</v>
      </c>
      <c r="AP159" s="376"/>
      <c r="AQ159" s="422" t="s">
        <v>814</v>
      </c>
      <c r="AR159" s="423" t="s">
        <v>816</v>
      </c>
      <c r="AS159" s="428"/>
      <c r="AT159" s="376"/>
      <c r="AU159" s="755"/>
      <c r="AV159" s="761">
        <v>14</v>
      </c>
      <c r="AW159" s="761">
        <f>COUNTIF(K158:AR158,"FC")</f>
        <v>2</v>
      </c>
      <c r="AX159" s="761">
        <f>COUNTIF(J157:AR157,"EC")</f>
        <v>0</v>
      </c>
      <c r="AY159" s="761">
        <f>COUNTIF(J161:AR161,"E")</f>
        <v>2</v>
      </c>
      <c r="AZ159" s="761">
        <f>COUNTIF(J158:AR158,"TW")</f>
        <v>0</v>
      </c>
      <c r="BA159" s="762"/>
      <c r="BB159" s="347"/>
      <c r="BC159" s="347"/>
      <c r="BD159" s="347"/>
      <c r="BE159" s="347"/>
      <c r="BF159" s="347"/>
      <c r="BG159" s="347"/>
      <c r="BH159" s="347"/>
      <c r="BI159" s="347"/>
      <c r="BJ159" s="347"/>
      <c r="BK159" s="347"/>
      <c r="BL159" s="347"/>
    </row>
    <row r="160" spans="1:64" ht="17.5" thickTop="1" thickBot="1">
      <c r="A160" s="347"/>
      <c r="B160" s="751"/>
      <c r="C160" s="376"/>
      <c r="D160" s="447" t="s">
        <v>819</v>
      </c>
      <c r="E160" s="448" t="s">
        <v>637</v>
      </c>
      <c r="F160" s="442"/>
      <c r="G160" s="447" t="s">
        <v>819</v>
      </c>
      <c r="H160" s="448" t="s">
        <v>637</v>
      </c>
      <c r="I160" s="442" t="s">
        <v>826</v>
      </c>
      <c r="J160" s="447" t="s">
        <v>819</v>
      </c>
      <c r="K160" s="448" t="s">
        <v>637</v>
      </c>
      <c r="L160" s="442"/>
      <c r="M160" s="447" t="s">
        <v>819</v>
      </c>
      <c r="N160" s="448" t="s">
        <v>637</v>
      </c>
      <c r="O160" s="442"/>
      <c r="P160" s="447" t="s">
        <v>819</v>
      </c>
      <c r="Q160" s="448" t="s">
        <v>637</v>
      </c>
      <c r="R160" s="442"/>
      <c r="S160" s="447" t="s">
        <v>819</v>
      </c>
      <c r="T160" s="448" t="s">
        <v>637</v>
      </c>
      <c r="U160" s="442"/>
      <c r="V160" s="447" t="s">
        <v>819</v>
      </c>
      <c r="W160" s="448" t="s">
        <v>637</v>
      </c>
      <c r="X160" s="442"/>
      <c r="Y160" s="435" t="s">
        <v>819</v>
      </c>
      <c r="Z160" s="436" t="s">
        <v>637</v>
      </c>
      <c r="AA160" s="442"/>
      <c r="AB160" s="435" t="s">
        <v>819</v>
      </c>
      <c r="AC160" s="436" t="s">
        <v>637</v>
      </c>
      <c r="AD160" s="442"/>
      <c r="AE160" s="425" t="s">
        <v>819</v>
      </c>
      <c r="AF160" s="426" t="s">
        <v>637</v>
      </c>
      <c r="AG160" s="376"/>
      <c r="AH160" s="425" t="s">
        <v>819</v>
      </c>
      <c r="AI160" s="426" t="s">
        <v>637</v>
      </c>
      <c r="AJ160" s="376"/>
      <c r="AK160" s="425" t="s">
        <v>819</v>
      </c>
      <c r="AL160" s="426" t="s">
        <v>637</v>
      </c>
      <c r="AM160" s="376"/>
      <c r="AN160" s="425" t="s">
        <v>819</v>
      </c>
      <c r="AO160" s="426" t="s">
        <v>637</v>
      </c>
      <c r="AP160" s="376"/>
      <c r="AQ160" s="425" t="s">
        <v>819</v>
      </c>
      <c r="AR160" s="426" t="s">
        <v>637</v>
      </c>
      <c r="AS160" s="428"/>
      <c r="AT160" s="376"/>
      <c r="AU160" s="755"/>
      <c r="AV160" s="761"/>
      <c r="AW160" s="761"/>
      <c r="AX160" s="761"/>
      <c r="AY160" s="761"/>
      <c r="AZ160" s="761"/>
      <c r="BA160" s="762"/>
      <c r="BB160" s="347"/>
      <c r="BC160" s="347"/>
      <c r="BD160" s="347"/>
      <c r="BE160" s="347"/>
      <c r="BF160" s="347"/>
      <c r="BG160" s="347"/>
      <c r="BH160" s="347"/>
      <c r="BI160" s="347"/>
      <c r="BJ160" s="347"/>
      <c r="BK160" s="347"/>
      <c r="BL160" s="347"/>
    </row>
    <row r="161" spans="1:64" ht="17.5" thickTop="1" thickBot="1">
      <c r="A161" s="347"/>
      <c r="B161" s="751"/>
      <c r="C161" s="350"/>
      <c r="D161" s="451">
        <v>0</v>
      </c>
      <c r="E161" s="452" t="s">
        <v>967</v>
      </c>
      <c r="F161" s="453">
        <v>317.77699999999999</v>
      </c>
      <c r="G161" s="451">
        <v>0</v>
      </c>
      <c r="H161" s="452" t="s">
        <v>967</v>
      </c>
      <c r="I161" s="453">
        <v>457</v>
      </c>
      <c r="J161" s="451">
        <v>0</v>
      </c>
      <c r="K161" s="452" t="s">
        <v>967</v>
      </c>
      <c r="L161" s="453">
        <v>389.81599999999997</v>
      </c>
      <c r="M161" s="451">
        <v>0</v>
      </c>
      <c r="N161" s="452" t="s">
        <v>967</v>
      </c>
      <c r="O161" s="453">
        <v>298.846</v>
      </c>
      <c r="P161" s="451">
        <v>0</v>
      </c>
      <c r="Q161" s="452" t="s">
        <v>967</v>
      </c>
      <c r="R161" s="453">
        <v>330.93099999999998</v>
      </c>
      <c r="S161" s="451">
        <v>0</v>
      </c>
      <c r="T161" s="452" t="s">
        <v>967</v>
      </c>
      <c r="U161" s="453">
        <v>338.99799999999999</v>
      </c>
      <c r="V161" s="451">
        <v>0</v>
      </c>
      <c r="W161" s="452" t="s">
        <v>967</v>
      </c>
      <c r="X161" s="453">
        <v>427</v>
      </c>
      <c r="Y161" s="437" t="s">
        <v>1195</v>
      </c>
      <c r="Z161" s="438" t="s">
        <v>1117</v>
      </c>
      <c r="AA161" s="453">
        <v>401</v>
      </c>
      <c r="AB161" s="437" t="s">
        <v>1195</v>
      </c>
      <c r="AC161" s="438" t="s">
        <v>1338</v>
      </c>
      <c r="AD161" s="453">
        <v>479.82299999999998</v>
      </c>
      <c r="AE161" s="390">
        <v>0</v>
      </c>
      <c r="AF161" s="395" t="s">
        <v>967</v>
      </c>
      <c r="AG161" s="396">
        <v>435</v>
      </c>
      <c r="AH161" s="390">
        <v>0</v>
      </c>
      <c r="AI161" s="395" t="s">
        <v>967</v>
      </c>
      <c r="AJ161" s="396">
        <v>410</v>
      </c>
      <c r="AK161" s="390">
        <v>0</v>
      </c>
      <c r="AL161" s="395" t="s">
        <v>967</v>
      </c>
      <c r="AM161" s="396">
        <v>365</v>
      </c>
      <c r="AN161" s="390">
        <v>0</v>
      </c>
      <c r="AO161" s="395" t="s">
        <v>967</v>
      </c>
      <c r="AP161" s="396">
        <v>466.43099999999998</v>
      </c>
      <c r="AQ161" s="390">
        <v>0</v>
      </c>
      <c r="AR161" s="395" t="s">
        <v>967</v>
      </c>
      <c r="AS161" s="396">
        <v>421.53</v>
      </c>
      <c r="AT161" s="376"/>
      <c r="AU161" s="755"/>
      <c r="AV161" s="761"/>
      <c r="AW161" s="761"/>
      <c r="AX161" s="761"/>
      <c r="AY161" s="761"/>
      <c r="AZ161" s="761"/>
      <c r="BA161" s="762"/>
      <c r="BB161" s="353">
        <f>SUM(F161:AS161)</f>
        <v>5539.1519999999991</v>
      </c>
      <c r="BC161" s="347"/>
      <c r="BD161" s="347"/>
      <c r="BE161" s="347"/>
      <c r="BF161" s="347"/>
      <c r="BG161" s="347"/>
      <c r="BH161" s="347"/>
      <c r="BI161" s="347"/>
      <c r="BJ161" s="347"/>
      <c r="BK161" s="347"/>
      <c r="BL161" s="347"/>
    </row>
    <row r="162" spans="1:64" s="372" customFormat="1" ht="17" thickTop="1">
      <c r="A162" s="371"/>
      <c r="B162" s="751"/>
      <c r="C162" s="404"/>
      <c r="D162" s="760" t="s">
        <v>1537</v>
      </c>
      <c r="E162" s="760"/>
      <c r="F162" s="376"/>
      <c r="G162" s="760" t="s">
        <v>1538</v>
      </c>
      <c r="H162" s="760"/>
      <c r="I162" s="404"/>
      <c r="J162" s="760" t="s">
        <v>1539</v>
      </c>
      <c r="K162" s="760"/>
      <c r="L162" s="404"/>
      <c r="M162" s="760" t="s">
        <v>1540</v>
      </c>
      <c r="N162" s="760"/>
      <c r="O162" s="417" t="s">
        <v>1192</v>
      </c>
      <c r="P162" s="760" t="s">
        <v>1541</v>
      </c>
      <c r="Q162" s="760"/>
      <c r="R162" s="376" t="s">
        <v>1196</v>
      </c>
      <c r="S162" s="760" t="s">
        <v>1542</v>
      </c>
      <c r="T162" s="760"/>
      <c r="V162" s="760" t="s">
        <v>1543</v>
      </c>
      <c r="W162" s="760"/>
      <c r="X162" s="376"/>
      <c r="Y162" s="760" t="s">
        <v>998</v>
      </c>
      <c r="Z162" s="760"/>
      <c r="AA162" s="376"/>
      <c r="AB162" s="760" t="s">
        <v>999</v>
      </c>
      <c r="AC162" s="760"/>
      <c r="AD162" s="376" t="s">
        <v>1197</v>
      </c>
      <c r="AE162" s="760" t="s">
        <v>1544</v>
      </c>
      <c r="AF162" s="760"/>
      <c r="AG162" s="376"/>
      <c r="AH162" s="760" t="s">
        <v>1545</v>
      </c>
      <c r="AI162" s="760"/>
      <c r="AJ162" s="376"/>
      <c r="AK162" s="760" t="s">
        <v>1546</v>
      </c>
      <c r="AL162" s="760"/>
      <c r="AM162" s="427"/>
      <c r="AN162" s="760" t="s">
        <v>1547</v>
      </c>
      <c r="AO162" s="760"/>
      <c r="AP162" s="376"/>
      <c r="AQ162" s="760" t="s">
        <v>1548</v>
      </c>
      <c r="AR162" s="760"/>
      <c r="AS162" s="404"/>
      <c r="AT162" s="376"/>
      <c r="AU162" s="755"/>
      <c r="AV162" s="779"/>
      <c r="AW162" s="779"/>
      <c r="AX162" s="779"/>
      <c r="AY162" s="779"/>
      <c r="AZ162" s="779"/>
      <c r="BA162" s="786"/>
      <c r="BB162" s="371"/>
      <c r="BC162" s="371"/>
      <c r="BD162" s="371"/>
      <c r="BE162" s="371"/>
      <c r="BF162" s="371"/>
      <c r="BG162" s="371"/>
      <c r="BH162" s="371"/>
      <c r="BI162" s="371"/>
      <c r="BJ162" s="371"/>
      <c r="BK162" s="371"/>
      <c r="BL162" s="371"/>
    </row>
    <row r="163" spans="1:64" s="372" customFormat="1">
      <c r="A163" s="371"/>
      <c r="B163" s="751"/>
      <c r="C163" s="404"/>
      <c r="D163" s="760" t="s">
        <v>1549</v>
      </c>
      <c r="E163" s="760"/>
      <c r="F163" s="376"/>
      <c r="G163" s="760" t="s">
        <v>1375</v>
      </c>
      <c r="H163" s="760"/>
      <c r="I163" s="376"/>
      <c r="J163" s="760" t="s">
        <v>1121</v>
      </c>
      <c r="K163" s="760"/>
      <c r="L163" s="376"/>
      <c r="M163" s="760" t="s">
        <v>1549</v>
      </c>
      <c r="N163" s="760"/>
      <c r="O163" s="376"/>
      <c r="P163" s="760" t="s">
        <v>1550</v>
      </c>
      <c r="Q163" s="760"/>
      <c r="R163" s="376"/>
      <c r="S163" s="760" t="s">
        <v>1353</v>
      </c>
      <c r="T163" s="760"/>
      <c r="U163" s="376"/>
      <c r="V163" s="760" t="s">
        <v>1116</v>
      </c>
      <c r="W163" s="760"/>
      <c r="X163" s="376"/>
      <c r="Y163" s="760" t="s">
        <v>1127</v>
      </c>
      <c r="Z163" s="760"/>
      <c r="AA163" s="376"/>
      <c r="AB163" s="760" t="s">
        <v>1121</v>
      </c>
      <c r="AC163" s="760"/>
      <c r="AD163" s="376"/>
      <c r="AE163" s="760" t="s">
        <v>1348</v>
      </c>
      <c r="AF163" s="760"/>
      <c r="AG163" s="376"/>
      <c r="AH163" s="760" t="s">
        <v>1113</v>
      </c>
      <c r="AI163" s="760"/>
      <c r="AJ163" s="376"/>
      <c r="AK163" s="760" t="s">
        <v>1121</v>
      </c>
      <c r="AL163" s="760"/>
      <c r="AM163" s="376"/>
      <c r="AN163" s="760" t="s">
        <v>1121</v>
      </c>
      <c r="AO163" s="760"/>
      <c r="AP163" s="376"/>
      <c r="AQ163" s="760" t="s">
        <v>1351</v>
      </c>
      <c r="AR163" s="760"/>
      <c r="AS163" s="404"/>
      <c r="AT163" s="376"/>
      <c r="AU163" s="755"/>
      <c r="AV163" s="780"/>
      <c r="AW163" s="780"/>
      <c r="AX163" s="780"/>
      <c r="AY163" s="780"/>
      <c r="AZ163" s="780"/>
      <c r="BA163" s="777"/>
      <c r="BB163" s="371"/>
      <c r="BC163" s="371"/>
      <c r="BD163" s="371"/>
      <c r="BE163" s="371"/>
      <c r="BF163" s="371"/>
      <c r="BG163" s="371"/>
      <c r="BH163" s="371"/>
      <c r="BI163" s="371"/>
      <c r="BJ163" s="371"/>
      <c r="BK163" s="371"/>
      <c r="BL163" s="371"/>
    </row>
    <row r="164" spans="1:64">
      <c r="A164" s="347"/>
      <c r="B164" s="751"/>
      <c r="C164" s="350"/>
      <c r="D164" s="408"/>
      <c r="E164" s="408"/>
      <c r="F164" s="376"/>
      <c r="G164" s="408"/>
      <c r="H164" s="408"/>
      <c r="I164" s="408"/>
      <c r="J164" s="408"/>
      <c r="K164" s="408"/>
      <c r="L164" s="376"/>
      <c r="M164" s="408"/>
      <c r="N164" s="408"/>
      <c r="O164" s="376"/>
      <c r="P164" s="408"/>
      <c r="Q164" s="408"/>
      <c r="R164" s="408"/>
      <c r="S164" s="429"/>
      <c r="T164" s="430"/>
      <c r="U164" s="408"/>
      <c r="V164" s="408"/>
      <c r="W164" s="408"/>
      <c r="X164" s="350"/>
      <c r="Y164" s="408"/>
      <c r="Z164" s="408"/>
      <c r="AA164" s="376"/>
      <c r="AB164" s="408"/>
      <c r="AC164" s="408"/>
      <c r="AD164" s="376"/>
      <c r="AE164" s="408"/>
      <c r="AF164" s="408"/>
      <c r="AG164" s="376"/>
      <c r="AH164" s="408"/>
      <c r="AI164" s="408"/>
      <c r="AJ164" s="413"/>
      <c r="AK164" s="408"/>
      <c r="AL164" s="408"/>
      <c r="AM164" s="413"/>
      <c r="AN164" s="408"/>
      <c r="AO164" s="408"/>
      <c r="AP164" s="413"/>
      <c r="AQ164" s="408"/>
      <c r="AR164" s="408"/>
      <c r="AS164" s="413"/>
      <c r="AT164" s="413"/>
      <c r="AU164" s="755"/>
      <c r="AV164" s="780"/>
      <c r="AW164" s="780"/>
      <c r="AX164" s="780"/>
      <c r="AY164" s="780"/>
      <c r="AZ164" s="780"/>
      <c r="BA164" s="777"/>
      <c r="BB164" s="347"/>
      <c r="BC164" s="347"/>
      <c r="BD164" s="347"/>
      <c r="BE164" s="347"/>
      <c r="BF164" s="347"/>
      <c r="BG164" s="347"/>
      <c r="BH164" s="347"/>
      <c r="BI164" s="347"/>
      <c r="BJ164" s="347"/>
      <c r="BK164" s="347"/>
      <c r="BL164" s="347"/>
    </row>
    <row r="165" spans="1:64" s="432" customFormat="1">
      <c r="A165" s="431"/>
      <c r="B165" s="751"/>
      <c r="C165" s="415"/>
      <c r="D165" s="415">
        <f>AQ154+1</f>
        <v>191</v>
      </c>
      <c r="E165" s="415"/>
      <c r="F165" s="402"/>
      <c r="G165" s="415">
        <f>D165+1</f>
        <v>192</v>
      </c>
      <c r="H165" s="415"/>
      <c r="I165" s="402"/>
      <c r="J165" s="415">
        <f>G165+1</f>
        <v>193</v>
      </c>
      <c r="K165" s="415"/>
      <c r="L165" s="402"/>
      <c r="M165" s="415">
        <f>J165+1</f>
        <v>194</v>
      </c>
      <c r="N165" s="415"/>
      <c r="O165" s="402"/>
      <c r="P165" s="415">
        <f>M165+1</f>
        <v>195</v>
      </c>
      <c r="Q165" s="415"/>
      <c r="R165" s="402"/>
      <c r="S165" s="415">
        <f>P165+1</f>
        <v>196</v>
      </c>
      <c r="T165" s="415"/>
      <c r="U165" s="402"/>
      <c r="V165" s="415">
        <f>S165+1</f>
        <v>197</v>
      </c>
      <c r="W165" s="415"/>
      <c r="X165" s="415"/>
      <c r="Y165" s="415">
        <f>V165+1</f>
        <v>198</v>
      </c>
      <c r="Z165" s="415"/>
      <c r="AA165" s="402"/>
      <c r="AB165" s="415">
        <f>Y165+1</f>
        <v>199</v>
      </c>
      <c r="AC165" s="415"/>
      <c r="AD165" s="402"/>
      <c r="AE165" s="415">
        <f>AB165+1</f>
        <v>200</v>
      </c>
      <c r="AF165" s="415"/>
      <c r="AG165" s="402"/>
      <c r="AH165" s="415">
        <f>AE165+1</f>
        <v>201</v>
      </c>
      <c r="AI165" s="415"/>
      <c r="AJ165" s="415"/>
      <c r="AK165" s="415">
        <f>AH165+1</f>
        <v>202</v>
      </c>
      <c r="AL165" s="415"/>
      <c r="AM165" s="415"/>
      <c r="AN165" s="415">
        <f>AK165+1</f>
        <v>203</v>
      </c>
      <c r="AO165" s="415"/>
      <c r="AP165" s="415"/>
      <c r="AQ165" s="415">
        <f>AN165+1</f>
        <v>204</v>
      </c>
      <c r="AR165" s="415"/>
      <c r="AS165" s="415"/>
      <c r="AT165" s="415"/>
      <c r="AU165" s="755"/>
      <c r="AV165" s="780"/>
      <c r="AW165" s="780"/>
      <c r="AX165" s="780"/>
      <c r="AY165" s="780"/>
      <c r="AZ165" s="780"/>
      <c r="BA165" s="777"/>
      <c r="BB165" s="431"/>
      <c r="BC165" s="431"/>
      <c r="BD165" s="431"/>
      <c r="BE165" s="431"/>
      <c r="BF165" s="431"/>
      <c r="BG165" s="431"/>
      <c r="BH165" s="431"/>
      <c r="BI165" s="431"/>
      <c r="BJ165" s="431"/>
      <c r="BK165" s="431"/>
      <c r="BL165" s="431"/>
    </row>
    <row r="166" spans="1:64">
      <c r="A166" s="347"/>
      <c r="B166" s="751"/>
      <c r="C166" s="813" t="s">
        <v>1191</v>
      </c>
      <c r="D166" s="808"/>
      <c r="E166" s="808"/>
      <c r="F166" s="808"/>
      <c r="G166" s="808"/>
      <c r="H166" s="808"/>
      <c r="I166" s="808"/>
      <c r="J166" s="808"/>
      <c r="K166" s="808"/>
      <c r="L166" s="808"/>
      <c r="M166" s="808"/>
      <c r="N166" s="808"/>
      <c r="O166" s="808"/>
      <c r="P166" s="808"/>
      <c r="Q166" s="808"/>
      <c r="R166" s="808"/>
      <c r="S166" s="808"/>
      <c r="T166" s="808"/>
      <c r="U166" s="808"/>
      <c r="V166" s="808"/>
      <c r="W166" s="808"/>
      <c r="X166" s="808"/>
      <c r="Y166" s="808"/>
      <c r="Z166" s="808"/>
      <c r="AA166" s="808"/>
      <c r="AB166" s="808"/>
      <c r="AC166" s="808"/>
      <c r="AD166" s="808"/>
      <c r="AE166" s="808"/>
      <c r="AF166" s="808"/>
      <c r="AG166" s="808"/>
      <c r="AH166" s="808"/>
      <c r="AI166" s="808"/>
      <c r="AJ166" s="808"/>
      <c r="AK166" s="808"/>
      <c r="AL166" s="808"/>
      <c r="AM166" s="808"/>
      <c r="AN166" s="808"/>
      <c r="AO166" s="808"/>
      <c r="AP166" s="808"/>
      <c r="AQ166" s="808"/>
      <c r="AR166" s="808"/>
      <c r="AS166" s="808"/>
      <c r="AT166" s="376"/>
      <c r="AU166" s="755"/>
      <c r="AV166" s="780"/>
      <c r="AW166" s="780"/>
      <c r="AX166" s="780"/>
      <c r="AY166" s="780"/>
      <c r="AZ166" s="780"/>
      <c r="BA166" s="777"/>
      <c r="BB166" s="347"/>
      <c r="BC166" s="347"/>
      <c r="BD166" s="347"/>
      <c r="BE166" s="347"/>
      <c r="BF166" s="347"/>
      <c r="BG166" s="347"/>
      <c r="BH166" s="347"/>
      <c r="BI166" s="347"/>
      <c r="BJ166" s="347"/>
      <c r="BK166" s="347"/>
      <c r="BL166" s="347"/>
    </row>
    <row r="167" spans="1:64">
      <c r="A167" s="347"/>
      <c r="B167" s="751"/>
      <c r="C167" s="350"/>
      <c r="D167" s="350"/>
      <c r="E167" s="350"/>
      <c r="F167" s="376"/>
      <c r="G167" s="350"/>
      <c r="H167" s="350"/>
      <c r="I167" s="376"/>
      <c r="J167" s="350"/>
      <c r="K167" s="350"/>
      <c r="L167" s="376"/>
      <c r="M167" s="350"/>
      <c r="N167" s="350"/>
      <c r="O167" s="376"/>
      <c r="P167" s="350"/>
      <c r="Q167" s="350"/>
      <c r="R167" s="376"/>
      <c r="S167" s="350"/>
      <c r="T167" s="350"/>
      <c r="U167" s="457"/>
      <c r="V167" s="350"/>
      <c r="W167" s="350"/>
      <c r="X167" s="376"/>
      <c r="Y167" s="350"/>
      <c r="Z167" s="350"/>
      <c r="AA167" s="376"/>
      <c r="AB167" s="350"/>
      <c r="AC167" s="350"/>
      <c r="AD167" s="376"/>
      <c r="AE167" s="350"/>
      <c r="AF167" s="350"/>
      <c r="AG167" s="376"/>
      <c r="AH167" s="350"/>
      <c r="AI167" s="350"/>
      <c r="AJ167" s="376"/>
      <c r="AK167" s="350"/>
      <c r="AL167" s="350"/>
      <c r="AM167" s="376"/>
      <c r="AN167" s="350"/>
      <c r="AO167" s="350"/>
      <c r="AP167" s="457"/>
      <c r="AQ167" s="350"/>
      <c r="AR167" s="350"/>
      <c r="AS167" s="376"/>
      <c r="AT167" s="376"/>
      <c r="AU167" s="755"/>
      <c r="AV167" s="780"/>
      <c r="AW167" s="780"/>
      <c r="AX167" s="780"/>
      <c r="AY167" s="780"/>
      <c r="AZ167" s="780"/>
      <c r="BA167" s="777"/>
      <c r="BB167" s="347"/>
      <c r="BC167" s="347"/>
      <c r="BD167" s="347"/>
      <c r="BE167" s="347"/>
      <c r="BF167" s="347"/>
      <c r="BG167" s="347"/>
      <c r="BH167" s="347"/>
      <c r="BI167" s="347"/>
      <c r="BJ167" s="347"/>
      <c r="BK167" s="347"/>
      <c r="BL167" s="347"/>
    </row>
    <row r="168" spans="1:64">
      <c r="A168" s="347"/>
      <c r="B168" s="751"/>
      <c r="C168" s="350"/>
      <c r="D168" s="350"/>
      <c r="E168" s="350"/>
      <c r="F168" s="376"/>
      <c r="G168" s="350"/>
      <c r="H168" s="350"/>
      <c r="I168" s="376"/>
      <c r="J168" s="350"/>
      <c r="K168" s="350"/>
      <c r="L168" s="376"/>
      <c r="M168" s="350"/>
      <c r="N168" s="350"/>
      <c r="O168" s="376"/>
      <c r="P168" s="350"/>
      <c r="Q168" s="350"/>
      <c r="R168" s="376"/>
      <c r="S168" s="350"/>
      <c r="T168" s="350"/>
      <c r="U168" s="376"/>
      <c r="V168" s="350"/>
      <c r="W168" s="350"/>
      <c r="X168" s="376"/>
      <c r="Y168" s="350"/>
      <c r="Z168" s="350"/>
      <c r="AA168" s="376"/>
      <c r="AB168" s="350"/>
      <c r="AC168" s="350"/>
      <c r="AD168" s="376"/>
      <c r="AE168" s="350"/>
      <c r="AF168" s="350"/>
      <c r="AG168" s="376"/>
      <c r="AH168" s="350"/>
      <c r="AI168" s="350"/>
      <c r="AJ168" s="376"/>
      <c r="AK168" s="350"/>
      <c r="AL168" s="350"/>
      <c r="AM168" s="376"/>
      <c r="AN168" s="350"/>
      <c r="AO168" s="350"/>
      <c r="AP168" s="376"/>
      <c r="AQ168" s="350"/>
      <c r="AR168" s="404"/>
      <c r="AS168" s="376"/>
      <c r="AT168" s="376"/>
      <c r="AU168" s="755"/>
      <c r="AV168" s="780"/>
      <c r="AW168" s="780"/>
      <c r="AX168" s="780"/>
      <c r="AY168" s="780"/>
      <c r="AZ168" s="780"/>
      <c r="BA168" s="777"/>
      <c r="BB168" s="347"/>
      <c r="BC168" s="347"/>
      <c r="BD168" s="347"/>
      <c r="BE168" s="347"/>
      <c r="BF168" s="347"/>
      <c r="BG168" s="347"/>
      <c r="BH168" s="347"/>
      <c r="BI168" s="347"/>
      <c r="BJ168" s="347"/>
      <c r="BK168" s="347"/>
      <c r="BL168" s="347"/>
    </row>
    <row r="169" spans="1:64" ht="17" thickBot="1">
      <c r="A169" s="347"/>
      <c r="B169" s="751"/>
      <c r="C169" s="350"/>
      <c r="D169" s="411"/>
      <c r="E169" s="384"/>
      <c r="F169" s="376"/>
      <c r="G169" s="776"/>
      <c r="H169" s="776"/>
      <c r="I169" s="376"/>
      <c r="J169" s="776"/>
      <c r="K169" s="776"/>
      <c r="L169" s="376"/>
      <c r="M169" s="776" t="s">
        <v>1194</v>
      </c>
      <c r="N169" s="776"/>
      <c r="O169" s="376"/>
      <c r="P169" s="776" t="s">
        <v>1194</v>
      </c>
      <c r="Q169" s="776"/>
      <c r="R169" s="376"/>
      <c r="S169" s="776" t="s">
        <v>1194</v>
      </c>
      <c r="T169" s="776"/>
      <c r="U169" s="376"/>
      <c r="V169" s="776" t="s">
        <v>1194</v>
      </c>
      <c r="W169" s="776"/>
      <c r="X169" s="376"/>
      <c r="Y169" s="776" t="s">
        <v>1194</v>
      </c>
      <c r="Z169" s="776"/>
      <c r="AA169" s="376"/>
      <c r="AB169" s="824" t="s">
        <v>1194</v>
      </c>
      <c r="AC169" s="824"/>
      <c r="AD169" s="376"/>
      <c r="AE169" s="824" t="s">
        <v>1194</v>
      </c>
      <c r="AF169" s="824"/>
      <c r="AG169" s="376"/>
      <c r="AH169" s="776" t="s">
        <v>1194</v>
      </c>
      <c r="AI169" s="776"/>
      <c r="AJ169" s="376"/>
      <c r="AK169" s="776"/>
      <c r="AL169" s="776"/>
      <c r="AM169" s="376"/>
      <c r="AN169" s="776"/>
      <c r="AO169" s="776"/>
      <c r="AP169" s="376"/>
      <c r="AQ169" s="814"/>
      <c r="AR169" s="814"/>
      <c r="AS169" s="376"/>
      <c r="AT169" s="376"/>
      <c r="AU169" s="755"/>
      <c r="AV169" s="781"/>
      <c r="AW169" s="781"/>
      <c r="AX169" s="781"/>
      <c r="AY169" s="781"/>
      <c r="AZ169" s="781"/>
      <c r="BA169" s="778"/>
      <c r="BB169" s="347"/>
      <c r="BC169" s="347"/>
      <c r="BD169" s="347"/>
      <c r="BE169" s="347"/>
      <c r="BF169" s="347"/>
      <c r="BG169" s="347"/>
      <c r="BH169" s="347"/>
      <c r="BI169" s="347"/>
      <c r="BJ169" s="347"/>
      <c r="BK169" s="347"/>
      <c r="BL169" s="347"/>
    </row>
    <row r="170" spans="1:64" ht="17.5" thickTop="1" thickBot="1">
      <c r="A170" s="347"/>
      <c r="B170" s="751"/>
      <c r="C170" s="376"/>
      <c r="D170" s="422" t="s">
        <v>814</v>
      </c>
      <c r="E170" s="423" t="s">
        <v>816</v>
      </c>
      <c r="F170" s="376"/>
      <c r="G170" s="422" t="s">
        <v>814</v>
      </c>
      <c r="H170" s="423" t="s">
        <v>816</v>
      </c>
      <c r="I170" s="376"/>
      <c r="J170" s="422" t="s">
        <v>814</v>
      </c>
      <c r="K170" s="423" t="s">
        <v>816</v>
      </c>
      <c r="L170" s="376"/>
      <c r="M170" s="433" t="s">
        <v>814</v>
      </c>
      <c r="N170" s="434" t="s">
        <v>816</v>
      </c>
      <c r="O170" s="376"/>
      <c r="P170" s="433" t="s">
        <v>814</v>
      </c>
      <c r="Q170" s="434" t="s">
        <v>816</v>
      </c>
      <c r="R170" s="376"/>
      <c r="S170" s="433" t="s">
        <v>814</v>
      </c>
      <c r="T170" s="434" t="s">
        <v>816</v>
      </c>
      <c r="U170" s="376"/>
      <c r="V170" s="433" t="s">
        <v>814</v>
      </c>
      <c r="W170" s="434" t="s">
        <v>816</v>
      </c>
      <c r="X170" s="376"/>
      <c r="Y170" s="433" t="s">
        <v>814</v>
      </c>
      <c r="Z170" s="434" t="s">
        <v>816</v>
      </c>
      <c r="AA170" s="376"/>
      <c r="AB170" s="433" t="s">
        <v>814</v>
      </c>
      <c r="AC170" s="434" t="s">
        <v>816</v>
      </c>
      <c r="AD170" s="376"/>
      <c r="AE170" s="433" t="s">
        <v>814</v>
      </c>
      <c r="AF170" s="434" t="s">
        <v>816</v>
      </c>
      <c r="AG170" s="376"/>
      <c r="AH170" s="433" t="s">
        <v>814</v>
      </c>
      <c r="AI170" s="434" t="s">
        <v>816</v>
      </c>
      <c r="AJ170" s="376"/>
      <c r="AK170" s="422" t="s">
        <v>814</v>
      </c>
      <c r="AL170" s="423" t="s">
        <v>816</v>
      </c>
      <c r="AM170" s="376"/>
      <c r="AN170" s="422" t="s">
        <v>814</v>
      </c>
      <c r="AO170" s="423" t="s">
        <v>816</v>
      </c>
      <c r="AP170" s="376"/>
      <c r="AQ170" s="422" t="s">
        <v>814</v>
      </c>
      <c r="AR170" s="423" t="s">
        <v>816</v>
      </c>
      <c r="AS170" s="428"/>
      <c r="AT170" s="376"/>
      <c r="AU170" s="755"/>
      <c r="AV170" s="761">
        <v>14</v>
      </c>
      <c r="AW170" s="761">
        <f>COUNTIF(K169:AR169,"FC")</f>
        <v>8</v>
      </c>
      <c r="AX170" s="761">
        <f>COUNTIF(J168:AR168,"EC")</f>
        <v>0</v>
      </c>
      <c r="AY170" s="761">
        <f>COUNTIF(J172:AR172,"E")</f>
        <v>6</v>
      </c>
      <c r="AZ170" s="761">
        <f>COUNTIF(J169:AR169,"TW")</f>
        <v>0</v>
      </c>
      <c r="BA170" s="762"/>
      <c r="BB170" s="347"/>
      <c r="BC170" s="347"/>
      <c r="BD170" s="347"/>
      <c r="BE170" s="347"/>
      <c r="BF170" s="347"/>
      <c r="BG170" s="347"/>
      <c r="BH170" s="347"/>
      <c r="BI170" s="347"/>
      <c r="BJ170" s="347"/>
      <c r="BK170" s="347"/>
      <c r="BL170" s="347"/>
    </row>
    <row r="171" spans="1:64" ht="17.5" thickTop="1" thickBot="1">
      <c r="A171" s="347"/>
      <c r="B171" s="751"/>
      <c r="C171" s="376"/>
      <c r="D171" s="425" t="s">
        <v>819</v>
      </c>
      <c r="E171" s="426" t="s">
        <v>637</v>
      </c>
      <c r="F171" s="376"/>
      <c r="G171" s="425" t="s">
        <v>819</v>
      </c>
      <c r="H171" s="426" t="s">
        <v>637</v>
      </c>
      <c r="I171" s="376" t="s">
        <v>826</v>
      </c>
      <c r="J171" s="425" t="s">
        <v>819</v>
      </c>
      <c r="K171" s="426" t="s">
        <v>637</v>
      </c>
      <c r="L171" s="376"/>
      <c r="M171" s="435" t="s">
        <v>819</v>
      </c>
      <c r="N171" s="436" t="s">
        <v>637</v>
      </c>
      <c r="O171" s="376"/>
      <c r="P171" s="435" t="s">
        <v>819</v>
      </c>
      <c r="Q171" s="436" t="s">
        <v>637</v>
      </c>
      <c r="R171" s="376"/>
      <c r="S171" s="435" t="s">
        <v>819</v>
      </c>
      <c r="T171" s="436" t="s">
        <v>637</v>
      </c>
      <c r="U171" s="376"/>
      <c r="V171" s="435" t="s">
        <v>819</v>
      </c>
      <c r="W171" s="436" t="s">
        <v>637</v>
      </c>
      <c r="X171" s="376"/>
      <c r="Y171" s="435" t="s">
        <v>819</v>
      </c>
      <c r="Z171" s="436" t="s">
        <v>637</v>
      </c>
      <c r="AA171" s="376"/>
      <c r="AB171" s="435" t="s">
        <v>819</v>
      </c>
      <c r="AC171" s="436" t="s">
        <v>637</v>
      </c>
      <c r="AD171" s="376"/>
      <c r="AE171" s="435" t="s">
        <v>819</v>
      </c>
      <c r="AF171" s="436" t="s">
        <v>637</v>
      </c>
      <c r="AG171" s="376"/>
      <c r="AH171" s="435" t="s">
        <v>819</v>
      </c>
      <c r="AI171" s="436" t="s">
        <v>637</v>
      </c>
      <c r="AJ171" s="376"/>
      <c r="AK171" s="425" t="s">
        <v>819</v>
      </c>
      <c r="AL171" s="426" t="s">
        <v>637</v>
      </c>
      <c r="AM171" s="376"/>
      <c r="AN171" s="425" t="s">
        <v>819</v>
      </c>
      <c r="AO171" s="426" t="s">
        <v>637</v>
      </c>
      <c r="AP171" s="376"/>
      <c r="AQ171" s="425" t="s">
        <v>819</v>
      </c>
      <c r="AR171" s="426" t="s">
        <v>637</v>
      </c>
      <c r="AS171" s="428"/>
      <c r="AT171" s="376"/>
      <c r="AU171" s="755"/>
      <c r="AV171" s="761"/>
      <c r="AW171" s="761"/>
      <c r="AX171" s="761"/>
      <c r="AY171" s="761"/>
      <c r="AZ171" s="761"/>
      <c r="BA171" s="762"/>
      <c r="BB171" s="347"/>
      <c r="BC171" s="347"/>
      <c r="BD171" s="347"/>
      <c r="BE171" s="347"/>
      <c r="BF171" s="347"/>
      <c r="BG171" s="347"/>
      <c r="BH171" s="347"/>
      <c r="BI171" s="347"/>
      <c r="BJ171" s="347"/>
      <c r="BK171" s="347"/>
      <c r="BL171" s="347"/>
    </row>
    <row r="172" spans="1:64" ht="17.5" thickTop="1" thickBot="1">
      <c r="A172" s="347"/>
      <c r="B172" s="751"/>
      <c r="C172" s="350"/>
      <c r="D172" s="390">
        <v>0</v>
      </c>
      <c r="E172" s="395" t="s">
        <v>967</v>
      </c>
      <c r="F172" s="396">
        <v>208</v>
      </c>
      <c r="G172" s="390">
        <v>0</v>
      </c>
      <c r="H172" s="395" t="s">
        <v>967</v>
      </c>
      <c r="I172" s="396">
        <v>449</v>
      </c>
      <c r="J172" s="390">
        <v>0</v>
      </c>
      <c r="K172" s="395" t="s">
        <v>967</v>
      </c>
      <c r="L172" s="396">
        <v>398</v>
      </c>
      <c r="M172" s="437" t="s">
        <v>1195</v>
      </c>
      <c r="N172" s="438" t="s">
        <v>967</v>
      </c>
      <c r="O172" s="396">
        <v>404</v>
      </c>
      <c r="P172" s="437" t="s">
        <v>1195</v>
      </c>
      <c r="Q172" s="438" t="s">
        <v>967</v>
      </c>
      <c r="R172" s="396">
        <v>427</v>
      </c>
      <c r="S172" s="438" t="s">
        <v>1195</v>
      </c>
      <c r="T172" s="438" t="s">
        <v>967</v>
      </c>
      <c r="U172" s="396">
        <v>400</v>
      </c>
      <c r="V172" s="437" t="s">
        <v>1195</v>
      </c>
      <c r="W172" s="438" t="s">
        <v>967</v>
      </c>
      <c r="X172" s="396">
        <v>386</v>
      </c>
      <c r="Y172" s="458"/>
      <c r="Z172" s="438" t="s">
        <v>967</v>
      </c>
      <c r="AA172" s="396">
        <v>400</v>
      </c>
      <c r="AB172" s="437" t="s">
        <v>1195</v>
      </c>
      <c r="AC172" s="438" t="s">
        <v>967</v>
      </c>
      <c r="AD172" s="396">
        <v>442</v>
      </c>
      <c r="AE172" s="437" t="s">
        <v>1195</v>
      </c>
      <c r="AF172" s="438" t="s">
        <v>967</v>
      </c>
      <c r="AG172" s="396">
        <v>384</v>
      </c>
      <c r="AH172" s="437"/>
      <c r="AI172" s="438" t="s">
        <v>967</v>
      </c>
      <c r="AJ172" s="396">
        <v>390</v>
      </c>
      <c r="AK172" s="390"/>
      <c r="AL172" s="395" t="s">
        <v>967</v>
      </c>
      <c r="AM172" s="396">
        <v>539</v>
      </c>
      <c r="AN172" s="390"/>
      <c r="AO172" s="395" t="s">
        <v>967</v>
      </c>
      <c r="AP172" s="396">
        <v>412</v>
      </c>
      <c r="AQ172" s="390"/>
      <c r="AR172" s="395" t="s">
        <v>967</v>
      </c>
      <c r="AS172" s="396">
        <v>375</v>
      </c>
      <c r="AT172" s="376"/>
      <c r="AU172" s="755"/>
      <c r="AV172" s="761"/>
      <c r="AW172" s="761"/>
      <c r="AX172" s="761"/>
      <c r="AY172" s="761"/>
      <c r="AZ172" s="761"/>
      <c r="BA172" s="762"/>
      <c r="BB172" s="353">
        <f>SUM(F172:AS172)</f>
        <v>5614</v>
      </c>
      <c r="BC172" s="347"/>
      <c r="BD172" s="347"/>
      <c r="BE172" s="347"/>
      <c r="BF172" s="347"/>
      <c r="BG172" s="347"/>
      <c r="BH172" s="347"/>
      <c r="BI172" s="347"/>
      <c r="BJ172" s="347"/>
      <c r="BK172" s="347"/>
      <c r="BL172" s="347"/>
    </row>
    <row r="173" spans="1:64" s="372" customFormat="1" ht="17" thickTop="1">
      <c r="A173" s="371"/>
      <c r="B173" s="751"/>
      <c r="C173" s="404" t="s">
        <v>1187</v>
      </c>
      <c r="D173" s="760" t="s">
        <v>1551</v>
      </c>
      <c r="E173" s="760"/>
      <c r="F173" s="417" t="s">
        <v>1192</v>
      </c>
      <c r="G173" s="760" t="s">
        <v>1552</v>
      </c>
      <c r="H173" s="760"/>
      <c r="J173" s="760" t="s">
        <v>1553</v>
      </c>
      <c r="K173" s="760"/>
      <c r="L173" s="404"/>
      <c r="M173" s="760" t="s">
        <v>1000</v>
      </c>
      <c r="N173" s="760"/>
      <c r="O173" s="404"/>
      <c r="P173" s="760" t="s">
        <v>1001</v>
      </c>
      <c r="Q173" s="760"/>
      <c r="R173" s="376"/>
      <c r="S173" s="760" t="s">
        <v>1002</v>
      </c>
      <c r="T173" s="760"/>
      <c r="U173" s="376"/>
      <c r="V173" s="760" t="s">
        <v>1003</v>
      </c>
      <c r="W173" s="760"/>
      <c r="X173" s="376"/>
      <c r="Y173" s="760" t="s">
        <v>1004</v>
      </c>
      <c r="Z173" s="760"/>
      <c r="AA173" s="376"/>
      <c r="AB173" s="760" t="s">
        <v>1005</v>
      </c>
      <c r="AC173" s="760"/>
      <c r="AD173" s="376"/>
      <c r="AE173" s="760" t="s">
        <v>1006</v>
      </c>
      <c r="AF173" s="760"/>
      <c r="AG173" s="376"/>
      <c r="AH173" s="760" t="s">
        <v>1007</v>
      </c>
      <c r="AI173" s="760"/>
      <c r="AJ173" s="376"/>
      <c r="AK173" s="760" t="s">
        <v>1008</v>
      </c>
      <c r="AL173" s="760"/>
      <c r="AM173" s="427"/>
      <c r="AN173" s="760" t="s">
        <v>1009</v>
      </c>
      <c r="AO173" s="760"/>
      <c r="AP173" s="376"/>
      <c r="AQ173" s="760" t="s">
        <v>1554</v>
      </c>
      <c r="AR173" s="760"/>
      <c r="AS173" s="404"/>
      <c r="AT173" s="376"/>
      <c r="AU173" s="755"/>
      <c r="AV173" s="459"/>
      <c r="AW173" s="459"/>
      <c r="AX173" s="459"/>
      <c r="AY173" s="459"/>
      <c r="AZ173" s="459"/>
      <c r="BA173" s="382"/>
      <c r="BB173" s="371"/>
      <c r="BC173" s="371"/>
      <c r="BD173" s="371"/>
      <c r="BE173" s="371"/>
      <c r="BF173" s="371"/>
      <c r="BG173" s="371"/>
      <c r="BH173" s="371"/>
      <c r="BI173" s="371"/>
      <c r="BJ173" s="371"/>
      <c r="BK173" s="371"/>
      <c r="BL173" s="371"/>
    </row>
    <row r="174" spans="1:64" s="372" customFormat="1">
      <c r="A174" s="371"/>
      <c r="B174" s="751"/>
      <c r="C174" s="404"/>
      <c r="D174" s="760" t="s">
        <v>1426</v>
      </c>
      <c r="E174" s="760"/>
      <c r="F174" s="376"/>
      <c r="G174" s="760" t="s">
        <v>1346</v>
      </c>
      <c r="H174" s="760"/>
      <c r="I174" s="376"/>
      <c r="J174" s="760" t="s">
        <v>1116</v>
      </c>
      <c r="K174" s="760"/>
      <c r="L174" s="376"/>
      <c r="M174" s="760" t="s">
        <v>1116</v>
      </c>
      <c r="N174" s="760"/>
      <c r="O174" s="376"/>
      <c r="P174" s="760" t="s">
        <v>1113</v>
      </c>
      <c r="Q174" s="760"/>
      <c r="R174" s="376"/>
      <c r="S174" s="760" t="s">
        <v>1116</v>
      </c>
      <c r="T174" s="760"/>
      <c r="U174" s="376"/>
      <c r="V174" s="760" t="s">
        <v>1113</v>
      </c>
      <c r="W174" s="760"/>
      <c r="X174" s="376"/>
      <c r="Y174" s="760" t="s">
        <v>1347</v>
      </c>
      <c r="Z174" s="760"/>
      <c r="AA174" s="376"/>
      <c r="AB174" s="760" t="s">
        <v>1113</v>
      </c>
      <c r="AC174" s="760"/>
      <c r="AD174" s="376"/>
      <c r="AE174" s="760" t="s">
        <v>1116</v>
      </c>
      <c r="AF174" s="760"/>
      <c r="AG174" s="376"/>
      <c r="AH174" s="760" t="s">
        <v>1129</v>
      </c>
      <c r="AI174" s="760"/>
      <c r="AJ174" s="376"/>
      <c r="AK174" s="760" t="s">
        <v>1351</v>
      </c>
      <c r="AL174" s="760"/>
      <c r="AM174" s="376"/>
      <c r="AN174" s="760" t="s">
        <v>1345</v>
      </c>
      <c r="AO174" s="760"/>
      <c r="AP174" s="376"/>
      <c r="AQ174" s="760" t="s">
        <v>1116</v>
      </c>
      <c r="AR174" s="760"/>
      <c r="AS174" s="404"/>
      <c r="AT174" s="376"/>
      <c r="AU174" s="755"/>
      <c r="AV174" s="381"/>
      <c r="AW174" s="381"/>
      <c r="AX174" s="381"/>
      <c r="AY174" s="381"/>
      <c r="AZ174" s="381"/>
      <c r="BA174" s="385"/>
      <c r="BB174" s="371"/>
      <c r="BC174" s="371"/>
      <c r="BD174" s="371"/>
      <c r="BE174" s="371"/>
      <c r="BF174" s="371"/>
      <c r="BG174" s="371"/>
      <c r="BH174" s="371"/>
      <c r="BI174" s="371"/>
      <c r="BJ174" s="371"/>
      <c r="BK174" s="371"/>
      <c r="BL174" s="371"/>
    </row>
    <row r="175" spans="1:64">
      <c r="A175" s="347"/>
      <c r="B175" s="751"/>
      <c r="C175" s="350"/>
      <c r="D175" s="408"/>
      <c r="E175" s="408"/>
      <c r="F175" s="376"/>
      <c r="G175" s="408"/>
      <c r="H175" s="408"/>
      <c r="I175" s="408"/>
      <c r="J175" s="408"/>
      <c r="K175" s="408"/>
      <c r="L175" s="376"/>
      <c r="M175" s="408"/>
      <c r="N175" s="408"/>
      <c r="O175" s="376"/>
      <c r="P175" s="408"/>
      <c r="Q175" s="408"/>
      <c r="R175" s="408"/>
      <c r="S175" s="429"/>
      <c r="T175" s="430"/>
      <c r="U175" s="408"/>
      <c r="V175" s="408"/>
      <c r="W175" s="408"/>
      <c r="X175" s="350"/>
      <c r="Y175" s="408"/>
      <c r="Z175" s="408"/>
      <c r="AA175" s="376"/>
      <c r="AB175" s="408"/>
      <c r="AC175" s="408"/>
      <c r="AD175" s="376"/>
      <c r="AE175" s="408"/>
      <c r="AF175" s="408"/>
      <c r="AG175" s="376"/>
      <c r="AH175" s="408"/>
      <c r="AI175" s="408"/>
      <c r="AJ175" s="413"/>
      <c r="AK175" s="408"/>
      <c r="AL175" s="408"/>
      <c r="AM175" s="413"/>
      <c r="AN175" s="408"/>
      <c r="AO175" s="408"/>
      <c r="AP175" s="413"/>
      <c r="AQ175" s="408"/>
      <c r="AR175" s="408"/>
      <c r="AS175" s="413"/>
      <c r="AT175" s="413"/>
      <c r="AU175" s="755"/>
      <c r="AV175" s="381"/>
      <c r="AW175" s="381"/>
      <c r="AX175" s="381"/>
      <c r="AY175" s="381"/>
      <c r="AZ175" s="381"/>
      <c r="BA175" s="385"/>
      <c r="BB175" s="347"/>
      <c r="BC175" s="347"/>
      <c r="BD175" s="347"/>
      <c r="BE175" s="347"/>
      <c r="BF175" s="347"/>
      <c r="BG175" s="347"/>
      <c r="BH175" s="347"/>
      <c r="BI175" s="347"/>
      <c r="BJ175" s="347"/>
      <c r="BK175" s="347"/>
      <c r="BL175" s="347"/>
    </row>
    <row r="176" spans="1:64" s="432" customFormat="1">
      <c r="A176" s="431"/>
      <c r="B176" s="751"/>
      <c r="C176" s="415"/>
      <c r="D176" s="415">
        <f>AQ165+1</f>
        <v>205</v>
      </c>
      <c r="E176" s="415"/>
      <c r="F176" s="402"/>
      <c r="G176" s="415">
        <f>D176+1</f>
        <v>206</v>
      </c>
      <c r="H176" s="415"/>
      <c r="I176" s="402"/>
      <c r="J176" s="415">
        <f>G176+1</f>
        <v>207</v>
      </c>
      <c r="K176" s="415"/>
      <c r="L176" s="402"/>
      <c r="M176" s="415">
        <f>J176+1</f>
        <v>208</v>
      </c>
      <c r="N176" s="415"/>
      <c r="O176" s="402"/>
      <c r="P176" s="415">
        <f>M176+1</f>
        <v>209</v>
      </c>
      <c r="Q176" s="415"/>
      <c r="R176" s="402"/>
      <c r="S176" s="415">
        <f>P176+1</f>
        <v>210</v>
      </c>
      <c r="T176" s="415"/>
      <c r="U176" s="402"/>
      <c r="V176" s="415">
        <f>S176+1</f>
        <v>211</v>
      </c>
      <c r="W176" s="415"/>
      <c r="X176" s="415"/>
      <c r="Y176" s="415">
        <f>V176+1</f>
        <v>212</v>
      </c>
      <c r="Z176" s="415"/>
      <c r="AA176" s="402"/>
      <c r="AB176" s="415">
        <f>Y176+1</f>
        <v>213</v>
      </c>
      <c r="AC176" s="415"/>
      <c r="AD176" s="402"/>
      <c r="AE176" s="415">
        <f>AB176+1</f>
        <v>214</v>
      </c>
      <c r="AF176" s="415"/>
      <c r="AG176" s="402"/>
      <c r="AH176" s="415">
        <f>AE176+1</f>
        <v>215</v>
      </c>
      <c r="AI176" s="415"/>
      <c r="AJ176" s="415"/>
      <c r="AK176" s="415">
        <f>AH176+1</f>
        <v>216</v>
      </c>
      <c r="AL176" s="415"/>
      <c r="AM176" s="415"/>
      <c r="AN176" s="415">
        <f>AK176+1</f>
        <v>217</v>
      </c>
      <c r="AO176" s="415"/>
      <c r="AP176" s="415"/>
      <c r="AQ176" s="415">
        <f>AN176+1</f>
        <v>218</v>
      </c>
      <c r="AR176" s="415"/>
      <c r="AS176" s="415"/>
      <c r="AT176" s="415"/>
      <c r="AU176" s="755"/>
      <c r="AV176" s="381"/>
      <c r="AW176" s="381"/>
      <c r="AX176" s="381"/>
      <c r="AY176" s="381"/>
      <c r="AZ176" s="381"/>
      <c r="BA176" s="385"/>
      <c r="BB176" s="431"/>
      <c r="BC176" s="431"/>
      <c r="BD176" s="431"/>
      <c r="BE176" s="431"/>
      <c r="BF176" s="431"/>
      <c r="BG176" s="431"/>
      <c r="BH176" s="431"/>
      <c r="BI176" s="431"/>
      <c r="BJ176" s="431"/>
      <c r="BK176" s="431"/>
      <c r="BL176" s="431"/>
    </row>
    <row r="177" spans="1:64">
      <c r="A177" s="347"/>
      <c r="B177" s="751"/>
      <c r="C177" s="813" t="s">
        <v>1191</v>
      </c>
      <c r="D177" s="808"/>
      <c r="E177" s="808"/>
      <c r="F177" s="808"/>
      <c r="G177" s="808"/>
      <c r="H177" s="808"/>
      <c r="I177" s="808"/>
      <c r="J177" s="808"/>
      <c r="K177" s="808"/>
      <c r="L177" s="808"/>
      <c r="M177" s="808"/>
      <c r="N177" s="808"/>
      <c r="O177" s="808"/>
      <c r="P177" s="808"/>
      <c r="Q177" s="808"/>
      <c r="R177" s="808"/>
      <c r="S177" s="808"/>
      <c r="T177" s="808"/>
      <c r="U177" s="808"/>
      <c r="V177" s="808"/>
      <c r="W177" s="808"/>
      <c r="X177" s="808"/>
      <c r="Y177" s="808"/>
      <c r="Z177" s="808"/>
      <c r="AA177" s="808"/>
      <c r="AB177" s="808"/>
      <c r="AC177" s="808"/>
      <c r="AD177" s="808"/>
      <c r="AE177" s="808"/>
      <c r="AF177" s="808"/>
      <c r="AG177" s="808"/>
      <c r="AH177" s="808"/>
      <c r="AI177" s="808"/>
      <c r="AJ177" s="808"/>
      <c r="AK177" s="808"/>
      <c r="AL177" s="808"/>
      <c r="AM177" s="808"/>
      <c r="AN177" s="808"/>
      <c r="AO177" s="808"/>
      <c r="AP177" s="808"/>
      <c r="AQ177" s="808"/>
      <c r="AR177" s="808"/>
      <c r="AS177" s="808"/>
      <c r="AT177" s="376"/>
      <c r="AU177" s="755"/>
      <c r="AV177" s="381"/>
      <c r="AW177" s="381"/>
      <c r="AX177" s="381"/>
      <c r="AY177" s="381"/>
      <c r="AZ177" s="381"/>
      <c r="BA177" s="385"/>
      <c r="BB177" s="347"/>
      <c r="BC177" s="347"/>
      <c r="BD177" s="347"/>
      <c r="BE177" s="347"/>
      <c r="BF177" s="347"/>
      <c r="BG177" s="347"/>
      <c r="BH177" s="347"/>
      <c r="BI177" s="347"/>
      <c r="BJ177" s="347"/>
      <c r="BK177" s="347"/>
      <c r="BL177" s="347"/>
    </row>
    <row r="178" spans="1:64">
      <c r="A178" s="347"/>
      <c r="B178" s="751"/>
      <c r="C178" s="413"/>
      <c r="D178" s="413"/>
      <c r="E178" s="413"/>
      <c r="F178" s="413"/>
      <c r="G178" s="413"/>
      <c r="H178" s="413"/>
      <c r="I178" s="413"/>
      <c r="J178" s="413"/>
      <c r="K178" s="413"/>
      <c r="L178" s="413"/>
      <c r="M178" s="413"/>
      <c r="N178" s="413"/>
      <c r="O178" s="413"/>
      <c r="P178" s="413"/>
      <c r="Q178" s="413"/>
      <c r="R178" s="413"/>
      <c r="S178" s="413"/>
      <c r="T178" s="413"/>
      <c r="U178" s="413"/>
      <c r="V178" s="413"/>
      <c r="W178" s="413"/>
      <c r="X178" s="413"/>
      <c r="Y178" s="413"/>
      <c r="Z178" s="413"/>
      <c r="AA178" s="413"/>
      <c r="AB178" s="413"/>
      <c r="AC178" s="413"/>
      <c r="AD178" s="413"/>
      <c r="AE178" s="413"/>
      <c r="AF178" s="413"/>
      <c r="AG178" s="413"/>
      <c r="AH178" s="413"/>
      <c r="AI178" s="413"/>
      <c r="AJ178" s="413"/>
      <c r="AK178" s="413"/>
      <c r="AL178" s="413"/>
      <c r="AM178" s="413"/>
      <c r="AN178" s="413"/>
      <c r="AO178" s="413"/>
      <c r="AP178" s="413"/>
      <c r="AQ178" s="413"/>
      <c r="AR178" s="413"/>
      <c r="AS178" s="413"/>
      <c r="AT178" s="376"/>
      <c r="AU178" s="755"/>
      <c r="AV178" s="381"/>
      <c r="AW178" s="381"/>
      <c r="AX178" s="381"/>
      <c r="AY178" s="381"/>
      <c r="AZ178" s="381"/>
      <c r="BA178" s="385"/>
      <c r="BB178" s="347"/>
      <c r="BC178" s="347"/>
      <c r="BD178" s="347"/>
      <c r="BE178" s="347"/>
      <c r="BF178" s="347"/>
      <c r="BG178" s="347"/>
      <c r="BH178" s="347"/>
      <c r="BI178" s="347"/>
      <c r="BJ178" s="347"/>
      <c r="BK178" s="347"/>
      <c r="BL178" s="347"/>
    </row>
    <row r="179" spans="1:64" ht="17" thickBot="1">
      <c r="A179" s="347"/>
      <c r="B179" s="751"/>
      <c r="C179" s="350"/>
      <c r="D179" s="350"/>
      <c r="E179" s="350"/>
      <c r="F179" s="376"/>
      <c r="G179" s="350"/>
      <c r="H179" s="350"/>
      <c r="I179" s="376"/>
      <c r="J179" s="350"/>
      <c r="K179" s="350"/>
      <c r="L179" s="376"/>
      <c r="M179" s="350"/>
      <c r="N179" s="350"/>
      <c r="O179" s="376"/>
      <c r="P179" s="350"/>
      <c r="Q179" s="350"/>
      <c r="R179" s="376"/>
      <c r="S179" s="350"/>
      <c r="T179" s="350"/>
      <c r="U179" s="457"/>
      <c r="V179" s="350"/>
      <c r="W179" s="350"/>
      <c r="X179" s="376"/>
      <c r="Y179" s="350"/>
      <c r="Z179" s="350"/>
      <c r="AA179" s="376"/>
      <c r="AB179" s="350"/>
      <c r="AC179" s="350"/>
      <c r="AD179" s="376"/>
      <c r="AE179" s="350"/>
      <c r="AF179" s="350"/>
      <c r="AG179" s="376"/>
      <c r="AH179" s="350"/>
      <c r="AI179" s="350"/>
      <c r="AJ179" s="376"/>
      <c r="AK179" s="350"/>
      <c r="AL179" s="350"/>
      <c r="AM179" s="376"/>
      <c r="AN179" s="350"/>
      <c r="AO179" s="350"/>
      <c r="AP179" s="457"/>
      <c r="AQ179" s="350"/>
      <c r="AR179" s="350"/>
      <c r="AS179" s="376"/>
      <c r="AT179" s="376"/>
      <c r="AU179" s="755"/>
      <c r="AV179" s="381"/>
      <c r="AW179" s="381"/>
      <c r="AX179" s="381"/>
      <c r="AY179" s="381"/>
      <c r="AZ179" s="381"/>
      <c r="BA179" s="385"/>
      <c r="BB179" s="347"/>
      <c r="BC179" s="347"/>
      <c r="BD179" s="347"/>
      <c r="BE179" s="347"/>
      <c r="BF179" s="347"/>
      <c r="BG179" s="347"/>
      <c r="BH179" s="347"/>
      <c r="BI179" s="347"/>
      <c r="BJ179" s="347"/>
      <c r="BK179" s="347"/>
      <c r="BL179" s="347"/>
    </row>
    <row r="180" spans="1:64" ht="17.5" thickTop="1" thickBot="1">
      <c r="A180" s="347"/>
      <c r="B180" s="751"/>
      <c r="C180" s="350"/>
      <c r="D180" s="440"/>
      <c r="E180" s="441"/>
      <c r="F180" s="442"/>
      <c r="G180" s="820"/>
      <c r="H180" s="820"/>
      <c r="I180" s="442"/>
      <c r="J180" s="820"/>
      <c r="K180" s="820"/>
      <c r="L180" s="442"/>
      <c r="M180" s="820"/>
      <c r="N180" s="820"/>
      <c r="O180" s="442"/>
      <c r="P180" s="820"/>
      <c r="Q180" s="820"/>
      <c r="R180" s="442"/>
      <c r="S180" s="820"/>
      <c r="T180" s="820"/>
      <c r="U180" s="442"/>
      <c r="V180" s="820"/>
      <c r="W180" s="820"/>
      <c r="X180" s="442"/>
      <c r="Y180" s="820"/>
      <c r="Z180" s="820"/>
      <c r="AA180" s="442"/>
      <c r="AB180" s="820"/>
      <c r="AC180" s="820"/>
      <c r="AD180" s="442"/>
      <c r="AE180" s="820"/>
      <c r="AF180" s="820"/>
      <c r="AG180" s="442"/>
      <c r="AH180" s="820" t="s">
        <v>1194</v>
      </c>
      <c r="AI180" s="820"/>
      <c r="AJ180" s="442"/>
      <c r="AK180" s="820" t="s">
        <v>1194</v>
      </c>
      <c r="AL180" s="820"/>
      <c r="AM180" s="442"/>
      <c r="AN180" s="820" t="s">
        <v>1194</v>
      </c>
      <c r="AO180" s="820"/>
      <c r="AP180" s="442"/>
      <c r="AQ180" s="825" t="s">
        <v>1194</v>
      </c>
      <c r="AR180" s="825"/>
      <c r="AS180" s="376"/>
      <c r="AT180" s="376"/>
      <c r="AU180" s="755"/>
      <c r="AV180" s="761">
        <v>14</v>
      </c>
      <c r="AW180" s="761">
        <f>COUNTIF(D179:AR180,"FC")</f>
        <v>4</v>
      </c>
      <c r="AX180" s="761">
        <f>COUNTIF(J178:AR178,"EC")</f>
        <v>0</v>
      </c>
      <c r="AY180" s="761">
        <f>COUNTIF(J182:AR183,"E")</f>
        <v>4</v>
      </c>
      <c r="AZ180" s="761">
        <f>COUNTIF(J179:AR179,"TW")</f>
        <v>0</v>
      </c>
      <c r="BA180" s="762"/>
      <c r="BB180" s="347"/>
      <c r="BC180" s="347"/>
      <c r="BD180" s="347"/>
      <c r="BE180" s="347"/>
      <c r="BF180" s="347"/>
      <c r="BG180" s="347"/>
      <c r="BH180" s="347"/>
      <c r="BI180" s="347"/>
      <c r="BJ180" s="347"/>
      <c r="BK180" s="347"/>
      <c r="BL180" s="347"/>
    </row>
    <row r="181" spans="1:64" ht="17.5" thickTop="1" thickBot="1">
      <c r="A181" s="347"/>
      <c r="B181" s="751"/>
      <c r="C181" s="376"/>
      <c r="D181" s="443" t="s">
        <v>814</v>
      </c>
      <c r="E181" s="444" t="s">
        <v>816</v>
      </c>
      <c r="F181" s="442"/>
      <c r="G181" s="443" t="s">
        <v>814</v>
      </c>
      <c r="H181" s="444" t="s">
        <v>816</v>
      </c>
      <c r="I181" s="442"/>
      <c r="J181" s="443" t="s">
        <v>814</v>
      </c>
      <c r="K181" s="444" t="s">
        <v>816</v>
      </c>
      <c r="L181" s="442"/>
      <c r="M181" s="443" t="s">
        <v>814</v>
      </c>
      <c r="N181" s="444" t="s">
        <v>816</v>
      </c>
      <c r="O181" s="442"/>
      <c r="P181" s="443" t="s">
        <v>814</v>
      </c>
      <c r="Q181" s="444" t="s">
        <v>816</v>
      </c>
      <c r="R181" s="442"/>
      <c r="S181" s="443" t="s">
        <v>814</v>
      </c>
      <c r="T181" s="444" t="s">
        <v>816</v>
      </c>
      <c r="U181" s="442"/>
      <c r="V181" s="443" t="s">
        <v>814</v>
      </c>
      <c r="W181" s="444" t="s">
        <v>816</v>
      </c>
      <c r="X181" s="442"/>
      <c r="Y181" s="443" t="s">
        <v>814</v>
      </c>
      <c r="Z181" s="444" t="s">
        <v>816</v>
      </c>
      <c r="AA181" s="442"/>
      <c r="AB181" s="443" t="s">
        <v>814</v>
      </c>
      <c r="AC181" s="444" t="s">
        <v>816</v>
      </c>
      <c r="AD181" s="442"/>
      <c r="AE181" s="443" t="s">
        <v>814</v>
      </c>
      <c r="AF181" s="444" t="s">
        <v>816</v>
      </c>
      <c r="AG181" s="442"/>
      <c r="AH181" s="433" t="s">
        <v>814</v>
      </c>
      <c r="AI181" s="434" t="s">
        <v>816</v>
      </c>
      <c r="AJ181" s="442"/>
      <c r="AK181" s="433" t="s">
        <v>814</v>
      </c>
      <c r="AL181" s="434" t="s">
        <v>816</v>
      </c>
      <c r="AM181" s="442"/>
      <c r="AN181" s="433" t="s">
        <v>814</v>
      </c>
      <c r="AO181" s="434" t="s">
        <v>816</v>
      </c>
      <c r="AP181" s="442"/>
      <c r="AQ181" s="433" t="s">
        <v>814</v>
      </c>
      <c r="AR181" s="434" t="s">
        <v>816</v>
      </c>
      <c r="AS181" s="428"/>
      <c r="AT181" s="376"/>
      <c r="AU181" s="755"/>
      <c r="AV181" s="761"/>
      <c r="AW181" s="761"/>
      <c r="AX181" s="761"/>
      <c r="AY181" s="761"/>
      <c r="AZ181" s="761"/>
      <c r="BA181" s="762"/>
      <c r="BB181" s="347"/>
      <c r="BC181" s="347"/>
      <c r="BD181" s="347"/>
      <c r="BE181" s="347"/>
      <c r="BF181" s="347"/>
      <c r="BG181" s="347"/>
      <c r="BH181" s="347"/>
      <c r="BI181" s="347"/>
      <c r="BJ181" s="347"/>
      <c r="BK181" s="347"/>
      <c r="BL181" s="347"/>
    </row>
    <row r="182" spans="1:64" ht="17.5" thickTop="1" thickBot="1">
      <c r="A182" s="347"/>
      <c r="B182" s="751"/>
      <c r="C182" s="376"/>
      <c r="D182" s="447" t="s">
        <v>819</v>
      </c>
      <c r="E182" s="448" t="s">
        <v>637</v>
      </c>
      <c r="F182" s="442"/>
      <c r="G182" s="447" t="s">
        <v>819</v>
      </c>
      <c r="H182" s="448" t="s">
        <v>637</v>
      </c>
      <c r="I182" s="442" t="s">
        <v>826</v>
      </c>
      <c r="J182" s="447" t="s">
        <v>819</v>
      </c>
      <c r="K182" s="448" t="s">
        <v>637</v>
      </c>
      <c r="L182" s="442"/>
      <c r="M182" s="447" t="s">
        <v>819</v>
      </c>
      <c r="N182" s="448" t="s">
        <v>637</v>
      </c>
      <c r="O182" s="442"/>
      <c r="P182" s="447" t="s">
        <v>819</v>
      </c>
      <c r="Q182" s="448" t="s">
        <v>637</v>
      </c>
      <c r="R182" s="442"/>
      <c r="S182" s="447" t="s">
        <v>819</v>
      </c>
      <c r="T182" s="448" t="s">
        <v>637</v>
      </c>
      <c r="U182" s="442"/>
      <c r="V182" s="447" t="s">
        <v>819</v>
      </c>
      <c r="W182" s="448" t="s">
        <v>637</v>
      </c>
      <c r="X182" s="442"/>
      <c r="Y182" s="447" t="s">
        <v>819</v>
      </c>
      <c r="Z182" s="448" t="s">
        <v>637</v>
      </c>
      <c r="AA182" s="442"/>
      <c r="AB182" s="447" t="s">
        <v>819</v>
      </c>
      <c r="AC182" s="448" t="s">
        <v>637</v>
      </c>
      <c r="AD182" s="442"/>
      <c r="AE182" s="447" t="s">
        <v>819</v>
      </c>
      <c r="AF182" s="448" t="s">
        <v>637</v>
      </c>
      <c r="AG182" s="442"/>
      <c r="AH182" s="435" t="s">
        <v>819</v>
      </c>
      <c r="AI182" s="436" t="s">
        <v>637</v>
      </c>
      <c r="AJ182" s="442"/>
      <c r="AK182" s="435" t="s">
        <v>819</v>
      </c>
      <c r="AL182" s="436" t="s">
        <v>637</v>
      </c>
      <c r="AM182" s="442"/>
      <c r="AN182" s="435" t="s">
        <v>819</v>
      </c>
      <c r="AO182" s="436" t="s">
        <v>637</v>
      </c>
      <c r="AP182" s="442"/>
      <c r="AQ182" s="435" t="s">
        <v>819</v>
      </c>
      <c r="AR182" s="436" t="s">
        <v>637</v>
      </c>
      <c r="AS182" s="428"/>
      <c r="AT182" s="376"/>
      <c r="AU182" s="755"/>
      <c r="AV182" s="761"/>
      <c r="AW182" s="761"/>
      <c r="AX182" s="761"/>
      <c r="AY182" s="761"/>
      <c r="AZ182" s="761"/>
      <c r="BA182" s="762"/>
      <c r="BB182" s="347"/>
      <c r="BC182" s="347"/>
      <c r="BD182" s="347"/>
      <c r="BE182" s="347"/>
      <c r="BF182" s="347"/>
      <c r="BG182" s="347"/>
      <c r="BH182" s="347"/>
      <c r="BI182" s="347"/>
      <c r="BJ182" s="347"/>
      <c r="BK182" s="347"/>
      <c r="BL182" s="347"/>
    </row>
    <row r="183" spans="1:64" ht="17" thickTop="1">
      <c r="A183" s="347"/>
      <c r="B183" s="751"/>
      <c r="C183" s="350"/>
      <c r="D183" s="451">
        <v>0</v>
      </c>
      <c r="E183" s="452" t="s">
        <v>967</v>
      </c>
      <c r="F183" s="453">
        <v>423</v>
      </c>
      <c r="G183" s="451">
        <v>0</v>
      </c>
      <c r="H183" s="452" t="s">
        <v>967</v>
      </c>
      <c r="I183" s="453">
        <v>340</v>
      </c>
      <c r="J183" s="451">
        <v>0</v>
      </c>
      <c r="K183" s="452" t="s">
        <v>967</v>
      </c>
      <c r="L183" s="453">
        <v>395</v>
      </c>
      <c r="M183" s="451">
        <v>0</v>
      </c>
      <c r="N183" s="452" t="s">
        <v>967</v>
      </c>
      <c r="O183" s="453">
        <v>370</v>
      </c>
      <c r="P183" s="451">
        <v>0</v>
      </c>
      <c r="Q183" s="452" t="s">
        <v>967</v>
      </c>
      <c r="R183" s="453">
        <v>330</v>
      </c>
      <c r="S183" s="451">
        <v>0</v>
      </c>
      <c r="T183" s="452" t="s">
        <v>967</v>
      </c>
      <c r="U183" s="453">
        <v>393</v>
      </c>
      <c r="V183" s="451">
        <v>0</v>
      </c>
      <c r="W183" s="452" t="s">
        <v>967</v>
      </c>
      <c r="X183" s="453">
        <v>387</v>
      </c>
      <c r="Y183" s="451">
        <v>0</v>
      </c>
      <c r="Z183" s="452" t="s">
        <v>967</v>
      </c>
      <c r="AA183" s="453">
        <v>381</v>
      </c>
      <c r="AB183" s="451">
        <v>0</v>
      </c>
      <c r="AC183" s="452" t="s">
        <v>967</v>
      </c>
      <c r="AD183" s="453">
        <v>405</v>
      </c>
      <c r="AE183" s="451">
        <v>0</v>
      </c>
      <c r="AF183" s="452" t="s">
        <v>967</v>
      </c>
      <c r="AG183" s="453">
        <v>425</v>
      </c>
      <c r="AH183" s="437" t="s">
        <v>1195</v>
      </c>
      <c r="AI183" s="438" t="s">
        <v>1336</v>
      </c>
      <c r="AJ183" s="453">
        <v>399</v>
      </c>
      <c r="AK183" s="437" t="s">
        <v>1195</v>
      </c>
      <c r="AL183" s="438" t="s">
        <v>1336</v>
      </c>
      <c r="AM183" s="453">
        <v>390</v>
      </c>
      <c r="AN183" s="437" t="s">
        <v>1195</v>
      </c>
      <c r="AO183" s="438" t="s">
        <v>1336</v>
      </c>
      <c r="AP183" s="453">
        <v>373</v>
      </c>
      <c r="AQ183" s="437" t="s">
        <v>1195</v>
      </c>
      <c r="AR183" s="438" t="s">
        <v>1336</v>
      </c>
      <c r="AS183" s="396">
        <v>401</v>
      </c>
      <c r="AT183" s="376"/>
      <c r="AU183" s="755"/>
      <c r="AV183" s="779"/>
      <c r="AW183" s="779"/>
      <c r="AX183" s="779"/>
      <c r="AY183" s="779"/>
      <c r="AZ183" s="779"/>
      <c r="BA183" s="786"/>
      <c r="BB183" s="353">
        <f>SUM(F183:AS183)</f>
        <v>5412</v>
      </c>
      <c r="BC183" s="347"/>
      <c r="BD183" s="347"/>
      <c r="BE183" s="347"/>
      <c r="BF183" s="347"/>
      <c r="BG183" s="347"/>
      <c r="BH183" s="347"/>
      <c r="BI183" s="347"/>
      <c r="BJ183" s="347"/>
      <c r="BK183" s="347"/>
      <c r="BL183" s="347"/>
    </row>
    <row r="184" spans="1:64">
      <c r="A184" s="347"/>
      <c r="B184" s="751"/>
      <c r="C184" s="404"/>
      <c r="D184" s="760" t="s">
        <v>1555</v>
      </c>
      <c r="E184" s="760"/>
      <c r="F184" s="376"/>
      <c r="G184" s="760" t="s">
        <v>1556</v>
      </c>
      <c r="H184" s="760"/>
      <c r="I184" s="404"/>
      <c r="J184" s="760" t="s">
        <v>1557</v>
      </c>
      <c r="K184" s="760"/>
      <c r="L184" s="404"/>
      <c r="M184" s="760" t="s">
        <v>1558</v>
      </c>
      <c r="N184" s="760"/>
      <c r="O184" s="404"/>
      <c r="P184" s="760" t="s">
        <v>1559</v>
      </c>
      <c r="Q184" s="760"/>
      <c r="R184" s="376"/>
      <c r="S184" s="760" t="s">
        <v>1560</v>
      </c>
      <c r="T184" s="760"/>
      <c r="U184" s="376" t="s">
        <v>1198</v>
      </c>
      <c r="V184" s="760" t="s">
        <v>1561</v>
      </c>
      <c r="W184" s="760"/>
      <c r="X184" s="376"/>
      <c r="Y184" s="760" t="s">
        <v>1562</v>
      </c>
      <c r="Z184" s="760"/>
      <c r="AA184" s="376"/>
      <c r="AB184" s="760" t="s">
        <v>1563</v>
      </c>
      <c r="AC184" s="760"/>
      <c r="AD184" s="376"/>
      <c r="AE184" s="760" t="s">
        <v>1564</v>
      </c>
      <c r="AF184" s="760"/>
      <c r="AG184" s="376"/>
      <c r="AH184" s="760" t="s">
        <v>1010</v>
      </c>
      <c r="AI184" s="760"/>
      <c r="AJ184" s="376"/>
      <c r="AK184" s="760" t="s">
        <v>1011</v>
      </c>
      <c r="AL184" s="760"/>
      <c r="AM184" s="427"/>
      <c r="AN184" s="760" t="s">
        <v>1012</v>
      </c>
      <c r="AO184" s="760"/>
      <c r="AP184" s="376"/>
      <c r="AQ184" s="760" t="s">
        <v>1013</v>
      </c>
      <c r="AR184" s="760"/>
      <c r="AS184" s="404"/>
      <c r="AT184" s="376"/>
      <c r="AU184" s="755"/>
      <c r="AV184" s="780"/>
      <c r="AW184" s="780"/>
      <c r="AX184" s="780"/>
      <c r="AY184" s="780"/>
      <c r="AZ184" s="780"/>
      <c r="BA184" s="777"/>
      <c r="BB184" s="347"/>
      <c r="BC184" s="347"/>
      <c r="BD184" s="347"/>
      <c r="BE184" s="347"/>
      <c r="BF184" s="347"/>
      <c r="BG184" s="347"/>
      <c r="BH184" s="347"/>
      <c r="BI184" s="347"/>
      <c r="BJ184" s="347"/>
      <c r="BK184" s="347"/>
      <c r="BL184" s="347"/>
    </row>
    <row r="185" spans="1:64">
      <c r="A185" s="347"/>
      <c r="B185" s="751"/>
      <c r="C185" s="404"/>
      <c r="D185" s="760" t="s">
        <v>1113</v>
      </c>
      <c r="E185" s="760"/>
      <c r="F185" s="376"/>
      <c r="G185" s="760" t="s">
        <v>1116</v>
      </c>
      <c r="H185" s="760"/>
      <c r="I185" s="376"/>
      <c r="J185" s="760" t="s">
        <v>1129</v>
      </c>
      <c r="K185" s="760"/>
      <c r="L185" s="376"/>
      <c r="M185" s="760" t="s">
        <v>1116</v>
      </c>
      <c r="N185" s="760"/>
      <c r="O185" s="376"/>
      <c r="P185" s="760" t="s">
        <v>1129</v>
      </c>
      <c r="Q185" s="760"/>
      <c r="R185" s="376"/>
      <c r="S185" s="760" t="s">
        <v>1348</v>
      </c>
      <c r="T185" s="760"/>
      <c r="U185" s="376"/>
      <c r="V185" s="760" t="s">
        <v>1116</v>
      </c>
      <c r="W185" s="760"/>
      <c r="X185" s="376"/>
      <c r="Y185" s="760" t="s">
        <v>1116</v>
      </c>
      <c r="Z185" s="760"/>
      <c r="AA185" s="376"/>
      <c r="AB185" s="760" t="s">
        <v>1116</v>
      </c>
      <c r="AC185" s="760"/>
      <c r="AD185" s="376"/>
      <c r="AE185" s="760" t="s">
        <v>1116</v>
      </c>
      <c r="AF185" s="760"/>
      <c r="AG185" s="376"/>
      <c r="AH185" s="760" t="s">
        <v>1113</v>
      </c>
      <c r="AI185" s="760"/>
      <c r="AJ185" s="376"/>
      <c r="AK185" s="760" t="s">
        <v>1116</v>
      </c>
      <c r="AL185" s="760"/>
      <c r="AM185" s="376"/>
      <c r="AN185" s="760" t="s">
        <v>1116</v>
      </c>
      <c r="AO185" s="760"/>
      <c r="AP185" s="376"/>
      <c r="AQ185" s="760" t="s">
        <v>1116</v>
      </c>
      <c r="AR185" s="760"/>
      <c r="AS185" s="404"/>
      <c r="AT185" s="376"/>
      <c r="AU185" s="755"/>
      <c r="AV185" s="780"/>
      <c r="AW185" s="780"/>
      <c r="AX185" s="780"/>
      <c r="AY185" s="780"/>
      <c r="AZ185" s="780"/>
      <c r="BA185" s="777"/>
      <c r="BB185" s="347"/>
      <c r="BC185" s="347"/>
      <c r="BD185" s="347"/>
      <c r="BE185" s="347"/>
      <c r="BF185" s="347"/>
      <c r="BG185" s="347"/>
      <c r="BH185" s="347"/>
      <c r="BI185" s="347"/>
      <c r="BJ185" s="347"/>
      <c r="BK185" s="347"/>
      <c r="BL185" s="347"/>
    </row>
    <row r="186" spans="1:64">
      <c r="A186" s="347"/>
      <c r="B186" s="751"/>
      <c r="C186" s="350"/>
      <c r="D186" s="408"/>
      <c r="E186" s="408"/>
      <c r="F186" s="376"/>
      <c r="G186" s="408"/>
      <c r="H186" s="408"/>
      <c r="I186" s="408"/>
      <c r="J186" s="408"/>
      <c r="K186" s="408"/>
      <c r="L186" s="376"/>
      <c r="M186" s="408"/>
      <c r="N186" s="408"/>
      <c r="O186" s="376"/>
      <c r="P186" s="408"/>
      <c r="Q186" s="408"/>
      <c r="R186" s="408"/>
      <c r="S186" s="429"/>
      <c r="T186" s="430"/>
      <c r="U186" s="408"/>
      <c r="V186" s="408"/>
      <c r="W186" s="408"/>
      <c r="X186" s="350"/>
      <c r="Y186" s="408"/>
      <c r="Z186" s="408"/>
      <c r="AA186" s="376"/>
      <c r="AB186" s="408"/>
      <c r="AC186" s="408"/>
      <c r="AD186" s="376"/>
      <c r="AE186" s="408"/>
      <c r="AF186" s="408"/>
      <c r="AG186" s="376"/>
      <c r="AH186" s="408"/>
      <c r="AI186" s="408"/>
      <c r="AJ186" s="413"/>
      <c r="AK186" s="408"/>
      <c r="AL186" s="408"/>
      <c r="AM186" s="413"/>
      <c r="AN186" s="408"/>
      <c r="AO186" s="408"/>
      <c r="AP186" s="413"/>
      <c r="AQ186" s="408"/>
      <c r="AR186" s="408"/>
      <c r="AS186" s="413"/>
      <c r="AT186" s="376"/>
      <c r="AU186" s="755"/>
      <c r="AV186" s="780"/>
      <c r="AW186" s="780"/>
      <c r="AX186" s="780"/>
      <c r="AY186" s="780"/>
      <c r="AZ186" s="780"/>
      <c r="BA186" s="777"/>
      <c r="BB186" s="347"/>
      <c r="BC186" s="347"/>
      <c r="BD186" s="347"/>
      <c r="BE186" s="347"/>
      <c r="BF186" s="347"/>
      <c r="BG186" s="347"/>
      <c r="BH186" s="347"/>
      <c r="BI186" s="347"/>
      <c r="BJ186" s="347"/>
      <c r="BK186" s="347"/>
      <c r="BL186" s="347"/>
    </row>
    <row r="187" spans="1:64">
      <c r="A187" s="347"/>
      <c r="B187" s="751"/>
      <c r="C187" s="415"/>
      <c r="D187" s="415">
        <f>AQ176+1</f>
        <v>219</v>
      </c>
      <c r="E187" s="415"/>
      <c r="F187" s="402"/>
      <c r="G187" s="415">
        <f>D187+1</f>
        <v>220</v>
      </c>
      <c r="H187" s="415"/>
      <c r="I187" s="402"/>
      <c r="J187" s="415">
        <f>G187+1</f>
        <v>221</v>
      </c>
      <c r="K187" s="415"/>
      <c r="L187" s="402"/>
      <c r="M187" s="415">
        <f>J187+1</f>
        <v>222</v>
      </c>
      <c r="N187" s="415"/>
      <c r="O187" s="402"/>
      <c r="P187" s="415">
        <f>M187+1</f>
        <v>223</v>
      </c>
      <c r="Q187" s="415"/>
      <c r="R187" s="402"/>
      <c r="S187" s="415">
        <f>P187+1</f>
        <v>224</v>
      </c>
      <c r="T187" s="415"/>
      <c r="U187" s="402"/>
      <c r="V187" s="415">
        <f>S187+1</f>
        <v>225</v>
      </c>
      <c r="W187" s="415"/>
      <c r="X187" s="415"/>
      <c r="Y187" s="415">
        <f>V187+1</f>
        <v>226</v>
      </c>
      <c r="Z187" s="415"/>
      <c r="AA187" s="402"/>
      <c r="AB187" s="415">
        <f>Y187+1</f>
        <v>227</v>
      </c>
      <c r="AC187" s="415"/>
      <c r="AD187" s="402"/>
      <c r="AE187" s="415">
        <f>AB187+1</f>
        <v>228</v>
      </c>
      <c r="AF187" s="415"/>
      <c r="AG187" s="402"/>
      <c r="AH187" s="415">
        <f>AE187+1</f>
        <v>229</v>
      </c>
      <c r="AI187" s="415"/>
      <c r="AJ187" s="415"/>
      <c r="AK187" s="415">
        <f>AH187+1</f>
        <v>230</v>
      </c>
      <c r="AL187" s="415"/>
      <c r="AM187" s="415"/>
      <c r="AN187" s="415">
        <f>AK187+1</f>
        <v>231</v>
      </c>
      <c r="AO187" s="415"/>
      <c r="AP187" s="415"/>
      <c r="AQ187" s="415">
        <f>AN187+1</f>
        <v>232</v>
      </c>
      <c r="AR187" s="415"/>
      <c r="AS187" s="415"/>
      <c r="AT187" s="376"/>
      <c r="AU187" s="755"/>
      <c r="AV187" s="780"/>
      <c r="AW187" s="780"/>
      <c r="AX187" s="780"/>
      <c r="AY187" s="780"/>
      <c r="AZ187" s="780"/>
      <c r="BA187" s="777"/>
      <c r="BB187" s="347"/>
      <c r="BC187" s="347"/>
      <c r="BD187" s="347"/>
      <c r="BE187" s="347"/>
      <c r="BF187" s="347"/>
      <c r="BG187" s="347"/>
      <c r="BH187" s="347"/>
      <c r="BI187" s="347"/>
      <c r="BJ187" s="347"/>
      <c r="BK187" s="347"/>
      <c r="BL187" s="347"/>
    </row>
    <row r="188" spans="1:64">
      <c r="A188" s="347"/>
      <c r="B188" s="751"/>
      <c r="C188" s="813" t="s">
        <v>1191</v>
      </c>
      <c r="D188" s="808"/>
      <c r="E188" s="808"/>
      <c r="F188" s="808"/>
      <c r="G188" s="808"/>
      <c r="H188" s="808"/>
      <c r="I188" s="808"/>
      <c r="J188" s="808"/>
      <c r="K188" s="808"/>
      <c r="L188" s="808"/>
      <c r="M188" s="808"/>
      <c r="N188" s="808"/>
      <c r="O188" s="808"/>
      <c r="P188" s="808"/>
      <c r="Q188" s="808"/>
      <c r="R188" s="808"/>
      <c r="S188" s="808"/>
      <c r="T188" s="808"/>
      <c r="U188" s="808"/>
      <c r="V188" s="808"/>
      <c r="W188" s="808"/>
      <c r="X188" s="808"/>
      <c r="Y188" s="808"/>
      <c r="Z188" s="808"/>
      <c r="AA188" s="808"/>
      <c r="AB188" s="808"/>
      <c r="AC188" s="808"/>
      <c r="AD188" s="808"/>
      <c r="AE188" s="808"/>
      <c r="AF188" s="808"/>
      <c r="AG188" s="808"/>
      <c r="AH188" s="808"/>
      <c r="AI188" s="808"/>
      <c r="AJ188" s="808"/>
      <c r="AK188" s="808"/>
      <c r="AL188" s="808"/>
      <c r="AM188" s="808"/>
      <c r="AN188" s="808"/>
      <c r="AO188" s="808"/>
      <c r="AP188" s="808"/>
      <c r="AQ188" s="808"/>
      <c r="AR188" s="808"/>
      <c r="AS188" s="808"/>
      <c r="AT188" s="376"/>
      <c r="AU188" s="755"/>
      <c r="AV188" s="780"/>
      <c r="AW188" s="780"/>
      <c r="AX188" s="780"/>
      <c r="AY188" s="780"/>
      <c r="AZ188" s="780"/>
      <c r="BA188" s="777"/>
      <c r="BB188" s="347"/>
      <c r="BC188" s="347"/>
      <c r="BD188" s="347"/>
      <c r="BE188" s="347"/>
      <c r="BF188" s="347"/>
      <c r="BG188" s="347"/>
      <c r="BH188" s="347"/>
      <c r="BI188" s="347"/>
      <c r="BJ188" s="347"/>
      <c r="BK188" s="347"/>
      <c r="BL188" s="347"/>
    </row>
    <row r="189" spans="1:64">
      <c r="A189" s="347"/>
      <c r="B189" s="751"/>
      <c r="C189" s="456"/>
      <c r="D189" s="413"/>
      <c r="E189" s="413"/>
      <c r="F189" s="413"/>
      <c r="G189" s="413"/>
      <c r="H189" s="413"/>
      <c r="I189" s="413"/>
      <c r="J189" s="413"/>
      <c r="K189" s="413"/>
      <c r="L189" s="413"/>
      <c r="M189" s="413"/>
      <c r="N189" s="413"/>
      <c r="O189" s="413"/>
      <c r="P189" s="413"/>
      <c r="Q189" s="413"/>
      <c r="R189" s="413"/>
      <c r="S189" s="413"/>
      <c r="T189" s="413"/>
      <c r="U189" s="413"/>
      <c r="V189" s="413"/>
      <c r="W189" s="413"/>
      <c r="X189" s="413"/>
      <c r="Y189" s="413"/>
      <c r="Z189" s="413"/>
      <c r="AA189" s="413"/>
      <c r="AB189" s="413"/>
      <c r="AC189" s="413"/>
      <c r="AD189" s="413"/>
      <c r="AE189" s="413"/>
      <c r="AF189" s="413"/>
      <c r="AG189" s="413"/>
      <c r="AH189" s="413"/>
      <c r="AI189" s="413"/>
      <c r="AJ189" s="413"/>
      <c r="AK189" s="413"/>
      <c r="AL189" s="413"/>
      <c r="AM189" s="413"/>
      <c r="AN189" s="413"/>
      <c r="AO189" s="413"/>
      <c r="AP189" s="413"/>
      <c r="AQ189" s="413"/>
      <c r="AR189" s="413"/>
      <c r="AS189" s="413"/>
      <c r="AT189" s="376"/>
      <c r="AU189" s="755"/>
      <c r="AV189" s="780"/>
      <c r="AW189" s="780"/>
      <c r="AX189" s="780"/>
      <c r="AY189" s="780"/>
      <c r="AZ189" s="780"/>
      <c r="BA189" s="777"/>
      <c r="BB189" s="347"/>
      <c r="BC189" s="347"/>
      <c r="BD189" s="347"/>
      <c r="BE189" s="347"/>
      <c r="BF189" s="347"/>
      <c r="BG189" s="347"/>
      <c r="BH189" s="347"/>
      <c r="BI189" s="347"/>
      <c r="BJ189" s="347"/>
      <c r="BK189" s="347"/>
      <c r="BL189" s="347"/>
    </row>
    <row r="190" spans="1:64">
      <c r="A190" s="347"/>
      <c r="B190" s="751"/>
      <c r="C190" s="413"/>
      <c r="D190" s="413"/>
      <c r="E190" s="413"/>
      <c r="F190" s="413"/>
      <c r="G190" s="413"/>
      <c r="H190" s="413"/>
      <c r="I190" s="413"/>
      <c r="J190" s="413"/>
      <c r="K190" s="413"/>
      <c r="L190" s="413"/>
      <c r="M190" s="413"/>
      <c r="N190" s="413"/>
      <c r="O190" s="413"/>
      <c r="P190" s="413"/>
      <c r="Q190" s="413"/>
      <c r="R190" s="413"/>
      <c r="S190" s="413"/>
      <c r="T190" s="413"/>
      <c r="U190" s="413"/>
      <c r="V190" s="413"/>
      <c r="W190" s="413"/>
      <c r="X190" s="413"/>
      <c r="Y190" s="413"/>
      <c r="Z190" s="413"/>
      <c r="AA190" s="413"/>
      <c r="AB190" s="413"/>
      <c r="AC190" s="413"/>
      <c r="AD190" s="413"/>
      <c r="AE190" s="413"/>
      <c r="AF190" s="413"/>
      <c r="AG190" s="413"/>
      <c r="AH190" s="413"/>
      <c r="AI190" s="413"/>
      <c r="AJ190" s="413"/>
      <c r="AK190" s="413"/>
      <c r="AL190" s="413"/>
      <c r="AM190" s="413"/>
      <c r="AN190" s="413"/>
      <c r="AO190" s="413"/>
      <c r="AP190" s="413"/>
      <c r="AQ190" s="413"/>
      <c r="AR190" s="413"/>
      <c r="AS190" s="413"/>
      <c r="AT190" s="376"/>
      <c r="AU190" s="755"/>
      <c r="AV190" s="780"/>
      <c r="AW190" s="780"/>
      <c r="AX190" s="780"/>
      <c r="AY190" s="780"/>
      <c r="AZ190" s="780"/>
      <c r="BA190" s="777"/>
      <c r="BB190" s="347"/>
      <c r="BC190" s="347"/>
      <c r="BD190" s="347"/>
      <c r="BE190" s="347"/>
      <c r="BF190" s="347"/>
      <c r="BG190" s="347"/>
      <c r="BH190" s="347"/>
      <c r="BI190" s="347"/>
      <c r="BJ190" s="347"/>
      <c r="BK190" s="347"/>
      <c r="BL190" s="347"/>
    </row>
    <row r="191" spans="1:64">
      <c r="A191" s="347"/>
      <c r="B191" s="751"/>
      <c r="C191" s="350"/>
      <c r="D191" s="350"/>
      <c r="E191" s="350"/>
      <c r="F191" s="376"/>
      <c r="G191" s="350"/>
      <c r="H191" s="350"/>
      <c r="I191" s="376"/>
      <c r="J191" s="350"/>
      <c r="K191" s="350"/>
      <c r="L191" s="376"/>
      <c r="M191" s="350"/>
      <c r="N191" s="350"/>
      <c r="O191" s="376"/>
      <c r="P191" s="350"/>
      <c r="Q191" s="350"/>
      <c r="R191" s="376"/>
      <c r="S191" s="350"/>
      <c r="T191" s="350"/>
      <c r="U191" s="457"/>
      <c r="V191" s="350"/>
      <c r="W191" s="350"/>
      <c r="X191" s="376"/>
      <c r="Y191" s="350"/>
      <c r="Z191" s="350"/>
      <c r="AA191" s="376"/>
      <c r="AB191" s="350"/>
      <c r="AC191" s="350"/>
      <c r="AD191" s="376"/>
      <c r="AE191" s="350"/>
      <c r="AF191" s="350"/>
      <c r="AG191" s="376"/>
      <c r="AH191" s="350"/>
      <c r="AI191" s="350"/>
      <c r="AJ191" s="376"/>
      <c r="AK191" s="350"/>
      <c r="AL191" s="350"/>
      <c r="AM191" s="376"/>
      <c r="AN191" s="350"/>
      <c r="AO191" s="350"/>
      <c r="AP191" s="457"/>
      <c r="AQ191" s="350"/>
      <c r="AR191" s="350"/>
      <c r="AS191" s="376"/>
      <c r="AT191" s="376"/>
      <c r="AU191" s="755"/>
      <c r="AV191" s="780"/>
      <c r="AW191" s="780"/>
      <c r="AX191" s="780"/>
      <c r="AY191" s="780"/>
      <c r="AZ191" s="780"/>
      <c r="BA191" s="777"/>
      <c r="BB191" s="347"/>
      <c r="BC191" s="347"/>
      <c r="BD191" s="347"/>
      <c r="BE191" s="347"/>
      <c r="BF191" s="347"/>
      <c r="BG191" s="347"/>
      <c r="BH191" s="347"/>
      <c r="BI191" s="347"/>
      <c r="BJ191" s="347"/>
      <c r="BK191" s="347"/>
      <c r="BL191" s="347"/>
    </row>
    <row r="192" spans="1:64" ht="17" thickBot="1">
      <c r="A192" s="347"/>
      <c r="B192" s="751"/>
      <c r="C192" s="350"/>
      <c r="D192" s="411" t="s">
        <v>1194</v>
      </c>
      <c r="E192" s="384"/>
      <c r="F192" s="376"/>
      <c r="G192" s="776"/>
      <c r="H192" s="776"/>
      <c r="I192" s="376"/>
      <c r="J192" s="776"/>
      <c r="K192" s="776"/>
      <c r="L192" s="376"/>
      <c r="M192" s="776"/>
      <c r="N192" s="776"/>
      <c r="O192" s="376"/>
      <c r="P192" s="776"/>
      <c r="Q192" s="776"/>
      <c r="R192" s="376"/>
      <c r="S192" s="776"/>
      <c r="T192" s="776"/>
      <c r="U192" s="376"/>
      <c r="V192" s="776"/>
      <c r="W192" s="776"/>
      <c r="X192" s="376"/>
      <c r="Y192" s="776"/>
      <c r="Z192" s="776"/>
      <c r="AA192" s="376"/>
      <c r="AB192" s="776"/>
      <c r="AC192" s="776"/>
      <c r="AD192" s="376"/>
      <c r="AE192" s="776"/>
      <c r="AF192" s="776"/>
      <c r="AG192" s="376"/>
      <c r="AH192" s="776"/>
      <c r="AI192" s="776"/>
      <c r="AJ192" s="376"/>
      <c r="AK192" s="776"/>
      <c r="AL192" s="776"/>
      <c r="AM192" s="376"/>
      <c r="AN192" s="776"/>
      <c r="AO192" s="776"/>
      <c r="AP192" s="376"/>
      <c r="AQ192" s="814"/>
      <c r="AR192" s="814"/>
      <c r="AS192" s="376"/>
      <c r="AT192" s="376"/>
      <c r="AU192" s="755"/>
      <c r="AV192" s="781"/>
      <c r="AW192" s="781"/>
      <c r="AX192" s="781"/>
      <c r="AY192" s="781"/>
      <c r="AZ192" s="781"/>
      <c r="BA192" s="778"/>
      <c r="BB192" s="347"/>
      <c r="BC192" s="347"/>
      <c r="BD192" s="347"/>
      <c r="BE192" s="347"/>
      <c r="BF192" s="347"/>
      <c r="BG192" s="347"/>
      <c r="BH192" s="347"/>
      <c r="BI192" s="347"/>
      <c r="BJ192" s="347"/>
      <c r="BK192" s="347"/>
      <c r="BL192" s="347"/>
    </row>
    <row r="193" spans="1:64" ht="17.5" thickTop="1" thickBot="1">
      <c r="A193" s="347"/>
      <c r="B193" s="751"/>
      <c r="C193" s="376"/>
      <c r="D193" s="433" t="s">
        <v>814</v>
      </c>
      <c r="E193" s="434" t="s">
        <v>816</v>
      </c>
      <c r="F193" s="376"/>
      <c r="G193" s="422" t="s">
        <v>814</v>
      </c>
      <c r="H193" s="423" t="s">
        <v>816</v>
      </c>
      <c r="I193" s="376"/>
      <c r="J193" s="422" t="s">
        <v>814</v>
      </c>
      <c r="K193" s="423" t="s">
        <v>816</v>
      </c>
      <c r="L193" s="376"/>
      <c r="M193" s="422" t="s">
        <v>814</v>
      </c>
      <c r="N193" s="423" t="s">
        <v>816</v>
      </c>
      <c r="O193" s="376"/>
      <c r="P193" s="422" t="s">
        <v>814</v>
      </c>
      <c r="Q193" s="423" t="s">
        <v>816</v>
      </c>
      <c r="R193" s="376"/>
      <c r="S193" s="422" t="s">
        <v>814</v>
      </c>
      <c r="T193" s="423" t="s">
        <v>816</v>
      </c>
      <c r="U193" s="376"/>
      <c r="V193" s="422" t="s">
        <v>814</v>
      </c>
      <c r="W193" s="423" t="s">
        <v>816</v>
      </c>
      <c r="X193" s="376"/>
      <c r="Y193" s="422" t="s">
        <v>814</v>
      </c>
      <c r="Z193" s="423" t="s">
        <v>816</v>
      </c>
      <c r="AA193" s="376"/>
      <c r="AB193" s="422" t="s">
        <v>814</v>
      </c>
      <c r="AC193" s="423" t="s">
        <v>816</v>
      </c>
      <c r="AD193" s="376"/>
      <c r="AE193" s="422" t="s">
        <v>814</v>
      </c>
      <c r="AF193" s="423" t="s">
        <v>816</v>
      </c>
      <c r="AG193" s="376"/>
      <c r="AH193" s="422" t="s">
        <v>814</v>
      </c>
      <c r="AI193" s="423" t="s">
        <v>816</v>
      </c>
      <c r="AJ193" s="376"/>
      <c r="AK193" s="422" t="s">
        <v>814</v>
      </c>
      <c r="AL193" s="423" t="s">
        <v>816</v>
      </c>
      <c r="AM193" s="376"/>
      <c r="AN193" s="422" t="s">
        <v>814</v>
      </c>
      <c r="AO193" s="423" t="s">
        <v>816</v>
      </c>
      <c r="AP193" s="376"/>
      <c r="AQ193" s="422" t="s">
        <v>814</v>
      </c>
      <c r="AR193" s="423" t="s">
        <v>816</v>
      </c>
      <c r="AS193" s="428"/>
      <c r="AT193" s="376"/>
      <c r="AU193" s="755"/>
      <c r="AV193" s="761">
        <v>14</v>
      </c>
      <c r="AW193" s="761">
        <f>COUNTIF(D192:AR193,"FC")</f>
        <v>1</v>
      </c>
      <c r="AX193" s="761">
        <f>COUNTIF(J191:AR191,"EC")</f>
        <v>0</v>
      </c>
      <c r="AY193" s="761">
        <f>COUNTIF(A195:AR196,"E")</f>
        <v>1</v>
      </c>
      <c r="AZ193" s="761">
        <f>COUNTIF(J192:AR192,"TW")</f>
        <v>0</v>
      </c>
      <c r="BA193" s="762"/>
      <c r="BB193" s="347"/>
      <c r="BC193" s="347"/>
      <c r="BD193" s="347"/>
      <c r="BE193" s="347"/>
      <c r="BF193" s="347"/>
      <c r="BG193" s="347"/>
      <c r="BH193" s="347"/>
      <c r="BI193" s="347"/>
      <c r="BJ193" s="347"/>
      <c r="BK193" s="347"/>
      <c r="BL193" s="347"/>
    </row>
    <row r="194" spans="1:64" ht="17.5" thickTop="1" thickBot="1">
      <c r="A194" s="347"/>
      <c r="B194" s="751"/>
      <c r="C194" s="376"/>
      <c r="D194" s="435" t="s">
        <v>819</v>
      </c>
      <c r="E194" s="436" t="s">
        <v>637</v>
      </c>
      <c r="F194" s="376"/>
      <c r="G194" s="425" t="s">
        <v>819</v>
      </c>
      <c r="H194" s="426" t="s">
        <v>637</v>
      </c>
      <c r="I194" s="376" t="s">
        <v>826</v>
      </c>
      <c r="J194" s="425" t="s">
        <v>819</v>
      </c>
      <c r="K194" s="426" t="s">
        <v>637</v>
      </c>
      <c r="L194" s="376"/>
      <c r="M194" s="425" t="s">
        <v>819</v>
      </c>
      <c r="N194" s="426" t="s">
        <v>637</v>
      </c>
      <c r="O194" s="376"/>
      <c r="P194" s="425" t="s">
        <v>819</v>
      </c>
      <c r="Q194" s="426" t="s">
        <v>637</v>
      </c>
      <c r="R194" s="376"/>
      <c r="S194" s="425" t="s">
        <v>819</v>
      </c>
      <c r="T194" s="426" t="s">
        <v>637</v>
      </c>
      <c r="U194" s="376"/>
      <c r="V194" s="425" t="s">
        <v>819</v>
      </c>
      <c r="W194" s="426" t="s">
        <v>637</v>
      </c>
      <c r="X194" s="376"/>
      <c r="Y194" s="425" t="s">
        <v>819</v>
      </c>
      <c r="Z194" s="426" t="s">
        <v>637</v>
      </c>
      <c r="AA194" s="376"/>
      <c r="AB194" s="425" t="s">
        <v>819</v>
      </c>
      <c r="AC194" s="426" t="s">
        <v>637</v>
      </c>
      <c r="AD194" s="376"/>
      <c r="AE194" s="425" t="s">
        <v>819</v>
      </c>
      <c r="AF194" s="426" t="s">
        <v>637</v>
      </c>
      <c r="AG194" s="376"/>
      <c r="AH194" s="425" t="s">
        <v>819</v>
      </c>
      <c r="AI194" s="426" t="s">
        <v>637</v>
      </c>
      <c r="AJ194" s="376"/>
      <c r="AK194" s="425" t="s">
        <v>819</v>
      </c>
      <c r="AL194" s="426" t="s">
        <v>637</v>
      </c>
      <c r="AM194" s="376"/>
      <c r="AN194" s="425" t="s">
        <v>819</v>
      </c>
      <c r="AO194" s="426" t="s">
        <v>637</v>
      </c>
      <c r="AP194" s="376"/>
      <c r="AQ194" s="425" t="s">
        <v>819</v>
      </c>
      <c r="AR194" s="426" t="s">
        <v>637</v>
      </c>
      <c r="AS194" s="428"/>
      <c r="AT194" s="376"/>
      <c r="AU194" s="755"/>
      <c r="AV194" s="761"/>
      <c r="AW194" s="761"/>
      <c r="AX194" s="761"/>
      <c r="AY194" s="761"/>
      <c r="AZ194" s="761"/>
      <c r="BA194" s="762"/>
      <c r="BB194" s="347"/>
      <c r="BC194" s="347"/>
      <c r="BD194" s="347"/>
      <c r="BE194" s="347"/>
      <c r="BF194" s="347"/>
      <c r="BG194" s="347"/>
      <c r="BH194" s="347"/>
      <c r="BI194" s="347"/>
      <c r="BJ194" s="347"/>
      <c r="BK194" s="347"/>
      <c r="BL194" s="347"/>
    </row>
    <row r="195" spans="1:64" ht="17.5" thickTop="1" thickBot="1">
      <c r="A195" s="347"/>
      <c r="B195" s="751"/>
      <c r="C195" s="350"/>
      <c r="D195" s="437" t="s">
        <v>1195</v>
      </c>
      <c r="E195" s="438" t="s">
        <v>1117</v>
      </c>
      <c r="F195" s="396">
        <v>369.82499999999999</v>
      </c>
      <c r="G195" s="390">
        <v>0</v>
      </c>
      <c r="H195" s="395" t="s">
        <v>967</v>
      </c>
      <c r="I195" s="396">
        <v>390</v>
      </c>
      <c r="J195" s="390">
        <v>0</v>
      </c>
      <c r="K195" s="395" t="s">
        <v>967</v>
      </c>
      <c r="L195" s="396">
        <v>387</v>
      </c>
      <c r="M195" s="390">
        <v>0</v>
      </c>
      <c r="N195" s="395" t="s">
        <v>967</v>
      </c>
      <c r="O195" s="396">
        <v>392</v>
      </c>
      <c r="P195" s="390">
        <v>0</v>
      </c>
      <c r="Q195" s="395" t="s">
        <v>967</v>
      </c>
      <c r="R195" s="396">
        <v>394</v>
      </c>
      <c r="S195" s="390">
        <v>0</v>
      </c>
      <c r="T195" s="395" t="s">
        <v>967</v>
      </c>
      <c r="U195" s="396">
        <v>401</v>
      </c>
      <c r="V195" s="390">
        <v>0</v>
      </c>
      <c r="W195" s="395" t="s">
        <v>967</v>
      </c>
      <c r="X195" s="396">
        <v>426</v>
      </c>
      <c r="Y195" s="390">
        <v>0</v>
      </c>
      <c r="Z195" s="395" t="s">
        <v>967</v>
      </c>
      <c r="AA195" s="396">
        <v>378</v>
      </c>
      <c r="AB195" s="390">
        <v>0</v>
      </c>
      <c r="AC195" s="395" t="s">
        <v>967</v>
      </c>
      <c r="AD195" s="396">
        <v>422</v>
      </c>
      <c r="AE195" s="390">
        <v>0</v>
      </c>
      <c r="AF195" s="395" t="s">
        <v>967</v>
      </c>
      <c r="AG195" s="396">
        <v>425</v>
      </c>
      <c r="AH195" s="390">
        <v>0</v>
      </c>
      <c r="AI195" s="395" t="s">
        <v>967</v>
      </c>
      <c r="AJ195" s="396">
        <v>407</v>
      </c>
      <c r="AK195" s="390">
        <v>0</v>
      </c>
      <c r="AL195" s="395" t="s">
        <v>967</v>
      </c>
      <c r="AM195" s="396">
        <v>378</v>
      </c>
      <c r="AN195" s="390">
        <v>0</v>
      </c>
      <c r="AO195" s="395" t="s">
        <v>967</v>
      </c>
      <c r="AP195" s="396">
        <v>376.94400000000002</v>
      </c>
      <c r="AQ195" s="390">
        <v>0</v>
      </c>
      <c r="AR195" s="395" t="s">
        <v>967</v>
      </c>
      <c r="AS195" s="396">
        <v>405</v>
      </c>
      <c r="AT195" s="376"/>
      <c r="AU195" s="755"/>
      <c r="AV195" s="761"/>
      <c r="AW195" s="761"/>
      <c r="AX195" s="761"/>
      <c r="AY195" s="761"/>
      <c r="AZ195" s="761"/>
      <c r="BA195" s="762"/>
      <c r="BB195" s="353">
        <f>SUM(F195:AS195)</f>
        <v>5551.7690000000002</v>
      </c>
      <c r="BC195" s="347"/>
      <c r="BD195" s="347"/>
      <c r="BE195" s="347"/>
      <c r="BF195" s="347"/>
      <c r="BG195" s="347"/>
      <c r="BH195" s="347"/>
      <c r="BI195" s="347"/>
      <c r="BJ195" s="347"/>
      <c r="BK195" s="347"/>
      <c r="BL195" s="347"/>
    </row>
    <row r="196" spans="1:64" ht="17" thickTop="1">
      <c r="A196" s="347"/>
      <c r="B196" s="751"/>
      <c r="C196" s="404"/>
      <c r="D196" s="760" t="s">
        <v>1014</v>
      </c>
      <c r="E196" s="760"/>
      <c r="F196" s="376"/>
      <c r="G196" s="760" t="s">
        <v>1110</v>
      </c>
      <c r="H196" s="760"/>
      <c r="I196" s="404"/>
      <c r="J196" s="760" t="s">
        <v>1565</v>
      </c>
      <c r="K196" s="760"/>
      <c r="L196" s="404"/>
      <c r="M196" s="760" t="s">
        <v>1566</v>
      </c>
      <c r="N196" s="760"/>
      <c r="O196" s="404"/>
      <c r="P196" s="760" t="s">
        <v>1567</v>
      </c>
      <c r="Q196" s="760"/>
      <c r="R196" s="376"/>
      <c r="S196" s="760" t="s">
        <v>1568</v>
      </c>
      <c r="T196" s="760"/>
      <c r="U196" s="376"/>
      <c r="V196" s="760" t="s">
        <v>1569</v>
      </c>
      <c r="W196" s="760"/>
      <c r="X196" s="376"/>
      <c r="Y196" s="760" t="s">
        <v>1570</v>
      </c>
      <c r="Z196" s="760"/>
      <c r="AA196" s="376"/>
      <c r="AB196" s="760" t="s">
        <v>1571</v>
      </c>
      <c r="AC196" s="760"/>
      <c r="AD196" s="376"/>
      <c r="AE196" s="760" t="s">
        <v>1572</v>
      </c>
      <c r="AF196" s="760"/>
      <c r="AG196" s="376"/>
      <c r="AH196" s="760" t="s">
        <v>1573</v>
      </c>
      <c r="AI196" s="760"/>
      <c r="AJ196" s="376"/>
      <c r="AK196" s="760" t="s">
        <v>1574</v>
      </c>
      <c r="AL196" s="760"/>
      <c r="AM196" s="427"/>
      <c r="AN196" s="760" t="s">
        <v>1575</v>
      </c>
      <c r="AO196" s="760"/>
      <c r="AP196" s="376"/>
      <c r="AQ196" s="760" t="s">
        <v>1576</v>
      </c>
      <c r="AR196" s="760"/>
      <c r="AS196" s="404"/>
      <c r="AT196" s="376"/>
      <c r="AU196" s="755"/>
      <c r="AV196" s="381"/>
      <c r="AW196" s="381"/>
      <c r="AX196" s="381"/>
      <c r="AY196" s="381"/>
      <c r="AZ196" s="381"/>
      <c r="BA196" s="385"/>
      <c r="BB196" s="347"/>
      <c r="BC196" s="347"/>
      <c r="BD196" s="347"/>
      <c r="BE196" s="347"/>
      <c r="BF196" s="347"/>
      <c r="BG196" s="347"/>
      <c r="BH196" s="347"/>
      <c r="BI196" s="347"/>
      <c r="BJ196" s="347"/>
      <c r="BK196" s="347"/>
      <c r="BL196" s="347"/>
    </row>
    <row r="197" spans="1:64">
      <c r="A197" s="347"/>
      <c r="B197" s="751"/>
      <c r="C197" s="404"/>
      <c r="D197" s="760" t="s">
        <v>1116</v>
      </c>
      <c r="E197" s="760"/>
      <c r="F197" s="376"/>
      <c r="G197" s="760" t="s">
        <v>1353</v>
      </c>
      <c r="H197" s="760"/>
      <c r="I197" s="376"/>
      <c r="J197" s="760" t="s">
        <v>1116</v>
      </c>
      <c r="K197" s="760"/>
      <c r="L197" s="376"/>
      <c r="M197" s="760" t="s">
        <v>1116</v>
      </c>
      <c r="N197" s="760"/>
      <c r="O197" s="376"/>
      <c r="P197" s="760" t="s">
        <v>1116</v>
      </c>
      <c r="Q197" s="760"/>
      <c r="R197" s="376"/>
      <c r="S197" s="760" t="s">
        <v>1116</v>
      </c>
      <c r="T197" s="760"/>
      <c r="U197" s="376"/>
      <c r="V197" s="760" t="s">
        <v>1113</v>
      </c>
      <c r="W197" s="760"/>
      <c r="X197" s="376"/>
      <c r="Y197" s="760" t="s">
        <v>1113</v>
      </c>
      <c r="Z197" s="760"/>
      <c r="AA197" s="376"/>
      <c r="AB197" s="760" t="s">
        <v>1129</v>
      </c>
      <c r="AC197" s="760"/>
      <c r="AD197" s="376"/>
      <c r="AE197" s="760" t="s">
        <v>1115</v>
      </c>
      <c r="AF197" s="760"/>
      <c r="AG197" s="376"/>
      <c r="AH197" s="760" t="s">
        <v>1115</v>
      </c>
      <c r="AI197" s="760"/>
      <c r="AJ197" s="376"/>
      <c r="AK197" s="760" t="s">
        <v>1129</v>
      </c>
      <c r="AL197" s="760"/>
      <c r="AM197" s="376"/>
      <c r="AN197" s="760" t="s">
        <v>1116</v>
      </c>
      <c r="AO197" s="760"/>
      <c r="AP197" s="376"/>
      <c r="AQ197" s="760" t="s">
        <v>1341</v>
      </c>
      <c r="AR197" s="760"/>
      <c r="AS197" s="404"/>
      <c r="AT197" s="376"/>
      <c r="AU197" s="755"/>
      <c r="AV197" s="381"/>
      <c r="AW197" s="381"/>
      <c r="AX197" s="381"/>
      <c r="AY197" s="381"/>
      <c r="AZ197" s="381"/>
      <c r="BA197" s="385"/>
      <c r="BB197" s="347"/>
      <c r="BC197" s="347"/>
      <c r="BD197" s="347"/>
      <c r="BE197" s="347"/>
      <c r="BF197" s="347"/>
      <c r="BG197" s="347"/>
      <c r="BH197" s="347"/>
      <c r="BI197" s="347"/>
      <c r="BJ197" s="347"/>
      <c r="BK197" s="347"/>
      <c r="BL197" s="347"/>
    </row>
    <row r="198" spans="1:64">
      <c r="A198" s="347"/>
      <c r="B198" s="751"/>
      <c r="C198" s="350"/>
      <c r="D198" s="408"/>
      <c r="E198" s="408"/>
      <c r="F198" s="376"/>
      <c r="G198" s="408"/>
      <c r="H198" s="408"/>
      <c r="I198" s="408"/>
      <c r="J198" s="408"/>
      <c r="K198" s="408"/>
      <c r="L198" s="376"/>
      <c r="M198" s="408"/>
      <c r="N198" s="408"/>
      <c r="O198" s="376"/>
      <c r="P198" s="408"/>
      <c r="Q198" s="408"/>
      <c r="R198" s="408"/>
      <c r="S198" s="429"/>
      <c r="T198" s="430"/>
      <c r="U198" s="408"/>
      <c r="V198" s="408"/>
      <c r="W198" s="408"/>
      <c r="X198" s="350"/>
      <c r="Y198" s="408"/>
      <c r="Z198" s="408"/>
      <c r="AA198" s="376"/>
      <c r="AB198" s="408"/>
      <c r="AC198" s="408"/>
      <c r="AD198" s="376"/>
      <c r="AE198" s="408"/>
      <c r="AF198" s="408"/>
      <c r="AG198" s="376"/>
      <c r="AH198" s="408"/>
      <c r="AI198" s="408"/>
      <c r="AJ198" s="413"/>
      <c r="AK198" s="408"/>
      <c r="AL198" s="408"/>
      <c r="AM198" s="413"/>
      <c r="AN198" s="408"/>
      <c r="AO198" s="408"/>
      <c r="AP198" s="413"/>
      <c r="AQ198" s="408"/>
      <c r="AR198" s="408"/>
      <c r="AS198" s="413"/>
      <c r="AT198" s="376"/>
      <c r="AU198" s="755"/>
      <c r="AV198" s="381"/>
      <c r="AW198" s="381"/>
      <c r="AX198" s="381"/>
      <c r="AY198" s="381"/>
      <c r="AZ198" s="381"/>
      <c r="BA198" s="385"/>
      <c r="BB198" s="347"/>
      <c r="BC198" s="347"/>
      <c r="BD198" s="347"/>
      <c r="BE198" s="347"/>
      <c r="BF198" s="347"/>
      <c r="BG198" s="347"/>
      <c r="BH198" s="347"/>
      <c r="BI198" s="347"/>
      <c r="BJ198" s="347"/>
      <c r="BK198" s="347"/>
      <c r="BL198" s="347"/>
    </row>
    <row r="199" spans="1:64">
      <c r="A199" s="347"/>
      <c r="B199" s="751"/>
      <c r="C199" s="415"/>
      <c r="D199" s="415">
        <f>AQ187+1</f>
        <v>233</v>
      </c>
      <c r="E199" s="415"/>
      <c r="F199" s="402"/>
      <c r="G199" s="415">
        <f>D199+1</f>
        <v>234</v>
      </c>
      <c r="H199" s="415"/>
      <c r="I199" s="402"/>
      <c r="J199" s="415">
        <f>G199+1</f>
        <v>235</v>
      </c>
      <c r="K199" s="415"/>
      <c r="L199" s="402"/>
      <c r="M199" s="415">
        <f>J199+1</f>
        <v>236</v>
      </c>
      <c r="N199" s="415"/>
      <c r="O199" s="402"/>
      <c r="P199" s="415">
        <f>M199+1</f>
        <v>237</v>
      </c>
      <c r="Q199" s="415"/>
      <c r="R199" s="402"/>
      <c r="S199" s="415">
        <f>P199+1</f>
        <v>238</v>
      </c>
      <c r="T199" s="415"/>
      <c r="U199" s="402"/>
      <c r="V199" s="415">
        <f>S199+1</f>
        <v>239</v>
      </c>
      <c r="W199" s="415"/>
      <c r="X199" s="415"/>
      <c r="Y199" s="415">
        <f>V199+1</f>
        <v>240</v>
      </c>
      <c r="Z199" s="415"/>
      <c r="AA199" s="402"/>
      <c r="AB199" s="415">
        <f>Y199+1</f>
        <v>241</v>
      </c>
      <c r="AC199" s="415"/>
      <c r="AD199" s="402"/>
      <c r="AE199" s="415">
        <f>AB199+1</f>
        <v>242</v>
      </c>
      <c r="AF199" s="415"/>
      <c r="AG199" s="402"/>
      <c r="AH199" s="415">
        <f>AE199+1</f>
        <v>243</v>
      </c>
      <c r="AI199" s="415"/>
      <c r="AJ199" s="415"/>
      <c r="AK199" s="415">
        <f>AH199+1</f>
        <v>244</v>
      </c>
      <c r="AL199" s="415"/>
      <c r="AM199" s="415"/>
      <c r="AN199" s="415">
        <f>AK199+1</f>
        <v>245</v>
      </c>
      <c r="AO199" s="415"/>
      <c r="AP199" s="415"/>
      <c r="AQ199" s="415">
        <f>AN199+1</f>
        <v>246</v>
      </c>
      <c r="AR199" s="415"/>
      <c r="AS199" s="415"/>
      <c r="AT199" s="376"/>
      <c r="AU199" s="755"/>
      <c r="AV199" s="381"/>
      <c r="AW199" s="381"/>
      <c r="AX199" s="381"/>
      <c r="AY199" s="381"/>
      <c r="AZ199" s="381"/>
      <c r="BA199" s="385"/>
      <c r="BB199" s="347"/>
      <c r="BC199" s="347"/>
      <c r="BD199" s="347"/>
      <c r="BE199" s="347"/>
      <c r="BF199" s="347"/>
      <c r="BG199" s="347"/>
      <c r="BH199" s="347"/>
      <c r="BI199" s="347"/>
      <c r="BJ199" s="347"/>
      <c r="BK199" s="347"/>
      <c r="BL199" s="347"/>
    </row>
    <row r="200" spans="1:64">
      <c r="A200" s="347"/>
      <c r="B200" s="751"/>
      <c r="C200" s="813" t="s">
        <v>1189</v>
      </c>
      <c r="D200" s="808"/>
      <c r="E200" s="808"/>
      <c r="F200" s="808"/>
      <c r="G200" s="808"/>
      <c r="H200" s="808"/>
      <c r="I200" s="808"/>
      <c r="J200" s="808"/>
      <c r="K200" s="808"/>
      <c r="L200" s="808"/>
      <c r="M200" s="808"/>
      <c r="N200" s="808"/>
      <c r="O200" s="808"/>
      <c r="P200" s="808"/>
      <c r="Q200" s="808"/>
      <c r="R200" s="808"/>
      <c r="S200" s="808"/>
      <c r="T200" s="808"/>
      <c r="U200" s="808"/>
      <c r="V200" s="808"/>
      <c r="W200" s="808"/>
      <c r="X200" s="808"/>
      <c r="Y200" s="808"/>
      <c r="Z200" s="808"/>
      <c r="AA200" s="808"/>
      <c r="AB200" s="808"/>
      <c r="AC200" s="808"/>
      <c r="AD200" s="808"/>
      <c r="AE200" s="808"/>
      <c r="AF200" s="808"/>
      <c r="AG200" s="808"/>
      <c r="AH200" s="808"/>
      <c r="AI200" s="808"/>
      <c r="AJ200" s="808"/>
      <c r="AK200" s="808"/>
      <c r="AL200" s="808"/>
      <c r="AM200" s="808"/>
      <c r="AN200" s="808"/>
      <c r="AO200" s="808"/>
      <c r="AP200" s="808"/>
      <c r="AQ200" s="808"/>
      <c r="AR200" s="808"/>
      <c r="AS200" s="808"/>
      <c r="AT200" s="376"/>
      <c r="AU200" s="755"/>
      <c r="AV200" s="381"/>
      <c r="AW200" s="381"/>
      <c r="AX200" s="381"/>
      <c r="AY200" s="381"/>
      <c r="AZ200" s="381"/>
      <c r="BA200" s="385"/>
      <c r="BB200" s="347"/>
      <c r="BC200" s="347"/>
      <c r="BD200" s="347"/>
      <c r="BE200" s="347"/>
      <c r="BF200" s="347"/>
      <c r="BG200" s="347"/>
      <c r="BH200" s="347"/>
      <c r="BI200" s="347"/>
      <c r="BJ200" s="347"/>
      <c r="BK200" s="347"/>
      <c r="BL200" s="347"/>
    </row>
    <row r="201" spans="1:64">
      <c r="A201" s="347"/>
      <c r="B201" s="751"/>
      <c r="C201" s="456"/>
      <c r="D201" s="413"/>
      <c r="E201" s="413"/>
      <c r="F201" s="413"/>
      <c r="G201" s="413"/>
      <c r="H201" s="413"/>
      <c r="I201" s="413"/>
      <c r="J201" s="413"/>
      <c r="K201" s="413"/>
      <c r="L201" s="413"/>
      <c r="M201" s="413"/>
      <c r="N201" s="413"/>
      <c r="O201" s="413"/>
      <c r="P201" s="413"/>
      <c r="Q201" s="413"/>
      <c r="R201" s="413"/>
      <c r="S201" s="413"/>
      <c r="T201" s="413"/>
      <c r="U201" s="413"/>
      <c r="V201" s="413"/>
      <c r="W201" s="413"/>
      <c r="X201" s="413"/>
      <c r="Y201" s="413"/>
      <c r="Z201" s="413"/>
      <c r="AA201" s="413"/>
      <c r="AB201" s="413"/>
      <c r="AC201" s="413"/>
      <c r="AD201" s="413"/>
      <c r="AE201" s="413"/>
      <c r="AF201" s="413"/>
      <c r="AG201" s="413"/>
      <c r="AH201" s="413"/>
      <c r="AI201" s="413"/>
      <c r="AJ201" s="413"/>
      <c r="AK201" s="413"/>
      <c r="AL201" s="413"/>
      <c r="AM201" s="413"/>
      <c r="AN201" s="413"/>
      <c r="AO201" s="413"/>
      <c r="AP201" s="413"/>
      <c r="AQ201" s="413"/>
      <c r="AR201" s="413"/>
      <c r="AS201" s="413"/>
      <c r="AT201" s="376"/>
      <c r="AU201" s="755"/>
      <c r="AV201" s="381"/>
      <c r="AW201" s="381"/>
      <c r="AX201" s="381"/>
      <c r="AY201" s="381"/>
      <c r="AZ201" s="381"/>
      <c r="BA201" s="385"/>
      <c r="BB201" s="347"/>
      <c r="BC201" s="347"/>
      <c r="BD201" s="347"/>
      <c r="BE201" s="347"/>
      <c r="BF201" s="347"/>
      <c r="BG201" s="347"/>
      <c r="BH201" s="347"/>
      <c r="BI201" s="347"/>
      <c r="BJ201" s="347"/>
      <c r="BK201" s="347"/>
      <c r="BL201" s="347"/>
    </row>
    <row r="202" spans="1:64" ht="17" thickBot="1">
      <c r="A202" s="347"/>
      <c r="B202" s="751"/>
      <c r="C202" s="350"/>
      <c r="D202" s="350"/>
      <c r="E202" s="350"/>
      <c r="F202" s="376"/>
      <c r="G202" s="350"/>
      <c r="H202" s="350"/>
      <c r="I202" s="376"/>
      <c r="J202" s="350"/>
      <c r="K202" s="350"/>
      <c r="L202" s="376"/>
      <c r="M202" s="350"/>
      <c r="N202" s="350"/>
      <c r="O202" s="376"/>
      <c r="P202" s="350"/>
      <c r="Q202" s="350"/>
      <c r="R202" s="376"/>
      <c r="S202" s="350"/>
      <c r="T202" s="350"/>
      <c r="U202" s="457"/>
      <c r="V202" s="350"/>
      <c r="W202" s="350"/>
      <c r="X202" s="376"/>
      <c r="Y202" s="350"/>
      <c r="Z202" s="350"/>
      <c r="AA202" s="376"/>
      <c r="AB202" s="350"/>
      <c r="AC202" s="350"/>
      <c r="AD202" s="376"/>
      <c r="AE202" s="350"/>
      <c r="AF202" s="350"/>
      <c r="AG202" s="376"/>
      <c r="AH202" s="350"/>
      <c r="AI202" s="350"/>
      <c r="AJ202" s="376"/>
      <c r="AK202" s="350"/>
      <c r="AL202" s="350"/>
      <c r="AM202" s="376"/>
      <c r="AN202" s="350"/>
      <c r="AO202" s="350"/>
      <c r="AP202" s="457"/>
      <c r="AQ202" s="350"/>
      <c r="AR202" s="350"/>
      <c r="AS202" s="376"/>
      <c r="AT202" s="376"/>
      <c r="AU202" s="755"/>
      <c r="AV202" s="381"/>
      <c r="AW202" s="381"/>
      <c r="AX202" s="381"/>
      <c r="AY202" s="381"/>
      <c r="AZ202" s="381"/>
      <c r="BA202" s="385"/>
      <c r="BB202" s="347"/>
      <c r="BC202" s="347"/>
      <c r="BD202" s="347"/>
      <c r="BE202" s="347"/>
      <c r="BF202" s="347"/>
      <c r="BG202" s="347"/>
      <c r="BH202" s="347"/>
      <c r="BI202" s="347"/>
      <c r="BJ202" s="347"/>
      <c r="BK202" s="347"/>
      <c r="BL202" s="347"/>
    </row>
    <row r="203" spans="1:64" ht="17.5" thickTop="1" thickBot="1">
      <c r="A203" s="347"/>
      <c r="B203" s="751"/>
      <c r="C203" s="350"/>
      <c r="D203" s="411"/>
      <c r="E203" s="384"/>
      <c r="F203" s="376"/>
      <c r="G203" s="776"/>
      <c r="H203" s="776"/>
      <c r="I203" s="376"/>
      <c r="J203" s="776"/>
      <c r="K203" s="776"/>
      <c r="L203" s="376"/>
      <c r="M203" s="776"/>
      <c r="N203" s="776"/>
      <c r="O203" s="376"/>
      <c r="P203" s="776"/>
      <c r="Q203" s="776"/>
      <c r="R203" s="376"/>
      <c r="S203" s="776"/>
      <c r="T203" s="776"/>
      <c r="U203" s="376"/>
      <c r="V203" s="776"/>
      <c r="W203" s="776"/>
      <c r="X203" s="376"/>
      <c r="Y203" s="776"/>
      <c r="Z203" s="776"/>
      <c r="AA203" s="376"/>
      <c r="AB203" s="776"/>
      <c r="AC203" s="776"/>
      <c r="AD203" s="376"/>
      <c r="AE203" s="776"/>
      <c r="AF203" s="776"/>
      <c r="AG203" s="376"/>
      <c r="AH203" s="776"/>
      <c r="AI203" s="776"/>
      <c r="AJ203" s="376"/>
      <c r="AK203" s="776"/>
      <c r="AL203" s="776"/>
      <c r="AM203" s="376"/>
      <c r="AN203" s="776"/>
      <c r="AO203" s="776"/>
      <c r="AP203" s="376"/>
      <c r="AQ203" s="814"/>
      <c r="AR203" s="814"/>
      <c r="AS203" s="376"/>
      <c r="AT203" s="376"/>
      <c r="AU203" s="755"/>
      <c r="AV203" s="761">
        <v>14</v>
      </c>
      <c r="AW203" s="761">
        <f>COUNTIF(D202:AR203,"FC")</f>
        <v>0</v>
      </c>
      <c r="AX203" s="761">
        <f>COUNTIF(J201:AR201,"EC")</f>
        <v>0</v>
      </c>
      <c r="AY203" s="761">
        <f>COUNTIF(A205:AR206,"E")</f>
        <v>0</v>
      </c>
      <c r="AZ203" s="761">
        <f>COUNTIF(J202:AR202,"TW")</f>
        <v>0</v>
      </c>
      <c r="BA203" s="762"/>
      <c r="BB203" s="347"/>
      <c r="BC203" s="347"/>
      <c r="BD203" s="347"/>
      <c r="BE203" s="347"/>
      <c r="BF203" s="347"/>
      <c r="BG203" s="347"/>
      <c r="BH203" s="347"/>
      <c r="BI203" s="347"/>
      <c r="BJ203" s="347"/>
      <c r="BK203" s="347"/>
      <c r="BL203" s="347"/>
    </row>
    <row r="204" spans="1:64" ht="17.5" thickTop="1" thickBot="1">
      <c r="A204" s="347"/>
      <c r="B204" s="751"/>
      <c r="C204" s="376"/>
      <c r="D204" s="422" t="s">
        <v>814</v>
      </c>
      <c r="E204" s="423" t="s">
        <v>816</v>
      </c>
      <c r="F204" s="376"/>
      <c r="G204" s="422" t="s">
        <v>814</v>
      </c>
      <c r="H204" s="423" t="s">
        <v>816</v>
      </c>
      <c r="I204" s="376"/>
      <c r="J204" s="422" t="s">
        <v>814</v>
      </c>
      <c r="K204" s="423" t="s">
        <v>816</v>
      </c>
      <c r="L204" s="376"/>
      <c r="M204" s="422" t="s">
        <v>814</v>
      </c>
      <c r="N204" s="423" t="s">
        <v>816</v>
      </c>
      <c r="O204" s="376"/>
      <c r="P204" s="422" t="s">
        <v>814</v>
      </c>
      <c r="Q204" s="423" t="s">
        <v>816</v>
      </c>
      <c r="R204" s="376"/>
      <c r="S204" s="422" t="s">
        <v>814</v>
      </c>
      <c r="T204" s="423" t="s">
        <v>816</v>
      </c>
      <c r="U204" s="376"/>
      <c r="V204" s="422" t="s">
        <v>814</v>
      </c>
      <c r="W204" s="423" t="s">
        <v>816</v>
      </c>
      <c r="X204" s="376"/>
      <c r="Y204" s="422" t="s">
        <v>814</v>
      </c>
      <c r="Z204" s="423" t="s">
        <v>816</v>
      </c>
      <c r="AA204" s="376"/>
      <c r="AB204" s="422" t="s">
        <v>814</v>
      </c>
      <c r="AC204" s="423" t="s">
        <v>816</v>
      </c>
      <c r="AD204" s="376"/>
      <c r="AE204" s="422" t="s">
        <v>814</v>
      </c>
      <c r="AF204" s="423" t="s">
        <v>816</v>
      </c>
      <c r="AG204" s="376"/>
      <c r="AH204" s="422" t="s">
        <v>814</v>
      </c>
      <c r="AI204" s="423" t="s">
        <v>816</v>
      </c>
      <c r="AJ204" s="376"/>
      <c r="AK204" s="422" t="s">
        <v>814</v>
      </c>
      <c r="AL204" s="423" t="s">
        <v>816</v>
      </c>
      <c r="AM204" s="376"/>
      <c r="AN204" s="422" t="s">
        <v>814</v>
      </c>
      <c r="AO204" s="423" t="s">
        <v>816</v>
      </c>
      <c r="AP204" s="376"/>
      <c r="AQ204" s="422" t="s">
        <v>814</v>
      </c>
      <c r="AR204" s="423" t="s">
        <v>816</v>
      </c>
      <c r="AS204" s="428"/>
      <c r="AT204" s="376"/>
      <c r="AU204" s="755"/>
      <c r="AV204" s="761"/>
      <c r="AW204" s="761"/>
      <c r="AX204" s="761"/>
      <c r="AY204" s="761"/>
      <c r="AZ204" s="761"/>
      <c r="BA204" s="762"/>
      <c r="BB204" s="347"/>
      <c r="BC204" s="347"/>
      <c r="BD204" s="347"/>
      <c r="BE204" s="347"/>
      <c r="BF204" s="347"/>
      <c r="BG204" s="347"/>
      <c r="BH204" s="347"/>
      <c r="BI204" s="347"/>
      <c r="BJ204" s="347"/>
      <c r="BK204" s="347"/>
      <c r="BL204" s="347"/>
    </row>
    <row r="205" spans="1:64" ht="17.5" thickTop="1" thickBot="1">
      <c r="A205" s="347"/>
      <c r="B205" s="751"/>
      <c r="C205" s="376"/>
      <c r="D205" s="425" t="s">
        <v>819</v>
      </c>
      <c r="E205" s="426" t="s">
        <v>637</v>
      </c>
      <c r="F205" s="376"/>
      <c r="G205" s="425" t="s">
        <v>819</v>
      </c>
      <c r="H205" s="426" t="s">
        <v>637</v>
      </c>
      <c r="I205" s="376" t="s">
        <v>826</v>
      </c>
      <c r="J205" s="425" t="s">
        <v>819</v>
      </c>
      <c r="K205" s="426" t="s">
        <v>637</v>
      </c>
      <c r="L205" s="376"/>
      <c r="M205" s="425" t="s">
        <v>819</v>
      </c>
      <c r="N205" s="426" t="s">
        <v>637</v>
      </c>
      <c r="O205" s="376"/>
      <c r="P205" s="425" t="s">
        <v>819</v>
      </c>
      <c r="Q205" s="426" t="s">
        <v>637</v>
      </c>
      <c r="R205" s="376"/>
      <c r="S205" s="425" t="s">
        <v>819</v>
      </c>
      <c r="T205" s="426" t="s">
        <v>637</v>
      </c>
      <c r="U205" s="376"/>
      <c r="V205" s="425" t="s">
        <v>819</v>
      </c>
      <c r="W205" s="426" t="s">
        <v>637</v>
      </c>
      <c r="X205" s="376"/>
      <c r="Y205" s="425" t="s">
        <v>819</v>
      </c>
      <c r="Z205" s="426" t="s">
        <v>637</v>
      </c>
      <c r="AA205" s="376"/>
      <c r="AB205" s="425" t="s">
        <v>819</v>
      </c>
      <c r="AC205" s="426" t="s">
        <v>637</v>
      </c>
      <c r="AD205" s="376"/>
      <c r="AE205" s="425" t="s">
        <v>819</v>
      </c>
      <c r="AF205" s="426" t="s">
        <v>637</v>
      </c>
      <c r="AG205" s="376"/>
      <c r="AH205" s="425" t="s">
        <v>819</v>
      </c>
      <c r="AI205" s="426" t="s">
        <v>637</v>
      </c>
      <c r="AJ205" s="376"/>
      <c r="AK205" s="425" t="s">
        <v>819</v>
      </c>
      <c r="AL205" s="426" t="s">
        <v>637</v>
      </c>
      <c r="AM205" s="376"/>
      <c r="AN205" s="425" t="s">
        <v>819</v>
      </c>
      <c r="AO205" s="426" t="s">
        <v>637</v>
      </c>
      <c r="AP205" s="376"/>
      <c r="AQ205" s="425" t="s">
        <v>819</v>
      </c>
      <c r="AR205" s="426" t="s">
        <v>637</v>
      </c>
      <c r="AS205" s="428"/>
      <c r="AT205" s="376"/>
      <c r="AU205" s="755"/>
      <c r="AV205" s="761"/>
      <c r="AW205" s="761"/>
      <c r="AX205" s="761"/>
      <c r="AY205" s="761"/>
      <c r="AZ205" s="761"/>
      <c r="BA205" s="762"/>
      <c r="BB205" s="347"/>
      <c r="BC205" s="347"/>
      <c r="BD205" s="347"/>
      <c r="BE205" s="347"/>
      <c r="BF205" s="347"/>
      <c r="BG205" s="347"/>
      <c r="BH205" s="347"/>
      <c r="BI205" s="347"/>
      <c r="BJ205" s="347"/>
      <c r="BK205" s="347"/>
      <c r="BL205" s="347"/>
    </row>
    <row r="206" spans="1:64" ht="17" thickTop="1">
      <c r="A206" s="347"/>
      <c r="B206" s="751"/>
      <c r="C206" s="350"/>
      <c r="D206" s="390">
        <v>0</v>
      </c>
      <c r="E206" s="395" t="s">
        <v>967</v>
      </c>
      <c r="F206" s="396">
        <v>402</v>
      </c>
      <c r="G206" s="390">
        <v>0</v>
      </c>
      <c r="H206" s="395" t="s">
        <v>967</v>
      </c>
      <c r="I206" s="396">
        <v>424</v>
      </c>
      <c r="J206" s="390">
        <v>0</v>
      </c>
      <c r="K206" s="395" t="s">
        <v>967</v>
      </c>
      <c r="L206" s="396">
        <v>404</v>
      </c>
      <c r="M206" s="390">
        <v>0</v>
      </c>
      <c r="N206" s="395" t="s">
        <v>967</v>
      </c>
      <c r="O206" s="396">
        <v>398</v>
      </c>
      <c r="P206" s="390">
        <v>0</v>
      </c>
      <c r="Q206" s="395" t="s">
        <v>967</v>
      </c>
      <c r="R206" s="396">
        <v>376</v>
      </c>
      <c r="S206" s="390">
        <v>0</v>
      </c>
      <c r="T206" s="395" t="s">
        <v>967</v>
      </c>
      <c r="U206" s="396">
        <v>337</v>
      </c>
      <c r="V206" s="390">
        <v>0</v>
      </c>
      <c r="W206" s="395" t="s">
        <v>967</v>
      </c>
      <c r="X206" s="396">
        <v>368</v>
      </c>
      <c r="Y206" s="390">
        <v>0</v>
      </c>
      <c r="Z206" s="395" t="s">
        <v>967</v>
      </c>
      <c r="AA206" s="396">
        <v>402</v>
      </c>
      <c r="AB206" s="390">
        <v>0</v>
      </c>
      <c r="AC206" s="395" t="s">
        <v>967</v>
      </c>
      <c r="AD206" s="396">
        <v>416</v>
      </c>
      <c r="AE206" s="390">
        <v>0</v>
      </c>
      <c r="AF206" s="395" t="s">
        <v>967</v>
      </c>
      <c r="AG206" s="396">
        <v>399</v>
      </c>
      <c r="AH206" s="390">
        <v>0</v>
      </c>
      <c r="AI206" s="395" t="s">
        <v>967</v>
      </c>
      <c r="AJ206" s="396">
        <v>408</v>
      </c>
      <c r="AK206" s="390">
        <v>0</v>
      </c>
      <c r="AL206" s="395" t="s">
        <v>967</v>
      </c>
      <c r="AM206" s="396">
        <v>378</v>
      </c>
      <c r="AN206" s="390">
        <v>0</v>
      </c>
      <c r="AO206" s="395" t="s">
        <v>967</v>
      </c>
      <c r="AP206" s="396">
        <v>369</v>
      </c>
      <c r="AQ206" s="390">
        <v>0</v>
      </c>
      <c r="AR206" s="395" t="s">
        <v>967</v>
      </c>
      <c r="AS206" s="396">
        <v>410</v>
      </c>
      <c r="AT206" s="376"/>
      <c r="AU206" s="755"/>
      <c r="AV206" s="779"/>
      <c r="AW206" s="779"/>
      <c r="AX206" s="779"/>
      <c r="AY206" s="779"/>
      <c r="AZ206" s="779"/>
      <c r="BA206" s="786"/>
      <c r="BB206" s="353">
        <f>SUM(F206:AS206)</f>
        <v>5491</v>
      </c>
      <c r="BC206" s="347"/>
      <c r="BD206" s="347"/>
      <c r="BE206" s="347"/>
      <c r="BF206" s="347"/>
      <c r="BG206" s="347"/>
      <c r="BH206" s="347"/>
      <c r="BI206" s="347"/>
      <c r="BJ206" s="347"/>
      <c r="BK206" s="347"/>
      <c r="BL206" s="347"/>
    </row>
    <row r="207" spans="1:64">
      <c r="A207" s="347"/>
      <c r="B207" s="751"/>
      <c r="C207" s="404"/>
      <c r="D207" s="760" t="s">
        <v>1577</v>
      </c>
      <c r="E207" s="760"/>
      <c r="F207" s="376"/>
      <c r="G207" s="760" t="s">
        <v>1578</v>
      </c>
      <c r="H207" s="760"/>
      <c r="I207" s="404"/>
      <c r="J207" s="760" t="s">
        <v>1579</v>
      </c>
      <c r="K207" s="760"/>
      <c r="L207" s="404"/>
      <c r="M207" s="760" t="s">
        <v>1580</v>
      </c>
      <c r="N207" s="760"/>
      <c r="O207" s="404"/>
      <c r="P207" s="760" t="s">
        <v>1581</v>
      </c>
      <c r="Q207" s="760"/>
      <c r="R207" s="376"/>
      <c r="S207" s="760" t="s">
        <v>1582</v>
      </c>
      <c r="T207" s="760"/>
      <c r="U207" s="376"/>
      <c r="V207" s="760" t="s">
        <v>1583</v>
      </c>
      <c r="W207" s="760"/>
      <c r="X207" s="376"/>
      <c r="Y207" s="760" t="s">
        <v>1584</v>
      </c>
      <c r="Z207" s="760"/>
      <c r="AA207" s="376"/>
      <c r="AB207" s="760" t="s">
        <v>1585</v>
      </c>
      <c r="AC207" s="760"/>
      <c r="AD207" s="376"/>
      <c r="AE207" s="760" t="s">
        <v>1586</v>
      </c>
      <c r="AF207" s="760"/>
      <c r="AG207" s="376"/>
      <c r="AH207" s="760" t="s">
        <v>1587</v>
      </c>
      <c r="AI207" s="760"/>
      <c r="AJ207" s="376"/>
      <c r="AK207" s="760" t="s">
        <v>1588</v>
      </c>
      <c r="AL207" s="760"/>
      <c r="AM207" s="427"/>
      <c r="AN207" s="760" t="s">
        <v>1589</v>
      </c>
      <c r="AO207" s="760"/>
      <c r="AP207" s="376"/>
      <c r="AQ207" s="760" t="s">
        <v>1590</v>
      </c>
      <c r="AR207" s="760"/>
      <c r="AS207" s="404"/>
      <c r="AT207" s="376"/>
      <c r="AU207" s="755"/>
      <c r="AV207" s="780"/>
      <c r="AW207" s="780"/>
      <c r="AX207" s="780"/>
      <c r="AY207" s="780"/>
      <c r="AZ207" s="780"/>
      <c r="BA207" s="777"/>
      <c r="BB207" s="347"/>
      <c r="BC207" s="347"/>
      <c r="BD207" s="347"/>
      <c r="BE207" s="347"/>
      <c r="BF207" s="347"/>
      <c r="BG207" s="347"/>
      <c r="BH207" s="347"/>
      <c r="BI207" s="347"/>
      <c r="BJ207" s="347"/>
      <c r="BK207" s="347"/>
      <c r="BL207" s="347"/>
    </row>
    <row r="208" spans="1:64">
      <c r="A208" s="347"/>
      <c r="B208" s="751"/>
      <c r="C208" s="404"/>
      <c r="D208" s="760" t="s">
        <v>1113</v>
      </c>
      <c r="E208" s="760"/>
      <c r="F208" s="376"/>
      <c r="G208" s="760" t="s">
        <v>1113</v>
      </c>
      <c r="H208" s="760"/>
      <c r="I208" s="376"/>
      <c r="J208" s="760" t="s">
        <v>1113</v>
      </c>
      <c r="K208" s="760"/>
      <c r="L208" s="376"/>
      <c r="M208" s="760" t="s">
        <v>1113</v>
      </c>
      <c r="N208" s="760"/>
      <c r="O208" s="376"/>
      <c r="P208" s="760" t="s">
        <v>1116</v>
      </c>
      <c r="Q208" s="760"/>
      <c r="R208" s="376"/>
      <c r="S208" s="760" t="s">
        <v>1129</v>
      </c>
      <c r="T208" s="760"/>
      <c r="U208" s="376"/>
      <c r="V208" s="760" t="s">
        <v>1129</v>
      </c>
      <c r="W208" s="760"/>
      <c r="X208" s="376"/>
      <c r="Y208" s="760" t="s">
        <v>1116</v>
      </c>
      <c r="Z208" s="760"/>
      <c r="AA208" s="376"/>
      <c r="AB208" s="760" t="s">
        <v>1339</v>
      </c>
      <c r="AC208" s="760"/>
      <c r="AD208" s="376"/>
      <c r="AE208" s="760" t="s">
        <v>1113</v>
      </c>
      <c r="AF208" s="760"/>
      <c r="AG208" s="376"/>
      <c r="AH208" s="760" t="s">
        <v>1348</v>
      </c>
      <c r="AI208" s="760"/>
      <c r="AJ208" s="376"/>
      <c r="AK208" s="760" t="s">
        <v>1113</v>
      </c>
      <c r="AL208" s="760"/>
      <c r="AM208" s="376"/>
      <c r="AN208" s="760" t="s">
        <v>1129</v>
      </c>
      <c r="AO208" s="760"/>
      <c r="AP208" s="376"/>
      <c r="AQ208" s="760" t="s">
        <v>1116</v>
      </c>
      <c r="AR208" s="760"/>
      <c r="AS208" s="404"/>
      <c r="AT208" s="376"/>
      <c r="AU208" s="755"/>
      <c r="AV208" s="780"/>
      <c r="AW208" s="780"/>
      <c r="AX208" s="780"/>
      <c r="AY208" s="780"/>
      <c r="AZ208" s="780"/>
      <c r="BA208" s="777"/>
      <c r="BB208" s="347"/>
      <c r="BC208" s="347"/>
      <c r="BD208" s="347"/>
      <c r="BE208" s="347"/>
      <c r="BF208" s="347"/>
      <c r="BG208" s="347"/>
      <c r="BH208" s="347"/>
      <c r="BI208" s="347"/>
      <c r="BJ208" s="347"/>
      <c r="BK208" s="347"/>
      <c r="BL208" s="347"/>
    </row>
    <row r="209" spans="1:64">
      <c r="A209" s="347"/>
      <c r="B209" s="751"/>
      <c r="C209" s="350"/>
      <c r="D209" s="408"/>
      <c r="E209" s="408"/>
      <c r="F209" s="376"/>
      <c r="G209" s="408"/>
      <c r="H209" s="408"/>
      <c r="I209" s="408"/>
      <c r="J209" s="408"/>
      <c r="K209" s="408"/>
      <c r="L209" s="376"/>
      <c r="M209" s="408"/>
      <c r="N209" s="408"/>
      <c r="O209" s="376"/>
      <c r="P209" s="408"/>
      <c r="Q209" s="408"/>
      <c r="R209" s="408"/>
      <c r="S209" s="429"/>
      <c r="T209" s="430"/>
      <c r="U209" s="408"/>
      <c r="V209" s="408"/>
      <c r="W209" s="408"/>
      <c r="X209" s="350"/>
      <c r="Y209" s="408"/>
      <c r="Z209" s="408"/>
      <c r="AA209" s="376"/>
      <c r="AB209" s="408"/>
      <c r="AC209" s="408"/>
      <c r="AD209" s="376"/>
      <c r="AE209" s="408"/>
      <c r="AF209" s="408"/>
      <c r="AG209" s="376"/>
      <c r="AH209" s="408"/>
      <c r="AI209" s="408"/>
      <c r="AJ209" s="413"/>
      <c r="AK209" s="408"/>
      <c r="AL209" s="408"/>
      <c r="AM209" s="413"/>
      <c r="AN209" s="408"/>
      <c r="AO209" s="408"/>
      <c r="AP209" s="413"/>
      <c r="AQ209" s="408"/>
      <c r="AR209" s="408"/>
      <c r="AS209" s="413"/>
      <c r="AT209" s="376"/>
      <c r="AU209" s="755"/>
      <c r="AV209" s="780"/>
      <c r="AW209" s="780"/>
      <c r="AX209" s="780"/>
      <c r="AY209" s="780"/>
      <c r="AZ209" s="780"/>
      <c r="BA209" s="777"/>
      <c r="BB209" s="347"/>
      <c r="BC209" s="347"/>
      <c r="BD209" s="347"/>
      <c r="BE209" s="347"/>
      <c r="BF209" s="347"/>
      <c r="BG209" s="347"/>
      <c r="BH209" s="347"/>
      <c r="BI209" s="347"/>
      <c r="BJ209" s="347"/>
      <c r="BK209" s="347"/>
      <c r="BL209" s="347"/>
    </row>
    <row r="210" spans="1:64">
      <c r="A210" s="347"/>
      <c r="B210" s="751"/>
      <c r="C210" s="415"/>
      <c r="D210" s="415">
        <f>AQ199+1</f>
        <v>247</v>
      </c>
      <c r="E210" s="415"/>
      <c r="F210" s="402"/>
      <c r="G210" s="415">
        <f>D210+1</f>
        <v>248</v>
      </c>
      <c r="H210" s="415"/>
      <c r="I210" s="402"/>
      <c r="J210" s="415">
        <f>G210+1</f>
        <v>249</v>
      </c>
      <c r="K210" s="415"/>
      <c r="L210" s="402"/>
      <c r="M210" s="415">
        <f>J210+1</f>
        <v>250</v>
      </c>
      <c r="N210" s="415"/>
      <c r="O210" s="402"/>
      <c r="P210" s="415">
        <f>M210+1</f>
        <v>251</v>
      </c>
      <c r="Q210" s="415"/>
      <c r="R210" s="402"/>
      <c r="S210" s="415">
        <f>P210+1</f>
        <v>252</v>
      </c>
      <c r="T210" s="415"/>
      <c r="U210" s="402"/>
      <c r="V210" s="415">
        <f>S210+1</f>
        <v>253</v>
      </c>
      <c r="W210" s="415"/>
      <c r="X210" s="415"/>
      <c r="Y210" s="415">
        <f>V210+1</f>
        <v>254</v>
      </c>
      <c r="Z210" s="415"/>
      <c r="AA210" s="402"/>
      <c r="AB210" s="415">
        <f>Y210+1</f>
        <v>255</v>
      </c>
      <c r="AC210" s="415"/>
      <c r="AD210" s="402"/>
      <c r="AE210" s="415">
        <f>AB210+1</f>
        <v>256</v>
      </c>
      <c r="AF210" s="415"/>
      <c r="AG210" s="402"/>
      <c r="AH210" s="415">
        <f>AE210+1</f>
        <v>257</v>
      </c>
      <c r="AI210" s="415"/>
      <c r="AJ210" s="415"/>
      <c r="AK210" s="415">
        <f>AH210+1</f>
        <v>258</v>
      </c>
      <c r="AL210" s="415"/>
      <c r="AM210" s="415"/>
      <c r="AN210" s="415">
        <f>AK210+1</f>
        <v>259</v>
      </c>
      <c r="AO210" s="415"/>
      <c r="AP210" s="415"/>
      <c r="AQ210" s="415">
        <f>AN210+1</f>
        <v>260</v>
      </c>
      <c r="AR210" s="415"/>
      <c r="AS210" s="415"/>
      <c r="AT210" s="376"/>
      <c r="AU210" s="755"/>
      <c r="AV210" s="780"/>
      <c r="AW210" s="780"/>
      <c r="AX210" s="780"/>
      <c r="AY210" s="780"/>
      <c r="AZ210" s="780"/>
      <c r="BA210" s="777"/>
      <c r="BB210" s="347"/>
      <c r="BC210" s="347"/>
      <c r="BD210" s="347"/>
      <c r="BE210" s="347"/>
      <c r="BF210" s="347"/>
      <c r="BG210" s="347"/>
      <c r="BH210" s="347"/>
      <c r="BI210" s="347"/>
      <c r="BJ210" s="347"/>
      <c r="BK210" s="347"/>
      <c r="BL210" s="347"/>
    </row>
    <row r="211" spans="1:64">
      <c r="A211" s="347"/>
      <c r="B211" s="751"/>
      <c r="C211" s="813" t="s">
        <v>1191</v>
      </c>
      <c r="D211" s="808"/>
      <c r="E211" s="808"/>
      <c r="F211" s="808"/>
      <c r="G211" s="808"/>
      <c r="H211" s="808"/>
      <c r="I211" s="808"/>
      <c r="J211" s="808"/>
      <c r="K211" s="808"/>
      <c r="L211" s="808"/>
      <c r="M211" s="808"/>
      <c r="N211" s="808"/>
      <c r="O211" s="808"/>
      <c r="P211" s="808"/>
      <c r="Q211" s="808"/>
      <c r="R211" s="808"/>
      <c r="S211" s="808"/>
      <c r="T211" s="808"/>
      <c r="U211" s="808"/>
      <c r="V211" s="808"/>
      <c r="W211" s="808"/>
      <c r="X211" s="808"/>
      <c r="Y211" s="808"/>
      <c r="Z211" s="808"/>
      <c r="AA211" s="826" t="s">
        <v>1173</v>
      </c>
      <c r="AB211" s="826"/>
      <c r="AC211" s="826"/>
      <c r="AD211" s="826"/>
      <c r="AE211" s="826"/>
      <c r="AF211" s="826"/>
      <c r="AG211" s="826"/>
      <c r="AH211" s="826"/>
      <c r="AI211" s="826"/>
      <c r="AJ211" s="826"/>
      <c r="AK211" s="826"/>
      <c r="AL211" s="826"/>
      <c r="AM211" s="826"/>
      <c r="AN211" s="826"/>
      <c r="AO211" s="826"/>
      <c r="AP211" s="826"/>
      <c r="AQ211" s="826"/>
      <c r="AR211" s="826"/>
      <c r="AS211" s="826"/>
      <c r="AT211" s="376"/>
      <c r="AU211" s="755"/>
      <c r="AV211" s="780"/>
      <c r="AW211" s="780"/>
      <c r="AX211" s="780"/>
      <c r="AY211" s="780"/>
      <c r="AZ211" s="780"/>
      <c r="BA211" s="777"/>
      <c r="BB211" s="347"/>
      <c r="BC211" s="347"/>
      <c r="BD211" s="347"/>
      <c r="BE211" s="347"/>
      <c r="BF211" s="347"/>
      <c r="BG211" s="347"/>
      <c r="BH211" s="347"/>
      <c r="BI211" s="347"/>
      <c r="BJ211" s="347"/>
      <c r="BK211" s="347"/>
      <c r="BL211" s="347"/>
    </row>
    <row r="212" spans="1:64">
      <c r="A212" s="347"/>
      <c r="B212" s="751"/>
      <c r="C212" s="456"/>
      <c r="D212" s="413"/>
      <c r="E212" s="413"/>
      <c r="F212" s="413"/>
      <c r="G212" s="413"/>
      <c r="H212" s="413"/>
      <c r="I212" s="413"/>
      <c r="J212" s="413"/>
      <c r="K212" s="413"/>
      <c r="L212" s="413"/>
      <c r="M212" s="413"/>
      <c r="N212" s="413"/>
      <c r="O212" s="413"/>
      <c r="P212" s="413"/>
      <c r="Q212" s="413"/>
      <c r="R212" s="413"/>
      <c r="S212" s="413"/>
      <c r="T212" s="413"/>
      <c r="U212" s="413"/>
      <c r="V212" s="413"/>
      <c r="W212" s="413"/>
      <c r="X212" s="413"/>
      <c r="Y212" s="413"/>
      <c r="Z212" s="413"/>
      <c r="AA212" s="413"/>
      <c r="AB212" s="413"/>
      <c r="AC212" s="413"/>
      <c r="AD212" s="413"/>
      <c r="AE212" s="413"/>
      <c r="AF212" s="413"/>
      <c r="AG212" s="413"/>
      <c r="AH212" s="413"/>
      <c r="AI212" s="413"/>
      <c r="AJ212" s="413"/>
      <c r="AK212" s="413"/>
      <c r="AL212" s="413"/>
      <c r="AM212" s="413"/>
      <c r="AN212" s="413"/>
      <c r="AO212" s="413"/>
      <c r="AP212" s="413"/>
      <c r="AQ212" s="413"/>
      <c r="AR212" s="413"/>
      <c r="AS212" s="413"/>
      <c r="AT212" s="376"/>
      <c r="AU212" s="755"/>
      <c r="AV212" s="780"/>
      <c r="AW212" s="780"/>
      <c r="AX212" s="780"/>
      <c r="AY212" s="780"/>
      <c r="AZ212" s="780"/>
      <c r="BA212" s="777"/>
      <c r="BB212" s="347"/>
      <c r="BC212" s="347"/>
      <c r="BD212" s="347"/>
      <c r="BE212" s="347"/>
      <c r="BF212" s="347"/>
      <c r="BG212" s="347"/>
      <c r="BH212" s="347"/>
      <c r="BI212" s="347"/>
      <c r="BJ212" s="347"/>
      <c r="BK212" s="347"/>
      <c r="BL212" s="347"/>
    </row>
    <row r="213" spans="1:64">
      <c r="A213" s="347"/>
      <c r="B213" s="751"/>
      <c r="C213" s="350"/>
      <c r="D213" s="350"/>
      <c r="E213" s="350"/>
      <c r="F213" s="376"/>
      <c r="G213" s="350"/>
      <c r="H213" s="350"/>
      <c r="I213" s="376"/>
      <c r="J213" s="350"/>
      <c r="K213" s="350"/>
      <c r="L213" s="376"/>
      <c r="M213" s="350"/>
      <c r="N213" s="350"/>
      <c r="O213" s="376"/>
      <c r="P213" s="350"/>
      <c r="Q213" s="350"/>
      <c r="R213" s="376"/>
      <c r="S213" s="350"/>
      <c r="T213" s="350"/>
      <c r="U213" s="457"/>
      <c r="V213" s="350"/>
      <c r="W213" s="350"/>
      <c r="X213" s="376"/>
      <c r="Y213" s="350"/>
      <c r="Z213" s="350"/>
      <c r="AA213" s="376"/>
      <c r="AB213" s="350"/>
      <c r="AC213" s="350"/>
      <c r="AD213" s="376"/>
      <c r="AE213" s="350"/>
      <c r="AF213" s="350"/>
      <c r="AG213" s="376"/>
      <c r="AH213" s="350"/>
      <c r="AI213" s="350"/>
      <c r="AJ213" s="376"/>
      <c r="AK213" s="350"/>
      <c r="AL213" s="350"/>
      <c r="AM213" s="376"/>
      <c r="AN213" s="350"/>
      <c r="AO213" s="350"/>
      <c r="AP213" s="457"/>
      <c r="AQ213" s="350"/>
      <c r="AR213" s="350"/>
      <c r="AS213" s="376"/>
      <c r="AT213" s="376"/>
      <c r="AU213" s="755"/>
      <c r="AV213" s="780"/>
      <c r="AW213" s="780"/>
      <c r="AX213" s="780"/>
      <c r="AY213" s="780"/>
      <c r="AZ213" s="780"/>
      <c r="BA213" s="777"/>
      <c r="BB213" s="347"/>
      <c r="BC213" s="347"/>
      <c r="BD213" s="347"/>
      <c r="BE213" s="347"/>
      <c r="BF213" s="347"/>
      <c r="BG213" s="347"/>
      <c r="BH213" s="347"/>
      <c r="BI213" s="347"/>
      <c r="BJ213" s="347"/>
      <c r="BK213" s="347"/>
      <c r="BL213" s="347"/>
    </row>
    <row r="214" spans="1:64" ht="17" thickBot="1">
      <c r="A214" s="347"/>
      <c r="B214" s="751"/>
      <c r="C214" s="350"/>
      <c r="D214" s="411"/>
      <c r="E214" s="384"/>
      <c r="F214" s="376"/>
      <c r="G214" s="776"/>
      <c r="H214" s="776"/>
      <c r="I214" s="376"/>
      <c r="J214" s="776"/>
      <c r="K214" s="776"/>
      <c r="L214" s="376"/>
      <c r="M214" s="776"/>
      <c r="N214" s="776"/>
      <c r="O214" s="376"/>
      <c r="P214" s="776"/>
      <c r="Q214" s="776"/>
      <c r="R214" s="376"/>
      <c r="S214" s="776"/>
      <c r="T214" s="776"/>
      <c r="U214" s="376"/>
      <c r="V214" s="776"/>
      <c r="W214" s="776"/>
      <c r="X214" s="376"/>
      <c r="Y214" s="776"/>
      <c r="Z214" s="776"/>
      <c r="AA214" s="376"/>
      <c r="AB214" s="776"/>
      <c r="AC214" s="776"/>
      <c r="AD214" s="376"/>
      <c r="AE214" s="776"/>
      <c r="AF214" s="776"/>
      <c r="AG214" s="376"/>
      <c r="AH214" s="776"/>
      <c r="AI214" s="776"/>
      <c r="AJ214" s="376"/>
      <c r="AK214" s="776"/>
      <c r="AL214" s="776"/>
      <c r="AM214" s="376"/>
      <c r="AN214" s="776"/>
      <c r="AO214" s="776"/>
      <c r="AP214" s="376"/>
      <c r="AQ214" s="814"/>
      <c r="AR214" s="814"/>
      <c r="AS214" s="376"/>
      <c r="AT214" s="376"/>
      <c r="AU214" s="755"/>
      <c r="AV214" s="781"/>
      <c r="AW214" s="781"/>
      <c r="AX214" s="781"/>
      <c r="AY214" s="781"/>
      <c r="AZ214" s="781"/>
      <c r="BA214" s="778"/>
      <c r="BB214" s="347"/>
      <c r="BC214" s="347"/>
      <c r="BD214" s="347"/>
      <c r="BE214" s="347"/>
      <c r="BF214" s="347"/>
      <c r="BG214" s="347"/>
      <c r="BH214" s="347"/>
      <c r="BI214" s="347"/>
      <c r="BJ214" s="347"/>
      <c r="BK214" s="347"/>
      <c r="BL214" s="347"/>
    </row>
    <row r="215" spans="1:64" ht="17.5" thickTop="1" thickBot="1">
      <c r="A215" s="347"/>
      <c r="B215" s="751"/>
      <c r="C215" s="376"/>
      <c r="D215" s="422" t="s">
        <v>814</v>
      </c>
      <c r="E215" s="423" t="s">
        <v>816</v>
      </c>
      <c r="F215" s="376"/>
      <c r="G215" s="422" t="s">
        <v>814</v>
      </c>
      <c r="H215" s="423" t="s">
        <v>816</v>
      </c>
      <c r="I215" s="376"/>
      <c r="J215" s="422" t="s">
        <v>814</v>
      </c>
      <c r="K215" s="423" t="s">
        <v>816</v>
      </c>
      <c r="L215" s="376"/>
      <c r="M215" s="422" t="s">
        <v>814</v>
      </c>
      <c r="N215" s="423" t="s">
        <v>816</v>
      </c>
      <c r="O215" s="376"/>
      <c r="P215" s="422" t="s">
        <v>814</v>
      </c>
      <c r="Q215" s="423" t="s">
        <v>816</v>
      </c>
      <c r="R215" s="376"/>
      <c r="S215" s="422" t="s">
        <v>814</v>
      </c>
      <c r="T215" s="423" t="s">
        <v>816</v>
      </c>
      <c r="U215" s="376"/>
      <c r="V215" s="422" t="s">
        <v>814</v>
      </c>
      <c r="W215" s="423" t="s">
        <v>816</v>
      </c>
      <c r="X215" s="376"/>
      <c r="Y215" s="422" t="s">
        <v>814</v>
      </c>
      <c r="Z215" s="423" t="s">
        <v>816</v>
      </c>
      <c r="AA215" s="376"/>
      <c r="AB215" s="422" t="s">
        <v>814</v>
      </c>
      <c r="AC215" s="423" t="s">
        <v>816</v>
      </c>
      <c r="AD215" s="376"/>
      <c r="AE215" s="422" t="s">
        <v>814</v>
      </c>
      <c r="AF215" s="423" t="s">
        <v>816</v>
      </c>
      <c r="AG215" s="376"/>
      <c r="AH215" s="422" t="s">
        <v>814</v>
      </c>
      <c r="AI215" s="423" t="s">
        <v>816</v>
      </c>
      <c r="AJ215" s="376"/>
      <c r="AK215" s="422" t="s">
        <v>814</v>
      </c>
      <c r="AL215" s="423" t="s">
        <v>816</v>
      </c>
      <c r="AM215" s="376"/>
      <c r="AN215" s="422" t="s">
        <v>814</v>
      </c>
      <c r="AO215" s="423" t="s">
        <v>816</v>
      </c>
      <c r="AP215" s="376"/>
      <c r="AQ215" s="422" t="s">
        <v>814</v>
      </c>
      <c r="AR215" s="423" t="s">
        <v>816</v>
      </c>
      <c r="AS215" s="428"/>
      <c r="AT215" s="376"/>
      <c r="AU215" s="755"/>
      <c r="AV215" s="761">
        <v>14</v>
      </c>
      <c r="AW215" s="761">
        <f>COUNTIF(D214:AR215,"FC")</f>
        <v>0</v>
      </c>
      <c r="AX215" s="761">
        <f>COUNTIF(J213:AR213,"EC")</f>
        <v>0</v>
      </c>
      <c r="AY215" s="761">
        <f>COUNTIF(A217:AR218,"E")</f>
        <v>0</v>
      </c>
      <c r="AZ215" s="761">
        <f>COUNTIF(J214:AR214,"TW")</f>
        <v>0</v>
      </c>
      <c r="BA215" s="762"/>
      <c r="BB215" s="347"/>
      <c r="BC215" s="347"/>
      <c r="BD215" s="347"/>
      <c r="BE215" s="347"/>
      <c r="BF215" s="347"/>
      <c r="BG215" s="347"/>
      <c r="BH215" s="347"/>
      <c r="BI215" s="347"/>
      <c r="BJ215" s="347"/>
      <c r="BK215" s="347"/>
      <c r="BL215" s="347"/>
    </row>
    <row r="216" spans="1:64" ht="17.5" thickTop="1" thickBot="1">
      <c r="A216" s="347"/>
      <c r="B216" s="751"/>
      <c r="C216" s="376"/>
      <c r="D216" s="425" t="s">
        <v>819</v>
      </c>
      <c r="E216" s="426" t="s">
        <v>637</v>
      </c>
      <c r="F216" s="376"/>
      <c r="G216" s="425" t="s">
        <v>819</v>
      </c>
      <c r="H216" s="426" t="s">
        <v>637</v>
      </c>
      <c r="I216" s="376" t="s">
        <v>826</v>
      </c>
      <c r="J216" s="425" t="s">
        <v>819</v>
      </c>
      <c r="K216" s="426" t="s">
        <v>637</v>
      </c>
      <c r="L216" s="376"/>
      <c r="M216" s="425" t="s">
        <v>819</v>
      </c>
      <c r="N216" s="426" t="s">
        <v>637</v>
      </c>
      <c r="O216" s="376"/>
      <c r="P216" s="425" t="s">
        <v>819</v>
      </c>
      <c r="Q216" s="426" t="s">
        <v>637</v>
      </c>
      <c r="R216" s="376"/>
      <c r="S216" s="425" t="s">
        <v>819</v>
      </c>
      <c r="T216" s="426" t="s">
        <v>637</v>
      </c>
      <c r="U216" s="376"/>
      <c r="V216" s="425" t="s">
        <v>819</v>
      </c>
      <c r="W216" s="426" t="s">
        <v>637</v>
      </c>
      <c r="X216" s="376"/>
      <c r="Y216" s="425" t="s">
        <v>819</v>
      </c>
      <c r="Z216" s="426" t="s">
        <v>637</v>
      </c>
      <c r="AA216" s="376"/>
      <c r="AB216" s="425" t="s">
        <v>819</v>
      </c>
      <c r="AC216" s="426" t="s">
        <v>637</v>
      </c>
      <c r="AD216" s="376"/>
      <c r="AE216" s="425" t="s">
        <v>819</v>
      </c>
      <c r="AF216" s="426" t="s">
        <v>637</v>
      </c>
      <c r="AG216" s="376"/>
      <c r="AH216" s="425" t="s">
        <v>819</v>
      </c>
      <c r="AI216" s="426" t="s">
        <v>637</v>
      </c>
      <c r="AJ216" s="376"/>
      <c r="AK216" s="425" t="s">
        <v>819</v>
      </c>
      <c r="AL216" s="426" t="s">
        <v>637</v>
      </c>
      <c r="AM216" s="376"/>
      <c r="AN216" s="425" t="s">
        <v>819</v>
      </c>
      <c r="AO216" s="426" t="s">
        <v>637</v>
      </c>
      <c r="AP216" s="376"/>
      <c r="AQ216" s="425" t="s">
        <v>819</v>
      </c>
      <c r="AR216" s="426" t="s">
        <v>637</v>
      </c>
      <c r="AS216" s="428"/>
      <c r="AT216" s="376"/>
      <c r="AU216" s="755"/>
      <c r="AV216" s="761"/>
      <c r="AW216" s="761"/>
      <c r="AX216" s="761"/>
      <c r="AY216" s="761"/>
      <c r="AZ216" s="761"/>
      <c r="BA216" s="762"/>
      <c r="BB216" s="347"/>
      <c r="BC216" s="347"/>
      <c r="BD216" s="347"/>
      <c r="BE216" s="347"/>
      <c r="BF216" s="347"/>
      <c r="BG216" s="347"/>
      <c r="BH216" s="347"/>
      <c r="BI216" s="347"/>
      <c r="BJ216" s="347"/>
      <c r="BK216" s="347"/>
      <c r="BL216" s="347"/>
    </row>
    <row r="217" spans="1:64" ht="17.5" thickTop="1" thickBot="1">
      <c r="A217" s="347"/>
      <c r="B217" s="751"/>
      <c r="C217" s="350"/>
      <c r="D217" s="390">
        <v>0</v>
      </c>
      <c r="E217" s="395" t="s">
        <v>967</v>
      </c>
      <c r="F217" s="396">
        <v>416</v>
      </c>
      <c r="G217" s="390">
        <v>0</v>
      </c>
      <c r="H217" s="395" t="s">
        <v>967</v>
      </c>
      <c r="I217" s="396">
        <v>392</v>
      </c>
      <c r="J217" s="390">
        <v>0</v>
      </c>
      <c r="K217" s="395" t="s">
        <v>967</v>
      </c>
      <c r="L217" s="396">
        <v>381</v>
      </c>
      <c r="M217" s="390">
        <v>0</v>
      </c>
      <c r="N217" s="395" t="s">
        <v>967</v>
      </c>
      <c r="O217" s="396">
        <v>380</v>
      </c>
      <c r="P217" s="390">
        <v>0</v>
      </c>
      <c r="Q217" s="395" t="s">
        <v>967</v>
      </c>
      <c r="R217" s="396">
        <v>397</v>
      </c>
      <c r="S217" s="390">
        <v>0</v>
      </c>
      <c r="T217" s="395" t="s">
        <v>967</v>
      </c>
      <c r="U217" s="396">
        <v>407</v>
      </c>
      <c r="V217" s="390">
        <v>0</v>
      </c>
      <c r="W217" s="395" t="s">
        <v>967</v>
      </c>
      <c r="X217" s="396">
        <v>412.8</v>
      </c>
      <c r="Y217" s="390">
        <v>0</v>
      </c>
      <c r="Z217" s="395" t="s">
        <v>967</v>
      </c>
      <c r="AA217" s="396" t="s">
        <v>1395</v>
      </c>
      <c r="AB217" s="390">
        <v>0</v>
      </c>
      <c r="AC217" s="395" t="s">
        <v>967</v>
      </c>
      <c r="AD217" s="396">
        <v>399</v>
      </c>
      <c r="AE217" s="390">
        <v>0</v>
      </c>
      <c r="AF217" s="395" t="s">
        <v>967</v>
      </c>
      <c r="AG217" s="396">
        <v>399</v>
      </c>
      <c r="AH217" s="390">
        <v>0</v>
      </c>
      <c r="AI217" s="395" t="s">
        <v>967</v>
      </c>
      <c r="AJ217" s="396">
        <v>399</v>
      </c>
      <c r="AK217" s="390">
        <v>0</v>
      </c>
      <c r="AL217" s="395" t="s">
        <v>967</v>
      </c>
      <c r="AM217" s="396">
        <v>399</v>
      </c>
      <c r="AN217" s="390">
        <v>0</v>
      </c>
      <c r="AO217" s="395" t="s">
        <v>967</v>
      </c>
      <c r="AP217" s="396">
        <v>399</v>
      </c>
      <c r="AQ217" s="390">
        <v>0</v>
      </c>
      <c r="AR217" s="395" t="s">
        <v>967</v>
      </c>
      <c r="AS217" s="396">
        <v>399</v>
      </c>
      <c r="AT217" s="376"/>
      <c r="AU217" s="755"/>
      <c r="AV217" s="761"/>
      <c r="AW217" s="761"/>
      <c r="AX217" s="761"/>
      <c r="AY217" s="761"/>
      <c r="AZ217" s="761"/>
      <c r="BA217" s="762"/>
      <c r="BB217" s="353">
        <f>SUM(F217:AS217)</f>
        <v>5179.8</v>
      </c>
      <c r="BC217" s="347"/>
      <c r="BD217" s="347"/>
      <c r="BE217" s="347"/>
      <c r="BF217" s="347"/>
      <c r="BG217" s="347"/>
      <c r="BH217" s="347"/>
      <c r="BI217" s="347"/>
      <c r="BJ217" s="347"/>
      <c r="BK217" s="347"/>
      <c r="BL217" s="347"/>
    </row>
    <row r="218" spans="1:64" ht="17" thickTop="1">
      <c r="A218" s="347"/>
      <c r="B218" s="751"/>
      <c r="C218" s="404"/>
      <c r="D218" s="760" t="s">
        <v>1591</v>
      </c>
      <c r="E218" s="760"/>
      <c r="F218" s="376"/>
      <c r="G218" s="760" t="s">
        <v>1592</v>
      </c>
      <c r="H218" s="760"/>
      <c r="I218" s="404"/>
      <c r="J218" s="760" t="s">
        <v>1593</v>
      </c>
      <c r="K218" s="760"/>
      <c r="L218" s="404"/>
      <c r="M218" s="760" t="s">
        <v>1594</v>
      </c>
      <c r="N218" s="760"/>
      <c r="O218" s="404"/>
      <c r="P218" s="815" t="s">
        <v>1595</v>
      </c>
      <c r="Q218" s="815"/>
      <c r="R218" s="376"/>
      <c r="S218" s="760" t="s">
        <v>1596</v>
      </c>
      <c r="T218" s="760"/>
      <c r="U218" s="376"/>
      <c r="V218" s="760" t="s">
        <v>1597</v>
      </c>
      <c r="W218" s="760"/>
      <c r="X218" s="376"/>
      <c r="Y218" s="760" t="s">
        <v>1598</v>
      </c>
      <c r="Z218" s="760"/>
      <c r="AA218" s="376"/>
      <c r="AB218" s="760" t="s">
        <v>1599</v>
      </c>
      <c r="AC218" s="760"/>
      <c r="AD218" s="376"/>
      <c r="AE218" s="760" t="s">
        <v>1600</v>
      </c>
      <c r="AF218" s="760"/>
      <c r="AG218" s="376"/>
      <c r="AH218" s="760" t="s">
        <v>1601</v>
      </c>
      <c r="AI218" s="760"/>
      <c r="AJ218" s="376"/>
      <c r="AK218" s="760" t="s">
        <v>1602</v>
      </c>
      <c r="AL218" s="760"/>
      <c r="AM218" s="427"/>
      <c r="AN218" s="760" t="s">
        <v>1603</v>
      </c>
      <c r="AO218" s="760"/>
      <c r="AP218" s="376"/>
      <c r="AQ218" s="760" t="s">
        <v>1604</v>
      </c>
      <c r="AR218" s="760"/>
      <c r="AS218" s="404"/>
      <c r="AT218" s="376"/>
      <c r="AU218" s="755"/>
      <c r="AV218" s="381"/>
      <c r="AW218" s="381"/>
      <c r="AX218" s="381"/>
      <c r="AY218" s="381"/>
      <c r="AZ218" s="381"/>
      <c r="BA218" s="385"/>
      <c r="BB218" s="347"/>
      <c r="BC218" s="347"/>
      <c r="BD218" s="347"/>
      <c r="BE218" s="347"/>
      <c r="BF218" s="347"/>
      <c r="BG218" s="347"/>
      <c r="BH218" s="347"/>
      <c r="BI218" s="347"/>
      <c r="BJ218" s="347"/>
      <c r="BK218" s="347"/>
      <c r="BL218" s="347"/>
    </row>
    <row r="219" spans="1:64">
      <c r="A219" s="347"/>
      <c r="B219" s="751"/>
      <c r="C219" s="404"/>
      <c r="D219" s="760" t="s">
        <v>1113</v>
      </c>
      <c r="E219" s="760"/>
      <c r="F219" s="376"/>
      <c r="G219" s="760" t="s">
        <v>1348</v>
      </c>
      <c r="H219" s="760"/>
      <c r="I219" s="376"/>
      <c r="J219" s="760" t="s">
        <v>1339</v>
      </c>
      <c r="K219" s="760"/>
      <c r="L219" s="376"/>
      <c r="M219" s="760" t="s">
        <v>1116</v>
      </c>
      <c r="N219" s="760"/>
      <c r="O219" s="376"/>
      <c r="P219" s="760" t="s">
        <v>1116</v>
      </c>
      <c r="Q219" s="760"/>
      <c r="R219" s="376"/>
      <c r="S219" s="760" t="s">
        <v>1116</v>
      </c>
      <c r="T219" s="760"/>
      <c r="U219" s="376"/>
      <c r="V219" s="760" t="s">
        <v>1113</v>
      </c>
      <c r="W219" s="760"/>
      <c r="X219" s="376"/>
      <c r="Y219" s="760" t="s">
        <v>1341</v>
      </c>
      <c r="Z219" s="760"/>
      <c r="AA219" s="376"/>
      <c r="AB219" s="760" t="s">
        <v>1113</v>
      </c>
      <c r="AC219" s="760"/>
      <c r="AD219" s="376"/>
      <c r="AE219" s="760" t="s">
        <v>1116</v>
      </c>
      <c r="AF219" s="760"/>
      <c r="AG219" s="376"/>
      <c r="AH219" s="760" t="s">
        <v>1113</v>
      </c>
      <c r="AI219" s="760"/>
      <c r="AJ219" s="376"/>
      <c r="AK219" s="760" t="s">
        <v>1116</v>
      </c>
      <c r="AL219" s="760"/>
      <c r="AM219" s="376"/>
      <c r="AN219" s="760" t="s">
        <v>1113</v>
      </c>
      <c r="AO219" s="760"/>
      <c r="AP219" s="376"/>
      <c r="AQ219" s="760" t="s">
        <v>1113</v>
      </c>
      <c r="AR219" s="760"/>
      <c r="AS219" s="404"/>
      <c r="AT219" s="376"/>
      <c r="AU219" s="755"/>
      <c r="AV219" s="381"/>
      <c r="AW219" s="381"/>
      <c r="AX219" s="381"/>
      <c r="AY219" s="381"/>
      <c r="AZ219" s="381"/>
      <c r="BA219" s="385"/>
      <c r="BB219" s="347"/>
      <c r="BC219" s="347"/>
      <c r="BD219" s="347"/>
      <c r="BE219" s="347"/>
      <c r="BF219" s="347"/>
      <c r="BG219" s="347"/>
      <c r="BH219" s="347"/>
      <c r="BI219" s="347"/>
      <c r="BJ219" s="347"/>
      <c r="BK219" s="347"/>
      <c r="BL219" s="347"/>
    </row>
    <row r="220" spans="1:64">
      <c r="A220" s="347"/>
      <c r="B220" s="751"/>
      <c r="C220" s="350"/>
      <c r="D220" s="408"/>
      <c r="E220" s="408"/>
      <c r="F220" s="376"/>
      <c r="G220" s="408"/>
      <c r="H220" s="408"/>
      <c r="I220" s="408"/>
      <c r="J220" s="408"/>
      <c r="K220" s="408"/>
      <c r="L220" s="376"/>
      <c r="M220" s="408"/>
      <c r="N220" s="408"/>
      <c r="O220" s="376"/>
      <c r="P220" s="408"/>
      <c r="Q220" s="408"/>
      <c r="R220" s="408"/>
      <c r="S220" s="429"/>
      <c r="T220" s="430"/>
      <c r="U220" s="408"/>
      <c r="V220" s="408"/>
      <c r="W220" s="408"/>
      <c r="X220" s="350"/>
      <c r="Y220" s="408"/>
      <c r="Z220" s="408"/>
      <c r="AA220" s="376"/>
      <c r="AB220" s="408"/>
      <c r="AC220" s="408"/>
      <c r="AD220" s="376"/>
      <c r="AE220" s="408"/>
      <c r="AF220" s="408"/>
      <c r="AG220" s="376"/>
      <c r="AH220" s="408"/>
      <c r="AI220" s="408"/>
      <c r="AJ220" s="413"/>
      <c r="AK220" s="408"/>
      <c r="AL220" s="408"/>
      <c r="AM220" s="413"/>
      <c r="AN220" s="408"/>
      <c r="AO220" s="408"/>
      <c r="AP220" s="413"/>
      <c r="AQ220" s="408"/>
      <c r="AR220" s="408"/>
      <c r="AS220" s="413"/>
      <c r="AT220" s="376"/>
      <c r="AU220" s="755"/>
      <c r="AV220" s="381"/>
      <c r="AW220" s="381"/>
      <c r="AX220" s="381"/>
      <c r="AY220" s="381"/>
      <c r="AZ220" s="381"/>
      <c r="BA220" s="385"/>
      <c r="BB220" s="347"/>
      <c r="BC220" s="347"/>
      <c r="BD220" s="347"/>
      <c r="BE220" s="347"/>
      <c r="BF220" s="347"/>
      <c r="BG220" s="347"/>
      <c r="BH220" s="347"/>
      <c r="BI220" s="347"/>
      <c r="BJ220" s="347"/>
      <c r="BK220" s="347"/>
      <c r="BL220" s="347"/>
    </row>
    <row r="221" spans="1:64">
      <c r="A221" s="347"/>
      <c r="B221" s="751"/>
      <c r="C221" s="415"/>
      <c r="D221" s="415">
        <f>AQ210+1</f>
        <v>261</v>
      </c>
      <c r="E221" s="415"/>
      <c r="F221" s="402"/>
      <c r="G221" s="415">
        <f>D221+1</f>
        <v>262</v>
      </c>
      <c r="H221" s="415"/>
      <c r="I221" s="402"/>
      <c r="J221" s="415">
        <f>G221+1</f>
        <v>263</v>
      </c>
      <c r="K221" s="415"/>
      <c r="L221" s="402"/>
      <c r="M221" s="415">
        <f>J221+1</f>
        <v>264</v>
      </c>
      <c r="N221" s="415"/>
      <c r="O221" s="402"/>
      <c r="P221" s="415">
        <f>M221+1</f>
        <v>265</v>
      </c>
      <c r="Q221" s="415"/>
      <c r="R221" s="402"/>
      <c r="S221" s="415">
        <f>P221+1</f>
        <v>266</v>
      </c>
      <c r="T221" s="415"/>
      <c r="U221" s="402"/>
      <c r="V221" s="415">
        <f>S221+1</f>
        <v>267</v>
      </c>
      <c r="W221" s="415"/>
      <c r="X221" s="415"/>
      <c r="Y221" s="415">
        <f>V221+1</f>
        <v>268</v>
      </c>
      <c r="Z221" s="415"/>
      <c r="AA221" s="402"/>
      <c r="AB221" s="415">
        <f>Y221+1</f>
        <v>269</v>
      </c>
      <c r="AC221" s="415"/>
      <c r="AD221" s="402"/>
      <c r="AE221" s="415">
        <f>AB221+1</f>
        <v>270</v>
      </c>
      <c r="AF221" s="415"/>
      <c r="AG221" s="402"/>
      <c r="AH221" s="415">
        <f>AE221+1</f>
        <v>271</v>
      </c>
      <c r="AI221" s="415"/>
      <c r="AJ221" s="415"/>
      <c r="AK221" s="415">
        <f>AH221+1</f>
        <v>272</v>
      </c>
      <c r="AL221" s="415"/>
      <c r="AM221" s="415"/>
      <c r="AN221" s="415">
        <f>AK221+1</f>
        <v>273</v>
      </c>
      <c r="AO221" s="415"/>
      <c r="AP221" s="415"/>
      <c r="AQ221" s="415">
        <f>AN221+1</f>
        <v>274</v>
      </c>
      <c r="AR221" s="415"/>
      <c r="AS221" s="415"/>
      <c r="AT221" s="376"/>
      <c r="AU221" s="755"/>
      <c r="AV221" s="381"/>
      <c r="AW221" s="381"/>
      <c r="AX221" s="381"/>
      <c r="AY221" s="381"/>
      <c r="AZ221" s="381"/>
      <c r="BA221" s="385"/>
      <c r="BB221" s="347"/>
      <c r="BC221" s="347"/>
      <c r="BD221" s="347"/>
      <c r="BE221" s="347"/>
      <c r="BF221" s="347"/>
      <c r="BG221" s="347"/>
      <c r="BH221" s="347"/>
      <c r="BI221" s="347"/>
      <c r="BJ221" s="347"/>
      <c r="BK221" s="347"/>
      <c r="BL221" s="347"/>
    </row>
    <row r="222" spans="1:64">
      <c r="A222" s="347"/>
      <c r="B222" s="751"/>
      <c r="C222" s="827" t="s">
        <v>1173</v>
      </c>
      <c r="D222" s="826"/>
      <c r="E222" s="826"/>
      <c r="F222" s="826"/>
      <c r="G222" s="826"/>
      <c r="H222" s="826"/>
      <c r="I222" s="826"/>
      <c r="J222" s="826"/>
      <c r="K222" s="826"/>
      <c r="L222" s="826"/>
      <c r="M222" s="826"/>
      <c r="N222" s="826"/>
      <c r="O222" s="826"/>
      <c r="P222" s="826"/>
      <c r="Q222" s="826"/>
      <c r="R222" s="826"/>
      <c r="S222" s="826"/>
      <c r="T222" s="826"/>
      <c r="U222" s="826"/>
      <c r="V222" s="826"/>
      <c r="W222" s="826"/>
      <c r="X222" s="826"/>
      <c r="Y222" s="826"/>
      <c r="Z222" s="826"/>
      <c r="AA222" s="826"/>
      <c r="AB222" s="826"/>
      <c r="AC222" s="826"/>
      <c r="AD222" s="826"/>
      <c r="AE222" s="808" t="s">
        <v>1191</v>
      </c>
      <c r="AF222" s="808"/>
      <c r="AG222" s="808"/>
      <c r="AH222" s="808"/>
      <c r="AI222" s="808"/>
      <c r="AJ222" s="808"/>
      <c r="AK222" s="808"/>
      <c r="AL222" s="808"/>
      <c r="AM222" s="808"/>
      <c r="AN222" s="808"/>
      <c r="AO222" s="808"/>
      <c r="AP222" s="808"/>
      <c r="AQ222" s="808"/>
      <c r="AR222" s="808"/>
      <c r="AS222" s="808"/>
      <c r="AT222" s="376"/>
      <c r="AU222" s="755"/>
      <c r="AV222" s="381"/>
      <c r="AW222" s="381"/>
      <c r="AX222" s="381"/>
      <c r="AY222" s="381"/>
      <c r="AZ222" s="381"/>
      <c r="BA222" s="385"/>
      <c r="BB222" s="347"/>
      <c r="BC222" s="347"/>
      <c r="BD222" s="347"/>
      <c r="BE222" s="347"/>
      <c r="BF222" s="347"/>
      <c r="BG222" s="347"/>
      <c r="BH222" s="347"/>
      <c r="BI222" s="347"/>
      <c r="BJ222" s="347"/>
      <c r="BK222" s="347"/>
      <c r="BL222" s="347"/>
    </row>
    <row r="223" spans="1:64" ht="17" thickBot="1">
      <c r="A223" s="347"/>
      <c r="B223" s="751"/>
      <c r="C223" s="456"/>
      <c r="D223" s="413"/>
      <c r="E223" s="413"/>
      <c r="F223" s="413"/>
      <c r="G223" s="413"/>
      <c r="H223" s="413"/>
      <c r="I223" s="413"/>
      <c r="J223" s="413"/>
      <c r="K223" s="413"/>
      <c r="L223" s="413"/>
      <c r="M223" s="413"/>
      <c r="N223" s="413"/>
      <c r="O223" s="413"/>
      <c r="P223" s="413"/>
      <c r="Q223" s="413"/>
      <c r="R223" s="413"/>
      <c r="S223" s="413"/>
      <c r="T223" s="413"/>
      <c r="U223" s="413"/>
      <c r="V223" s="413"/>
      <c r="W223" s="413"/>
      <c r="X223" s="413"/>
      <c r="Y223" s="413"/>
      <c r="Z223" s="413"/>
      <c r="AA223" s="413"/>
      <c r="AB223" s="413"/>
      <c r="AC223" s="413"/>
      <c r="AD223" s="413"/>
      <c r="AE223" s="413"/>
      <c r="AF223" s="413"/>
      <c r="AG223" s="413"/>
      <c r="AH223" s="413"/>
      <c r="AI223" s="413"/>
      <c r="AJ223" s="413"/>
      <c r="AK223" s="413"/>
      <c r="AL223" s="413"/>
      <c r="AM223" s="413"/>
      <c r="AN223" s="413"/>
      <c r="AO223" s="413"/>
      <c r="AP223" s="413"/>
      <c r="AQ223" s="413"/>
      <c r="AR223" s="413"/>
      <c r="AS223" s="413"/>
      <c r="AT223" s="376"/>
      <c r="AU223" s="755"/>
      <c r="AV223" s="381"/>
      <c r="AW223" s="381"/>
      <c r="AX223" s="381"/>
      <c r="AY223" s="381"/>
      <c r="AZ223" s="381"/>
      <c r="BA223" s="385"/>
      <c r="BB223" s="347"/>
      <c r="BC223" s="347"/>
      <c r="BD223" s="347"/>
      <c r="BE223" s="347"/>
      <c r="BF223" s="347"/>
      <c r="BG223" s="347"/>
      <c r="BH223" s="347"/>
      <c r="BI223" s="347"/>
      <c r="BJ223" s="347"/>
      <c r="BK223" s="347"/>
      <c r="BL223" s="347"/>
    </row>
    <row r="224" spans="1:64" ht="17.5" thickTop="1" thickBot="1">
      <c r="A224" s="347"/>
      <c r="B224" s="751"/>
      <c r="C224" s="350"/>
      <c r="D224" s="350"/>
      <c r="E224" s="350"/>
      <c r="F224" s="376"/>
      <c r="G224" s="350"/>
      <c r="H224" s="350"/>
      <c r="I224" s="376"/>
      <c r="J224" s="350"/>
      <c r="K224" s="350"/>
      <c r="L224" s="376"/>
      <c r="M224" s="350"/>
      <c r="N224" s="350"/>
      <c r="O224" s="376"/>
      <c r="P224" s="350"/>
      <c r="Q224" s="350"/>
      <c r="R224" s="376"/>
      <c r="S224" s="350"/>
      <c r="T224" s="350"/>
      <c r="U224" s="457"/>
      <c r="V224" s="350"/>
      <c r="W224" s="350"/>
      <c r="X224" s="376"/>
      <c r="Y224" s="350"/>
      <c r="Z224" s="350"/>
      <c r="AA224" s="376"/>
      <c r="AB224" s="350"/>
      <c r="AC224" s="350"/>
      <c r="AD224" s="376"/>
      <c r="AE224" s="350"/>
      <c r="AF224" s="350"/>
      <c r="AG224" s="376"/>
      <c r="AH224" s="350"/>
      <c r="AI224" s="350"/>
      <c r="AJ224" s="376"/>
      <c r="AK224" s="350"/>
      <c r="AL224" s="350"/>
      <c r="AM224" s="376"/>
      <c r="AN224" s="350"/>
      <c r="AO224" s="350"/>
      <c r="AP224" s="457"/>
      <c r="AQ224" s="350"/>
      <c r="AR224" s="350"/>
      <c r="AS224" s="376"/>
      <c r="AT224" s="376"/>
      <c r="AU224" s="755"/>
      <c r="AV224" s="761">
        <v>14</v>
      </c>
      <c r="AW224" s="761">
        <f>COUNTIF(D223:AR225,"FC")</f>
        <v>2</v>
      </c>
      <c r="AX224" s="761">
        <f>COUNTIF(J222:AR222,"EC")</f>
        <v>0</v>
      </c>
      <c r="AY224" s="761">
        <f>COUNTIF(A226:AR228,"E")</f>
        <v>2</v>
      </c>
      <c r="AZ224" s="761">
        <f>COUNTIF(J223:AR223,"TW")</f>
        <v>0</v>
      </c>
      <c r="BA224" s="762"/>
      <c r="BB224" s="347"/>
      <c r="BC224" s="347"/>
      <c r="BD224" s="347"/>
      <c r="BE224" s="347"/>
      <c r="BF224" s="347"/>
      <c r="BG224" s="347"/>
      <c r="BH224" s="347"/>
      <c r="BI224" s="347"/>
      <c r="BJ224" s="347"/>
      <c r="BK224" s="347"/>
      <c r="BL224" s="347"/>
    </row>
    <row r="225" spans="1:64" ht="17.5" thickTop="1" thickBot="1">
      <c r="A225" s="347"/>
      <c r="B225" s="751"/>
      <c r="C225" s="350"/>
      <c r="D225" s="440"/>
      <c r="E225" s="441"/>
      <c r="F225" s="442"/>
      <c r="G225" s="820"/>
      <c r="H225" s="820"/>
      <c r="I225" s="442"/>
      <c r="J225" s="820"/>
      <c r="K225" s="820"/>
      <c r="L225" s="442"/>
      <c r="M225" s="820"/>
      <c r="N225" s="820"/>
      <c r="O225" s="442"/>
      <c r="P225" s="820"/>
      <c r="Q225" s="820"/>
      <c r="R225" s="442"/>
      <c r="S225" s="820"/>
      <c r="T225" s="820"/>
      <c r="U225" s="442"/>
      <c r="V225" s="820"/>
      <c r="W225" s="820"/>
      <c r="X225" s="442"/>
      <c r="Y225" s="820"/>
      <c r="Z225" s="820"/>
      <c r="AA225" s="442"/>
      <c r="AB225" s="820"/>
      <c r="AC225" s="820"/>
      <c r="AD225" s="442"/>
      <c r="AE225" s="820"/>
      <c r="AF225" s="820"/>
      <c r="AG225" s="442"/>
      <c r="AH225" s="820" t="s">
        <v>1194</v>
      </c>
      <c r="AI225" s="820"/>
      <c r="AJ225" s="442"/>
      <c r="AK225" s="820" t="s">
        <v>1194</v>
      </c>
      <c r="AL225" s="820"/>
      <c r="AM225" s="442"/>
      <c r="AN225" s="820"/>
      <c r="AO225" s="820"/>
      <c r="AP225" s="442"/>
      <c r="AQ225" s="825"/>
      <c r="AR225" s="825"/>
      <c r="AS225" s="442"/>
      <c r="AT225" s="376"/>
      <c r="AU225" s="755"/>
      <c r="AV225" s="761"/>
      <c r="AW225" s="761"/>
      <c r="AX225" s="761"/>
      <c r="AY225" s="761"/>
      <c r="AZ225" s="761"/>
      <c r="BA225" s="762"/>
      <c r="BB225" s="347"/>
      <c r="BC225" s="347"/>
      <c r="BD225" s="347"/>
      <c r="BE225" s="347"/>
      <c r="BF225" s="347"/>
      <c r="BG225" s="347"/>
      <c r="BH225" s="347"/>
      <c r="BI225" s="347"/>
      <c r="BJ225" s="347"/>
      <c r="BK225" s="347"/>
      <c r="BL225" s="347"/>
    </row>
    <row r="226" spans="1:64" ht="17.5" thickTop="1" thickBot="1">
      <c r="A226" s="347"/>
      <c r="B226" s="751"/>
      <c r="C226" s="376"/>
      <c r="D226" s="443" t="s">
        <v>814</v>
      </c>
      <c r="E226" s="444" t="s">
        <v>816</v>
      </c>
      <c r="F226" s="442"/>
      <c r="G226" s="443" t="s">
        <v>814</v>
      </c>
      <c r="H226" s="444" t="s">
        <v>816</v>
      </c>
      <c r="I226" s="442"/>
      <c r="J226" s="443" t="s">
        <v>814</v>
      </c>
      <c r="K226" s="444" t="s">
        <v>816</v>
      </c>
      <c r="L226" s="442"/>
      <c r="M226" s="443" t="s">
        <v>814</v>
      </c>
      <c r="N226" s="444" t="s">
        <v>816</v>
      </c>
      <c r="O226" s="442"/>
      <c r="P226" s="443" t="s">
        <v>814</v>
      </c>
      <c r="Q226" s="444" t="s">
        <v>816</v>
      </c>
      <c r="R226" s="442"/>
      <c r="S226" s="443" t="s">
        <v>814</v>
      </c>
      <c r="T226" s="444" t="s">
        <v>816</v>
      </c>
      <c r="U226" s="442"/>
      <c r="V226" s="443" t="s">
        <v>814</v>
      </c>
      <c r="W226" s="444" t="s">
        <v>816</v>
      </c>
      <c r="X226" s="442"/>
      <c r="Y226" s="443" t="s">
        <v>814</v>
      </c>
      <c r="Z226" s="444" t="s">
        <v>816</v>
      </c>
      <c r="AA226" s="442"/>
      <c r="AB226" s="443" t="s">
        <v>814</v>
      </c>
      <c r="AC226" s="444" t="s">
        <v>816</v>
      </c>
      <c r="AD226" s="442"/>
      <c r="AE226" s="443" t="s">
        <v>814</v>
      </c>
      <c r="AF226" s="444" t="s">
        <v>816</v>
      </c>
      <c r="AG226" s="442"/>
      <c r="AH226" s="433" t="s">
        <v>814</v>
      </c>
      <c r="AI226" s="434" t="s">
        <v>816</v>
      </c>
      <c r="AJ226" s="442"/>
      <c r="AK226" s="433" t="s">
        <v>814</v>
      </c>
      <c r="AL226" s="434" t="s">
        <v>816</v>
      </c>
      <c r="AM226" s="442"/>
      <c r="AN226" s="443" t="s">
        <v>814</v>
      </c>
      <c r="AO226" s="444" t="s">
        <v>816</v>
      </c>
      <c r="AP226" s="442"/>
      <c r="AQ226" s="443" t="s">
        <v>814</v>
      </c>
      <c r="AR226" s="444" t="s">
        <v>816</v>
      </c>
      <c r="AS226" s="460"/>
      <c r="AT226" s="376"/>
      <c r="AU226" s="755"/>
      <c r="AV226" s="761"/>
      <c r="AW226" s="761"/>
      <c r="AX226" s="761"/>
      <c r="AY226" s="761"/>
      <c r="AZ226" s="761"/>
      <c r="BA226" s="762"/>
      <c r="BB226" s="347"/>
      <c r="BC226" s="347"/>
      <c r="BD226" s="347"/>
      <c r="BE226" s="347"/>
      <c r="BF226" s="347"/>
      <c r="BG226" s="347"/>
      <c r="BH226" s="347"/>
      <c r="BI226" s="347"/>
      <c r="BJ226" s="347"/>
      <c r="BK226" s="347"/>
      <c r="BL226" s="347"/>
    </row>
    <row r="227" spans="1:64" ht="17" thickTop="1">
      <c r="A227" s="347"/>
      <c r="B227" s="751"/>
      <c r="C227" s="376"/>
      <c r="D227" s="447" t="s">
        <v>819</v>
      </c>
      <c r="E227" s="448" t="s">
        <v>637</v>
      </c>
      <c r="F227" s="442"/>
      <c r="G227" s="447" t="s">
        <v>819</v>
      </c>
      <c r="H227" s="448" t="s">
        <v>637</v>
      </c>
      <c r="I227" s="442" t="s">
        <v>826</v>
      </c>
      <c r="J227" s="447" t="s">
        <v>819</v>
      </c>
      <c r="K227" s="448" t="s">
        <v>637</v>
      </c>
      <c r="L227" s="442"/>
      <c r="M227" s="447" t="s">
        <v>819</v>
      </c>
      <c r="N227" s="448" t="s">
        <v>637</v>
      </c>
      <c r="O227" s="442"/>
      <c r="P227" s="447" t="s">
        <v>819</v>
      </c>
      <c r="Q227" s="448" t="s">
        <v>637</v>
      </c>
      <c r="R227" s="442"/>
      <c r="S227" s="447" t="s">
        <v>819</v>
      </c>
      <c r="T227" s="448" t="s">
        <v>637</v>
      </c>
      <c r="U227" s="442"/>
      <c r="V227" s="447" t="s">
        <v>819</v>
      </c>
      <c r="W227" s="448" t="s">
        <v>637</v>
      </c>
      <c r="X227" s="442"/>
      <c r="Y227" s="447" t="s">
        <v>819</v>
      </c>
      <c r="Z227" s="448" t="s">
        <v>637</v>
      </c>
      <c r="AA227" s="442"/>
      <c r="AB227" s="447" t="s">
        <v>819</v>
      </c>
      <c r="AC227" s="448" t="s">
        <v>637</v>
      </c>
      <c r="AD227" s="442"/>
      <c r="AE227" s="447" t="s">
        <v>819</v>
      </c>
      <c r="AF227" s="448" t="s">
        <v>637</v>
      </c>
      <c r="AG227" s="442"/>
      <c r="AH227" s="435" t="s">
        <v>819</v>
      </c>
      <c r="AI227" s="436" t="s">
        <v>637</v>
      </c>
      <c r="AJ227" s="442"/>
      <c r="AK227" s="435" t="s">
        <v>819</v>
      </c>
      <c r="AL227" s="436" t="s">
        <v>637</v>
      </c>
      <c r="AM227" s="442"/>
      <c r="AN227" s="447" t="s">
        <v>819</v>
      </c>
      <c r="AO227" s="448" t="s">
        <v>637</v>
      </c>
      <c r="AP227" s="442"/>
      <c r="AQ227" s="447" t="s">
        <v>819</v>
      </c>
      <c r="AR227" s="448" t="s">
        <v>637</v>
      </c>
      <c r="AS227" s="460"/>
      <c r="AT227" s="376"/>
      <c r="AU227" s="755"/>
      <c r="AV227" s="779"/>
      <c r="AW227" s="779"/>
      <c r="AX227" s="779"/>
      <c r="AY227" s="779"/>
      <c r="AZ227" s="779"/>
      <c r="BA227" s="786"/>
      <c r="BB227" s="347"/>
      <c r="BC227" s="347"/>
      <c r="BD227" s="347"/>
      <c r="BE227" s="347"/>
      <c r="BF227" s="347"/>
      <c r="BG227" s="347"/>
      <c r="BH227" s="347"/>
      <c r="BI227" s="347"/>
      <c r="BJ227" s="347"/>
      <c r="BK227" s="347"/>
      <c r="BL227" s="347"/>
    </row>
    <row r="228" spans="1:64">
      <c r="A228" s="347"/>
      <c r="B228" s="751"/>
      <c r="C228" s="350"/>
      <c r="D228" s="451">
        <v>0</v>
      </c>
      <c r="E228" s="452" t="s">
        <v>967</v>
      </c>
      <c r="F228" s="453">
        <v>399</v>
      </c>
      <c r="G228" s="451">
        <v>0</v>
      </c>
      <c r="H228" s="452" t="s">
        <v>967</v>
      </c>
      <c r="I228" s="453">
        <v>399</v>
      </c>
      <c r="J228" s="451">
        <v>0</v>
      </c>
      <c r="K228" s="452" t="s">
        <v>967</v>
      </c>
      <c r="L228" s="453">
        <v>399</v>
      </c>
      <c r="M228" s="451">
        <v>0</v>
      </c>
      <c r="N228" s="452" t="s">
        <v>967</v>
      </c>
      <c r="O228" s="453">
        <v>300</v>
      </c>
      <c r="P228" s="451">
        <v>0</v>
      </c>
      <c r="Q228" s="452" t="s">
        <v>967</v>
      </c>
      <c r="R228" s="453">
        <v>855</v>
      </c>
      <c r="S228" s="451">
        <v>0</v>
      </c>
      <c r="T228" s="452" t="s">
        <v>967</v>
      </c>
      <c r="U228" s="453">
        <v>300</v>
      </c>
      <c r="V228" s="451">
        <v>0</v>
      </c>
      <c r="W228" s="452" t="s">
        <v>967</v>
      </c>
      <c r="X228" s="453">
        <v>399</v>
      </c>
      <c r="Y228" s="451">
        <v>0</v>
      </c>
      <c r="Z228" s="452" t="s">
        <v>967</v>
      </c>
      <c r="AA228" s="453">
        <v>390</v>
      </c>
      <c r="AB228" s="451">
        <v>0</v>
      </c>
      <c r="AC228" s="452" t="s">
        <v>967</v>
      </c>
      <c r="AD228" s="453">
        <v>390</v>
      </c>
      <c r="AE228" s="451">
        <v>0</v>
      </c>
      <c r="AF228" s="452" t="s">
        <v>967</v>
      </c>
      <c r="AG228" s="453">
        <v>409</v>
      </c>
      <c r="AH228" s="437" t="s">
        <v>1195</v>
      </c>
      <c r="AI228" s="438" t="s">
        <v>1125</v>
      </c>
      <c r="AJ228" s="453">
        <v>420</v>
      </c>
      <c r="AK228" s="437" t="s">
        <v>1195</v>
      </c>
      <c r="AL228" s="438" t="s">
        <v>1125</v>
      </c>
      <c r="AM228" s="453">
        <v>423</v>
      </c>
      <c r="AN228" s="451">
        <v>0</v>
      </c>
      <c r="AO228" s="452" t="s">
        <v>967</v>
      </c>
      <c r="AP228" s="453">
        <v>400</v>
      </c>
      <c r="AQ228" s="451">
        <v>0</v>
      </c>
      <c r="AR228" s="452" t="s">
        <v>967</v>
      </c>
      <c r="AS228" s="453">
        <v>372</v>
      </c>
      <c r="AT228" s="376"/>
      <c r="AU228" s="755"/>
      <c r="AV228" s="780"/>
      <c r="AW228" s="780"/>
      <c r="AX228" s="780"/>
      <c r="AY228" s="780"/>
      <c r="AZ228" s="780"/>
      <c r="BA228" s="777"/>
      <c r="BB228" s="353">
        <f>SUM(F228:AS228)</f>
        <v>5855</v>
      </c>
      <c r="BC228" s="347"/>
      <c r="BD228" s="347"/>
      <c r="BE228" s="347"/>
      <c r="BF228" s="347"/>
      <c r="BG228" s="347"/>
      <c r="BH228" s="347"/>
      <c r="BI228" s="347"/>
      <c r="BJ228" s="347"/>
      <c r="BK228" s="347"/>
      <c r="BL228" s="347"/>
    </row>
    <row r="229" spans="1:64">
      <c r="A229" s="347"/>
      <c r="B229" s="751"/>
      <c r="C229" s="404"/>
      <c r="D229" s="760" t="s">
        <v>1605</v>
      </c>
      <c r="E229" s="760"/>
      <c r="F229" s="376"/>
      <c r="G229" s="760" t="s">
        <v>1606</v>
      </c>
      <c r="H229" s="760"/>
      <c r="I229" s="404"/>
      <c r="J229" s="760" t="s">
        <v>1607</v>
      </c>
      <c r="K229" s="760"/>
      <c r="L229" s="404"/>
      <c r="M229" s="760" t="s">
        <v>1608</v>
      </c>
      <c r="N229" s="760"/>
      <c r="O229" s="404"/>
      <c r="P229" s="760" t="s">
        <v>971</v>
      </c>
      <c r="Q229" s="760"/>
      <c r="R229" s="376" t="s">
        <v>1199</v>
      </c>
      <c r="S229" s="760" t="s">
        <v>1609</v>
      </c>
      <c r="T229" s="760"/>
      <c r="U229" s="376"/>
      <c r="V229" s="760" t="s">
        <v>1610</v>
      </c>
      <c r="W229" s="760"/>
      <c r="X229" s="376"/>
      <c r="Y229" s="760" t="s">
        <v>1611</v>
      </c>
      <c r="Z229" s="760"/>
      <c r="AA229" s="376"/>
      <c r="AB229" s="760" t="s">
        <v>1612</v>
      </c>
      <c r="AC229" s="760"/>
      <c r="AD229" s="376"/>
      <c r="AE229" s="760" t="s">
        <v>1613</v>
      </c>
      <c r="AF229" s="760"/>
      <c r="AG229" s="376"/>
      <c r="AH229" s="760" t="s">
        <v>1015</v>
      </c>
      <c r="AI229" s="760"/>
      <c r="AJ229" s="376"/>
      <c r="AK229" s="760" t="s">
        <v>1016</v>
      </c>
      <c r="AL229" s="760"/>
      <c r="AM229" s="427"/>
      <c r="AN229" s="760" t="s">
        <v>1614</v>
      </c>
      <c r="AO229" s="760"/>
      <c r="AP229" s="376"/>
      <c r="AQ229" s="760" t="s">
        <v>1615</v>
      </c>
      <c r="AR229" s="760"/>
      <c r="AS229" s="404"/>
      <c r="AT229" s="376"/>
      <c r="AU229" s="755"/>
      <c r="AV229" s="780"/>
      <c r="AW229" s="780"/>
      <c r="AX229" s="780"/>
      <c r="AY229" s="780"/>
      <c r="AZ229" s="780"/>
      <c r="BA229" s="777"/>
      <c r="BB229" s="347"/>
      <c r="BC229" s="347"/>
      <c r="BD229" s="347"/>
      <c r="BE229" s="347"/>
      <c r="BF229" s="347"/>
      <c r="BG229" s="347"/>
      <c r="BH229" s="347"/>
      <c r="BI229" s="347"/>
      <c r="BJ229" s="347"/>
      <c r="BK229" s="347"/>
      <c r="BL229" s="347"/>
    </row>
    <row r="230" spans="1:64">
      <c r="A230" s="347"/>
      <c r="B230" s="751"/>
      <c r="C230" s="404"/>
      <c r="D230" s="760" t="s">
        <v>1116</v>
      </c>
      <c r="E230" s="760"/>
      <c r="F230" s="376"/>
      <c r="G230" s="760" t="s">
        <v>1115</v>
      </c>
      <c r="H230" s="760"/>
      <c r="I230" s="376"/>
      <c r="J230" s="760" t="s">
        <v>1115</v>
      </c>
      <c r="K230" s="760"/>
      <c r="L230" s="376"/>
      <c r="M230" s="760" t="s">
        <v>1616</v>
      </c>
      <c r="N230" s="760"/>
      <c r="O230" s="376"/>
      <c r="P230" s="760" t="s">
        <v>1617</v>
      </c>
      <c r="Q230" s="760"/>
      <c r="R230" s="376"/>
      <c r="S230" s="760" t="s">
        <v>1617</v>
      </c>
      <c r="T230" s="760"/>
      <c r="U230" s="376"/>
      <c r="V230" s="760" t="s">
        <v>1616</v>
      </c>
      <c r="W230" s="760"/>
      <c r="X230" s="376"/>
      <c r="Y230" s="760" t="s">
        <v>1115</v>
      </c>
      <c r="Z230" s="760"/>
      <c r="AA230" s="376"/>
      <c r="AB230" s="760" t="s">
        <v>1113</v>
      </c>
      <c r="AC230" s="760"/>
      <c r="AD230" s="376"/>
      <c r="AE230" s="760" t="s">
        <v>1353</v>
      </c>
      <c r="AF230" s="760"/>
      <c r="AG230" s="376"/>
      <c r="AH230" s="760" t="s">
        <v>1113</v>
      </c>
      <c r="AI230" s="760"/>
      <c r="AJ230" s="376"/>
      <c r="AK230" s="760" t="s">
        <v>1113</v>
      </c>
      <c r="AL230" s="760"/>
      <c r="AM230" s="376"/>
      <c r="AN230" s="760" t="s">
        <v>1113</v>
      </c>
      <c r="AO230" s="760"/>
      <c r="AP230" s="376"/>
      <c r="AQ230" s="760" t="s">
        <v>1116</v>
      </c>
      <c r="AR230" s="760"/>
      <c r="AS230" s="404"/>
      <c r="AT230" s="376"/>
      <c r="AU230" s="755"/>
      <c r="AV230" s="780"/>
      <c r="AW230" s="780"/>
      <c r="AX230" s="780"/>
      <c r="AY230" s="780"/>
      <c r="AZ230" s="780"/>
      <c r="BA230" s="777"/>
      <c r="BB230" s="347"/>
      <c r="BC230" s="347"/>
      <c r="BD230" s="347"/>
      <c r="BE230" s="347"/>
      <c r="BF230" s="347"/>
      <c r="BG230" s="347"/>
      <c r="BH230" s="347"/>
      <c r="BI230" s="347"/>
      <c r="BJ230" s="347"/>
      <c r="BK230" s="347"/>
      <c r="BL230" s="347"/>
    </row>
    <row r="231" spans="1:64">
      <c r="A231" s="347"/>
      <c r="B231" s="751"/>
      <c r="C231" s="350"/>
      <c r="D231" s="408"/>
      <c r="E231" s="408"/>
      <c r="F231" s="376"/>
      <c r="G231" s="408"/>
      <c r="H231" s="408"/>
      <c r="I231" s="408"/>
      <c r="J231" s="408"/>
      <c r="K231" s="408"/>
      <c r="L231" s="376"/>
      <c r="M231" s="408"/>
      <c r="N231" s="408"/>
      <c r="O231" s="376"/>
      <c r="P231" s="408"/>
      <c r="Q231" s="408"/>
      <c r="R231" s="408"/>
      <c r="S231" s="429"/>
      <c r="T231" s="430"/>
      <c r="U231" s="408"/>
      <c r="V231" s="408"/>
      <c r="W231" s="408"/>
      <c r="X231" s="350"/>
      <c r="Y231" s="408"/>
      <c r="Z231" s="408"/>
      <c r="AA231" s="376"/>
      <c r="AB231" s="408"/>
      <c r="AC231" s="408"/>
      <c r="AD231" s="376"/>
      <c r="AE231" s="408"/>
      <c r="AF231" s="408"/>
      <c r="AG231" s="376"/>
      <c r="AH231" s="408"/>
      <c r="AI231" s="408"/>
      <c r="AJ231" s="413"/>
      <c r="AK231" s="408"/>
      <c r="AL231" s="408"/>
      <c r="AM231" s="413"/>
      <c r="AN231" s="408"/>
      <c r="AO231" s="408"/>
      <c r="AP231" s="413"/>
      <c r="AQ231" s="408"/>
      <c r="AR231" s="408"/>
      <c r="AS231" s="413"/>
      <c r="AT231" s="376"/>
      <c r="AU231" s="755"/>
      <c r="AV231" s="780"/>
      <c r="AW231" s="780"/>
      <c r="AX231" s="780"/>
      <c r="AY231" s="780"/>
      <c r="AZ231" s="780"/>
      <c r="BA231" s="777"/>
      <c r="BB231" s="347"/>
      <c r="BC231" s="347"/>
      <c r="BD231" s="347"/>
      <c r="BE231" s="347"/>
      <c r="BF231" s="347"/>
      <c r="BG231" s="347"/>
      <c r="BH231" s="347"/>
      <c r="BI231" s="347"/>
      <c r="BJ231" s="347"/>
      <c r="BK231" s="347"/>
      <c r="BL231" s="347"/>
    </row>
    <row r="232" spans="1:64">
      <c r="A232" s="347"/>
      <c r="B232" s="751"/>
      <c r="C232" s="415"/>
      <c r="D232" s="415">
        <f>AQ221+1</f>
        <v>275</v>
      </c>
      <c r="E232" s="415"/>
      <c r="F232" s="402"/>
      <c r="G232" s="415">
        <f>D232+1</f>
        <v>276</v>
      </c>
      <c r="H232" s="415"/>
      <c r="I232" s="402"/>
      <c r="J232" s="415">
        <f>G232+1</f>
        <v>277</v>
      </c>
      <c r="K232" s="415"/>
      <c r="L232" s="402"/>
      <c r="M232" s="415">
        <f>J232+1</f>
        <v>278</v>
      </c>
      <c r="N232" s="415"/>
      <c r="O232" s="402"/>
      <c r="P232" s="415">
        <f>M232+1</f>
        <v>279</v>
      </c>
      <c r="Q232" s="415"/>
      <c r="R232" s="402"/>
      <c r="S232" s="415">
        <f>P232+1</f>
        <v>280</v>
      </c>
      <c r="T232" s="415"/>
      <c r="U232" s="402"/>
      <c r="V232" s="415">
        <f>S232+1</f>
        <v>281</v>
      </c>
      <c r="W232" s="415"/>
      <c r="X232" s="415"/>
      <c r="Y232" s="415">
        <f>V232+1</f>
        <v>282</v>
      </c>
      <c r="Z232" s="415"/>
      <c r="AA232" s="402"/>
      <c r="AB232" s="415">
        <f>Y232+1</f>
        <v>283</v>
      </c>
      <c r="AC232" s="415"/>
      <c r="AD232" s="402"/>
      <c r="AE232" s="415">
        <f>AB232+1</f>
        <v>284</v>
      </c>
      <c r="AF232" s="415"/>
      <c r="AG232" s="402"/>
      <c r="AH232" s="415">
        <f>AE232+1</f>
        <v>285</v>
      </c>
      <c r="AI232" s="415"/>
      <c r="AJ232" s="415"/>
      <c r="AK232" s="415">
        <f>AH232+1</f>
        <v>286</v>
      </c>
      <c r="AL232" s="415"/>
      <c r="AM232" s="415"/>
      <c r="AN232" s="415">
        <f>AK232+1</f>
        <v>287</v>
      </c>
      <c r="AO232" s="415"/>
      <c r="AP232" s="415"/>
      <c r="AQ232" s="415">
        <f>AN232+1</f>
        <v>288</v>
      </c>
      <c r="AR232" s="415"/>
      <c r="AS232" s="415"/>
      <c r="AT232" s="376"/>
      <c r="AU232" s="755"/>
      <c r="AV232" s="780"/>
      <c r="AW232" s="780"/>
      <c r="AX232" s="780"/>
      <c r="AY232" s="780"/>
      <c r="AZ232" s="780"/>
      <c r="BA232" s="777"/>
      <c r="BB232" s="347"/>
      <c r="BC232" s="347"/>
      <c r="BD232" s="347"/>
      <c r="BE232" s="347"/>
      <c r="BF232" s="347"/>
      <c r="BG232" s="347"/>
      <c r="BH232" s="347"/>
      <c r="BI232" s="347"/>
      <c r="BJ232" s="347"/>
      <c r="BK232" s="347"/>
      <c r="BL232" s="347"/>
    </row>
    <row r="233" spans="1:64">
      <c r="A233" s="347"/>
      <c r="B233" s="751"/>
      <c r="AT233" s="376"/>
      <c r="AU233" s="755"/>
      <c r="AV233" s="780"/>
      <c r="AW233" s="780"/>
      <c r="AX233" s="780"/>
      <c r="AY233" s="780"/>
      <c r="AZ233" s="780"/>
      <c r="BA233" s="777"/>
      <c r="BB233" s="347"/>
      <c r="BC233" s="347"/>
      <c r="BD233" s="347"/>
      <c r="BE233" s="347"/>
      <c r="BF233" s="347"/>
      <c r="BG233" s="347"/>
      <c r="BH233" s="347"/>
      <c r="BI233" s="347"/>
      <c r="BJ233" s="347"/>
      <c r="BK233" s="347"/>
      <c r="BL233" s="347"/>
    </row>
    <row r="234" spans="1:64">
      <c r="A234" s="347"/>
      <c r="B234" s="751"/>
      <c r="C234" s="813" t="s">
        <v>1191</v>
      </c>
      <c r="D234" s="808"/>
      <c r="E234" s="808"/>
      <c r="F234" s="808"/>
      <c r="G234" s="808"/>
      <c r="H234" s="808"/>
      <c r="I234" s="808"/>
      <c r="J234" s="808"/>
      <c r="K234" s="808"/>
      <c r="L234" s="808"/>
      <c r="M234" s="808"/>
      <c r="N234" s="808"/>
      <c r="O234" s="808"/>
      <c r="P234" s="808"/>
      <c r="Q234" s="808"/>
      <c r="R234" s="808"/>
      <c r="S234" s="808"/>
      <c r="T234" s="808"/>
      <c r="U234" s="808"/>
      <c r="V234" s="808"/>
      <c r="W234" s="808"/>
      <c r="X234" s="808"/>
      <c r="Y234" s="808"/>
      <c r="Z234" s="808"/>
      <c r="AA234" s="808"/>
      <c r="AB234" s="808"/>
      <c r="AC234" s="808"/>
      <c r="AD234" s="808"/>
      <c r="AE234" s="808"/>
      <c r="AF234" s="808"/>
      <c r="AG234" s="808"/>
      <c r="AH234" s="808"/>
      <c r="AI234" s="808"/>
      <c r="AJ234" s="808"/>
      <c r="AK234" s="808"/>
      <c r="AL234" s="808"/>
      <c r="AM234" s="808"/>
      <c r="AN234" s="808"/>
      <c r="AO234" s="808"/>
      <c r="AP234" s="808"/>
      <c r="AQ234" s="808"/>
      <c r="AR234" s="808"/>
      <c r="AS234" s="808"/>
      <c r="AT234" s="376"/>
      <c r="AU234" s="755"/>
      <c r="AV234" s="780"/>
      <c r="AW234" s="780"/>
      <c r="AX234" s="780"/>
      <c r="AY234" s="780"/>
      <c r="AZ234" s="780"/>
      <c r="BA234" s="777"/>
      <c r="BB234" s="347"/>
      <c r="BC234" s="347"/>
      <c r="BD234" s="347"/>
      <c r="BE234" s="347"/>
      <c r="BF234" s="347"/>
      <c r="BG234" s="347"/>
      <c r="BH234" s="347"/>
      <c r="BI234" s="347"/>
      <c r="BJ234" s="347"/>
      <c r="BK234" s="347"/>
      <c r="BL234" s="347"/>
    </row>
    <row r="235" spans="1:64" ht="17" thickBot="1">
      <c r="A235" s="347"/>
      <c r="B235" s="751"/>
      <c r="C235" s="350"/>
      <c r="D235" s="350"/>
      <c r="E235" s="350"/>
      <c r="F235" s="376"/>
      <c r="G235" s="350"/>
      <c r="H235" s="350"/>
      <c r="I235" s="376"/>
      <c r="J235" s="350"/>
      <c r="K235" s="350"/>
      <c r="L235" s="376"/>
      <c r="M235" s="350"/>
      <c r="N235" s="350"/>
      <c r="O235" s="376"/>
      <c r="P235" s="350"/>
      <c r="Q235" s="350"/>
      <c r="R235" s="376"/>
      <c r="S235" s="350"/>
      <c r="T235" s="350"/>
      <c r="U235" s="457"/>
      <c r="V235" s="350"/>
      <c r="W235" s="350"/>
      <c r="X235" s="376"/>
      <c r="Y235" s="350"/>
      <c r="Z235" s="350"/>
      <c r="AA235" s="376"/>
      <c r="AB235" s="350"/>
      <c r="AC235" s="350"/>
      <c r="AD235" s="376"/>
      <c r="AE235" s="350"/>
      <c r="AF235" s="350"/>
      <c r="AG235" s="376"/>
      <c r="AH235" s="350"/>
      <c r="AI235" s="350"/>
      <c r="AJ235" s="376"/>
      <c r="AK235" s="350"/>
      <c r="AL235" s="350" t="s">
        <v>1200</v>
      </c>
      <c r="AM235" s="376"/>
      <c r="AN235" s="350"/>
      <c r="AO235" s="350"/>
      <c r="AP235" s="457"/>
      <c r="AQ235" s="350"/>
      <c r="AR235" s="350"/>
      <c r="AS235" s="376"/>
      <c r="AT235" s="376"/>
      <c r="AU235" s="755"/>
      <c r="AV235" s="781"/>
      <c r="AW235" s="781"/>
      <c r="AX235" s="781"/>
      <c r="AY235" s="781"/>
      <c r="AZ235" s="781"/>
      <c r="BA235" s="778"/>
      <c r="BB235" s="347"/>
      <c r="BC235" s="347"/>
      <c r="BD235" s="347"/>
      <c r="BE235" s="347"/>
      <c r="BF235" s="347"/>
      <c r="BG235" s="347"/>
      <c r="BH235" s="347"/>
      <c r="BI235" s="347"/>
      <c r="BJ235" s="347"/>
      <c r="BK235" s="347"/>
      <c r="BL235" s="347"/>
    </row>
    <row r="236" spans="1:64" ht="17.5" thickTop="1" thickBot="1">
      <c r="A236" s="347"/>
      <c r="B236" s="751"/>
      <c r="C236" s="350"/>
      <c r="D236" s="440"/>
      <c r="E236" s="441"/>
      <c r="F236" s="442"/>
      <c r="G236" s="820"/>
      <c r="H236" s="820"/>
      <c r="I236" s="442"/>
      <c r="J236" s="820"/>
      <c r="K236" s="820"/>
      <c r="L236" s="442"/>
      <c r="M236" s="820"/>
      <c r="N236" s="820"/>
      <c r="O236" s="442"/>
      <c r="P236" s="820"/>
      <c r="Q236" s="820"/>
      <c r="R236" s="442"/>
      <c r="S236" s="820" t="s">
        <v>1194</v>
      </c>
      <c r="T236" s="820"/>
      <c r="U236" s="442"/>
      <c r="V236" s="820"/>
      <c r="W236" s="820"/>
      <c r="X236" s="442"/>
      <c r="Y236" s="820"/>
      <c r="Z236" s="820"/>
      <c r="AA236" s="442"/>
      <c r="AB236" s="820"/>
      <c r="AC236" s="820"/>
      <c r="AD236" s="442"/>
      <c r="AE236" s="820"/>
      <c r="AF236" s="820"/>
      <c r="AG236" s="442"/>
      <c r="AH236" s="820"/>
      <c r="AI236" s="820"/>
      <c r="AJ236" s="442"/>
      <c r="AK236" s="820" t="s">
        <v>1194</v>
      </c>
      <c r="AL236" s="820"/>
      <c r="AM236" s="442"/>
      <c r="AN236" s="820" t="s">
        <v>1194</v>
      </c>
      <c r="AO236" s="820"/>
      <c r="AP236" s="442"/>
      <c r="AQ236" s="825" t="s">
        <v>1194</v>
      </c>
      <c r="AR236" s="825"/>
      <c r="AS236" s="376"/>
      <c r="AT236" s="376"/>
      <c r="AU236" s="755"/>
      <c r="AV236" s="761">
        <v>14</v>
      </c>
      <c r="AW236" s="761">
        <f>COUNTIF(D235:AR236,"FC")</f>
        <v>4</v>
      </c>
      <c r="AX236" s="761">
        <f>COUNTIF(C235:AS238,"EC")</f>
        <v>1</v>
      </c>
      <c r="AY236" s="761">
        <f>COUNTIF(A238:AR239,"E")</f>
        <v>4</v>
      </c>
      <c r="AZ236" s="761">
        <f>COUNTIF(J235:AR235,"TW")</f>
        <v>0</v>
      </c>
      <c r="BA236" s="762"/>
      <c r="BB236" s="347"/>
      <c r="BC236" s="347"/>
      <c r="BD236" s="347"/>
      <c r="BE236" s="347"/>
      <c r="BF236" s="347"/>
      <c r="BG236" s="347"/>
      <c r="BH236" s="347"/>
      <c r="BI236" s="347"/>
      <c r="BJ236" s="347"/>
      <c r="BK236" s="347"/>
      <c r="BL236" s="347"/>
    </row>
    <row r="237" spans="1:64" ht="17.5" thickTop="1" thickBot="1">
      <c r="A237" s="347"/>
      <c r="B237" s="751"/>
      <c r="C237" s="376"/>
      <c r="D237" s="443" t="s">
        <v>814</v>
      </c>
      <c r="E237" s="444" t="s">
        <v>816</v>
      </c>
      <c r="F237" s="442"/>
      <c r="G237" s="443" t="s">
        <v>814</v>
      </c>
      <c r="H237" s="444" t="s">
        <v>816</v>
      </c>
      <c r="I237" s="442"/>
      <c r="J237" s="443" t="s">
        <v>814</v>
      </c>
      <c r="K237" s="444" t="s">
        <v>816</v>
      </c>
      <c r="L237" s="442"/>
      <c r="M237" s="443" t="s">
        <v>814</v>
      </c>
      <c r="N237" s="444" t="s">
        <v>816</v>
      </c>
      <c r="O237" s="442"/>
      <c r="P237" s="443" t="s">
        <v>814</v>
      </c>
      <c r="Q237" s="444" t="s">
        <v>816</v>
      </c>
      <c r="R237" s="442"/>
      <c r="S237" s="433" t="s">
        <v>814</v>
      </c>
      <c r="T237" s="434" t="s">
        <v>816</v>
      </c>
      <c r="U237" s="442"/>
      <c r="V237" s="443" t="s">
        <v>814</v>
      </c>
      <c r="W237" s="444" t="s">
        <v>816</v>
      </c>
      <c r="X237" s="442"/>
      <c r="Y237" s="443" t="s">
        <v>814</v>
      </c>
      <c r="Z237" s="444" t="s">
        <v>816</v>
      </c>
      <c r="AA237" s="442"/>
      <c r="AB237" s="443" t="s">
        <v>814</v>
      </c>
      <c r="AC237" s="444" t="s">
        <v>816</v>
      </c>
      <c r="AD237" s="442"/>
      <c r="AE237" s="443" t="s">
        <v>814</v>
      </c>
      <c r="AF237" s="444" t="s">
        <v>816</v>
      </c>
      <c r="AG237" s="442"/>
      <c r="AH237" s="443" t="s">
        <v>814</v>
      </c>
      <c r="AI237" s="444" t="s">
        <v>816</v>
      </c>
      <c r="AJ237" s="442"/>
      <c r="AK237" s="433" t="s">
        <v>814</v>
      </c>
      <c r="AL237" s="434" t="s">
        <v>816</v>
      </c>
      <c r="AM237" s="442"/>
      <c r="AN237" s="433" t="s">
        <v>814</v>
      </c>
      <c r="AO237" s="434" t="s">
        <v>816</v>
      </c>
      <c r="AP237" s="442"/>
      <c r="AQ237" s="433" t="s">
        <v>814</v>
      </c>
      <c r="AR237" s="434" t="s">
        <v>816</v>
      </c>
      <c r="AS237" s="428"/>
      <c r="AT237" s="376"/>
      <c r="AU237" s="755"/>
      <c r="AV237" s="761"/>
      <c r="AW237" s="761"/>
      <c r="AX237" s="761"/>
      <c r="AY237" s="761"/>
      <c r="AZ237" s="761"/>
      <c r="BA237" s="762"/>
      <c r="BB237" s="347"/>
      <c r="BC237" s="347"/>
      <c r="BD237" s="347"/>
      <c r="BE237" s="347"/>
      <c r="BF237" s="347"/>
      <c r="BG237" s="347"/>
      <c r="BH237" s="347"/>
      <c r="BI237" s="347"/>
      <c r="BJ237" s="347"/>
      <c r="BK237" s="347"/>
      <c r="BL237" s="347"/>
    </row>
    <row r="238" spans="1:64" ht="17.5" thickTop="1" thickBot="1">
      <c r="A238" s="347"/>
      <c r="B238" s="751"/>
      <c r="C238" s="376"/>
      <c r="D238" s="447" t="s">
        <v>819</v>
      </c>
      <c r="E238" s="448" t="s">
        <v>637</v>
      </c>
      <c r="F238" s="442"/>
      <c r="G238" s="447" t="s">
        <v>819</v>
      </c>
      <c r="H238" s="448" t="s">
        <v>637</v>
      </c>
      <c r="I238" s="442" t="s">
        <v>826</v>
      </c>
      <c r="J238" s="447" t="s">
        <v>819</v>
      </c>
      <c r="K238" s="448" t="s">
        <v>637</v>
      </c>
      <c r="L238" s="442"/>
      <c r="M238" s="447" t="s">
        <v>819</v>
      </c>
      <c r="N238" s="448" t="s">
        <v>637</v>
      </c>
      <c r="O238" s="442"/>
      <c r="P238" s="447" t="s">
        <v>819</v>
      </c>
      <c r="Q238" s="448" t="s">
        <v>637</v>
      </c>
      <c r="R238" s="442"/>
      <c r="S238" s="435" t="s">
        <v>819</v>
      </c>
      <c r="T238" s="436" t="s">
        <v>637</v>
      </c>
      <c r="U238" s="442"/>
      <c r="V238" s="447" t="s">
        <v>819</v>
      </c>
      <c r="W238" s="448" t="s">
        <v>637</v>
      </c>
      <c r="X238" s="442"/>
      <c r="Y238" s="447" t="s">
        <v>819</v>
      </c>
      <c r="Z238" s="448" t="s">
        <v>637</v>
      </c>
      <c r="AA238" s="442"/>
      <c r="AB238" s="447" t="s">
        <v>819</v>
      </c>
      <c r="AC238" s="448" t="s">
        <v>637</v>
      </c>
      <c r="AD238" s="442"/>
      <c r="AE238" s="447" t="s">
        <v>819</v>
      </c>
      <c r="AF238" s="448" t="s">
        <v>637</v>
      </c>
      <c r="AG238" s="442"/>
      <c r="AH238" s="447" t="s">
        <v>819</v>
      </c>
      <c r="AI238" s="448" t="s">
        <v>637</v>
      </c>
      <c r="AJ238" s="442"/>
      <c r="AK238" s="435" t="s">
        <v>819</v>
      </c>
      <c r="AL238" s="436" t="s">
        <v>637</v>
      </c>
      <c r="AM238" s="442"/>
      <c r="AN238" s="435" t="s">
        <v>819</v>
      </c>
      <c r="AO238" s="436" t="s">
        <v>637</v>
      </c>
      <c r="AP238" s="442"/>
      <c r="AQ238" s="435" t="s">
        <v>819</v>
      </c>
      <c r="AR238" s="436" t="s">
        <v>637</v>
      </c>
      <c r="AS238" s="428"/>
      <c r="AT238" s="376"/>
      <c r="AU238" s="755"/>
      <c r="AV238" s="761"/>
      <c r="AW238" s="761"/>
      <c r="AX238" s="761"/>
      <c r="AY238" s="761"/>
      <c r="AZ238" s="761"/>
      <c r="BA238" s="762"/>
      <c r="BB238" s="347"/>
      <c r="BC238" s="347"/>
      <c r="BD238" s="347"/>
      <c r="BE238" s="347"/>
      <c r="BF238" s="347"/>
      <c r="BG238" s="347"/>
      <c r="BH238" s="347"/>
      <c r="BI238" s="347"/>
      <c r="BJ238" s="347"/>
      <c r="BK238" s="347"/>
      <c r="BL238" s="347"/>
    </row>
    <row r="239" spans="1:64" ht="17" thickTop="1">
      <c r="A239" s="347"/>
      <c r="B239" s="751"/>
      <c r="C239" s="350"/>
      <c r="D239" s="451">
        <v>0</v>
      </c>
      <c r="E239" s="452" t="s">
        <v>967</v>
      </c>
      <c r="F239" s="453">
        <v>474</v>
      </c>
      <c r="G239" s="451">
        <v>0</v>
      </c>
      <c r="H239" s="452" t="s">
        <v>967</v>
      </c>
      <c r="I239" s="453">
        <v>224</v>
      </c>
      <c r="J239" s="451">
        <v>0</v>
      </c>
      <c r="K239" s="452" t="s">
        <v>967</v>
      </c>
      <c r="L239" s="453">
        <v>409</v>
      </c>
      <c r="M239" s="451">
        <v>0</v>
      </c>
      <c r="N239" s="452" t="s">
        <v>967</v>
      </c>
      <c r="O239" s="453">
        <v>374</v>
      </c>
      <c r="P239" s="451">
        <v>0</v>
      </c>
      <c r="Q239" s="452" t="s">
        <v>967</v>
      </c>
      <c r="R239" s="453">
        <v>413</v>
      </c>
      <c r="S239" s="437" t="s">
        <v>1195</v>
      </c>
      <c r="T239" s="438" t="s">
        <v>1125</v>
      </c>
      <c r="U239" s="453">
        <v>393</v>
      </c>
      <c r="V239" s="451">
        <v>0</v>
      </c>
      <c r="W239" s="452" t="s">
        <v>967</v>
      </c>
      <c r="X239" s="453">
        <v>435</v>
      </c>
      <c r="Y239" s="451">
        <v>0</v>
      </c>
      <c r="Z239" s="452" t="s">
        <v>967</v>
      </c>
      <c r="AA239" s="453">
        <v>390</v>
      </c>
      <c r="AB239" s="451">
        <v>0</v>
      </c>
      <c r="AC239" s="452" t="s">
        <v>967</v>
      </c>
      <c r="AD239" s="453">
        <v>416</v>
      </c>
      <c r="AE239" s="451">
        <v>0</v>
      </c>
      <c r="AF239" s="452" t="s">
        <v>967</v>
      </c>
      <c r="AG239" s="453">
        <v>403</v>
      </c>
      <c r="AH239" s="451">
        <v>0</v>
      </c>
      <c r="AI239" s="452" t="s">
        <v>967</v>
      </c>
      <c r="AJ239" s="453">
        <v>384</v>
      </c>
      <c r="AK239" s="437" t="s">
        <v>1195</v>
      </c>
      <c r="AL239" s="438" t="s">
        <v>1125</v>
      </c>
      <c r="AM239" s="453">
        <v>382</v>
      </c>
      <c r="AN239" s="437" t="s">
        <v>1195</v>
      </c>
      <c r="AO239" s="438" t="s">
        <v>1125</v>
      </c>
      <c r="AP239" s="453">
        <v>407</v>
      </c>
      <c r="AQ239" s="437" t="s">
        <v>1195</v>
      </c>
      <c r="AR239" s="438" t="s">
        <v>1125</v>
      </c>
      <c r="AS239" s="396">
        <v>398</v>
      </c>
      <c r="AT239" s="376"/>
      <c r="AU239" s="755"/>
      <c r="AV239" s="381"/>
      <c r="AW239" s="381"/>
      <c r="AX239" s="381"/>
      <c r="AY239" s="381"/>
      <c r="AZ239" s="381"/>
      <c r="BA239" s="385"/>
      <c r="BB239" s="353">
        <f>SUM(F239:AS239)</f>
        <v>5502</v>
      </c>
      <c r="BC239" s="347"/>
      <c r="BD239" s="347"/>
      <c r="BE239" s="347"/>
      <c r="BF239" s="347"/>
      <c r="BG239" s="347"/>
      <c r="BH239" s="347"/>
      <c r="BI239" s="347"/>
      <c r="BJ239" s="347"/>
      <c r="BK239" s="347"/>
      <c r="BL239" s="347"/>
    </row>
    <row r="240" spans="1:64">
      <c r="A240" s="347"/>
      <c r="B240" s="751"/>
      <c r="C240" s="404"/>
      <c r="D240" s="760" t="s">
        <v>1618</v>
      </c>
      <c r="E240" s="760"/>
      <c r="F240" s="376"/>
      <c r="G240" s="760" t="s">
        <v>1619</v>
      </c>
      <c r="H240" s="760"/>
      <c r="I240" s="417" t="s">
        <v>1192</v>
      </c>
      <c r="J240" s="760" t="s">
        <v>1620</v>
      </c>
      <c r="K240" s="760"/>
      <c r="M240" s="815" t="s">
        <v>1621</v>
      </c>
      <c r="N240" s="815"/>
      <c r="O240" s="404"/>
      <c r="P240" s="815" t="s">
        <v>1622</v>
      </c>
      <c r="Q240" s="815"/>
      <c r="R240" s="376"/>
      <c r="S240" s="815" t="s">
        <v>1201</v>
      </c>
      <c r="T240" s="815"/>
      <c r="U240" s="376"/>
      <c r="V240" s="815" t="s">
        <v>1202</v>
      </c>
      <c r="W240" s="815"/>
      <c r="X240" s="376"/>
      <c r="Y240" s="760" t="s">
        <v>1203</v>
      </c>
      <c r="Z240" s="760"/>
      <c r="AA240" s="376"/>
      <c r="AB240" s="760" t="s">
        <v>1204</v>
      </c>
      <c r="AC240" s="760"/>
      <c r="AD240" s="376"/>
      <c r="AE240" s="760" t="s">
        <v>1017</v>
      </c>
      <c r="AF240" s="760"/>
      <c r="AG240" s="376"/>
      <c r="AH240" s="760" t="s">
        <v>1205</v>
      </c>
      <c r="AI240" s="760"/>
      <c r="AJ240" s="376"/>
      <c r="AK240" s="760" t="s">
        <v>1018</v>
      </c>
      <c r="AL240" s="760"/>
      <c r="AM240" s="427"/>
      <c r="AN240" s="760" t="s">
        <v>1019</v>
      </c>
      <c r="AO240" s="760"/>
      <c r="AP240" s="376"/>
      <c r="AQ240" s="760" t="s">
        <v>1020</v>
      </c>
      <c r="AR240" s="760"/>
      <c r="AS240" s="404"/>
      <c r="AT240" s="376"/>
      <c r="AU240" s="755"/>
      <c r="AV240" s="381"/>
      <c r="AW240" s="381"/>
      <c r="AX240" s="381"/>
      <c r="AY240" s="381"/>
      <c r="AZ240" s="381"/>
      <c r="BA240" s="385"/>
      <c r="BB240" s="347"/>
      <c r="BC240" s="347"/>
      <c r="BD240" s="347"/>
      <c r="BE240" s="347"/>
      <c r="BF240" s="347"/>
      <c r="BG240" s="347"/>
      <c r="BH240" s="347"/>
      <c r="BI240" s="347"/>
      <c r="BJ240" s="347"/>
      <c r="BK240" s="347"/>
      <c r="BL240" s="347"/>
    </row>
    <row r="241" spans="1:64">
      <c r="A241" s="347"/>
      <c r="B241" s="751"/>
      <c r="C241" s="404"/>
      <c r="D241" s="760" t="s">
        <v>1115</v>
      </c>
      <c r="E241" s="760"/>
      <c r="F241" s="376"/>
      <c r="G241" s="760" t="s">
        <v>1346</v>
      </c>
      <c r="H241" s="760"/>
      <c r="I241" s="376"/>
      <c r="J241" s="760" t="s">
        <v>1373</v>
      </c>
      <c r="K241" s="760"/>
      <c r="L241" s="376"/>
      <c r="M241" s="760" t="s">
        <v>1116</v>
      </c>
      <c r="N241" s="760"/>
      <c r="O241" s="376"/>
      <c r="P241" s="760" t="s">
        <v>1353</v>
      </c>
      <c r="Q241" s="760"/>
      <c r="R241" s="376"/>
      <c r="S241" s="760" t="s">
        <v>1121</v>
      </c>
      <c r="T241" s="760"/>
      <c r="U241" s="376"/>
      <c r="V241" s="760" t="s">
        <v>1121</v>
      </c>
      <c r="W241" s="760"/>
      <c r="X241" s="376"/>
      <c r="Y241" s="760" t="s">
        <v>1116</v>
      </c>
      <c r="Z241" s="760"/>
      <c r="AA241" s="376"/>
      <c r="AB241" s="760" t="s">
        <v>1116</v>
      </c>
      <c r="AC241" s="760"/>
      <c r="AD241" s="376"/>
      <c r="AE241" s="760" t="s">
        <v>1113</v>
      </c>
      <c r="AF241" s="760"/>
      <c r="AG241" s="376"/>
      <c r="AH241" s="760" t="s">
        <v>1116</v>
      </c>
      <c r="AI241" s="760"/>
      <c r="AJ241" s="376"/>
      <c r="AK241" s="760" t="s">
        <v>1116</v>
      </c>
      <c r="AL241" s="760"/>
      <c r="AM241" s="376"/>
      <c r="AN241" s="760" t="s">
        <v>1116</v>
      </c>
      <c r="AO241" s="760"/>
      <c r="AP241" s="376"/>
      <c r="AQ241" s="760" t="s">
        <v>1113</v>
      </c>
      <c r="AR241" s="760"/>
      <c r="AS241" s="404"/>
      <c r="AT241" s="376"/>
      <c r="AU241" s="755"/>
      <c r="AV241" s="381"/>
      <c r="AW241" s="381"/>
      <c r="AX241" s="381"/>
      <c r="AY241" s="381"/>
      <c r="AZ241" s="381"/>
      <c r="BA241" s="385"/>
      <c r="BB241" s="347"/>
      <c r="BC241" s="347"/>
      <c r="BD241" s="347"/>
      <c r="BE241" s="347"/>
      <c r="BF241" s="347"/>
      <c r="BG241" s="347"/>
      <c r="BH241" s="347"/>
      <c r="BI241" s="347"/>
      <c r="BJ241" s="347"/>
      <c r="BK241" s="347"/>
      <c r="BL241" s="347"/>
    </row>
    <row r="242" spans="1:64">
      <c r="A242" s="347"/>
      <c r="B242" s="751"/>
      <c r="C242" s="350"/>
      <c r="D242" s="408"/>
      <c r="E242" s="408"/>
      <c r="F242" s="376"/>
      <c r="G242" s="408"/>
      <c r="H242" s="408"/>
      <c r="I242" s="408"/>
      <c r="J242" s="408"/>
      <c r="K242" s="408"/>
      <c r="L242" s="376"/>
      <c r="M242" s="408"/>
      <c r="N242" s="408"/>
      <c r="O242" s="376"/>
      <c r="P242" s="408"/>
      <c r="Q242" s="408"/>
      <c r="R242" s="408"/>
      <c r="S242" s="429"/>
      <c r="T242" s="430"/>
      <c r="U242" s="408"/>
      <c r="V242" s="408"/>
      <c r="W242" s="408"/>
      <c r="X242" s="350"/>
      <c r="Y242" s="408"/>
      <c r="Z242" s="408"/>
      <c r="AA242" s="376"/>
      <c r="AB242" s="408"/>
      <c r="AC242" s="408"/>
      <c r="AD242" s="376"/>
      <c r="AE242" s="408"/>
      <c r="AF242" s="408"/>
      <c r="AG242" s="376"/>
      <c r="AH242" s="408"/>
      <c r="AI242" s="408"/>
      <c r="AJ242" s="413"/>
      <c r="AK242" s="408"/>
      <c r="AL242" s="408"/>
      <c r="AM242" s="413"/>
      <c r="AN242" s="408"/>
      <c r="AO242" s="408"/>
      <c r="AP242" s="413"/>
      <c r="AQ242" s="408"/>
      <c r="AR242" s="408"/>
      <c r="AS242" s="413"/>
      <c r="AT242" s="376"/>
      <c r="AU242" s="755"/>
      <c r="AV242" s="381"/>
      <c r="AW242" s="381"/>
      <c r="AX242" s="381"/>
      <c r="AY242" s="381"/>
      <c r="AZ242" s="381"/>
      <c r="BA242" s="385"/>
      <c r="BB242" s="347"/>
      <c r="BC242" s="347"/>
      <c r="BD242" s="347"/>
      <c r="BE242" s="347"/>
      <c r="BF242" s="347"/>
      <c r="BG242" s="347"/>
      <c r="BH242" s="347"/>
      <c r="BI242" s="347"/>
      <c r="BJ242" s="347"/>
      <c r="BK242" s="347"/>
      <c r="BL242" s="347"/>
    </row>
    <row r="243" spans="1:64">
      <c r="A243" s="347"/>
      <c r="B243" s="751"/>
      <c r="C243" s="415"/>
      <c r="D243" s="415">
        <f>AQ232+1</f>
        <v>289</v>
      </c>
      <c r="E243" s="415"/>
      <c r="F243" s="402"/>
      <c r="G243" s="415">
        <f>D243+1</f>
        <v>290</v>
      </c>
      <c r="H243" s="415"/>
      <c r="I243" s="402"/>
      <c r="J243" s="415">
        <f>G243+1</f>
        <v>291</v>
      </c>
      <c r="K243" s="415"/>
      <c r="L243" s="402"/>
      <c r="M243" s="415">
        <f>J243+1</f>
        <v>292</v>
      </c>
      <c r="N243" s="415"/>
      <c r="O243" s="402"/>
      <c r="P243" s="415">
        <f>M243+1</f>
        <v>293</v>
      </c>
      <c r="Q243" s="415"/>
      <c r="R243" s="402"/>
      <c r="S243" s="415">
        <f>P243+1</f>
        <v>294</v>
      </c>
      <c r="T243" s="415"/>
      <c r="U243" s="402"/>
      <c r="V243" s="415">
        <f>S243+1</f>
        <v>295</v>
      </c>
      <c r="W243" s="415"/>
      <c r="X243" s="415"/>
      <c r="Y243" s="415">
        <f>V243+1</f>
        <v>296</v>
      </c>
      <c r="Z243" s="415"/>
      <c r="AA243" s="402"/>
      <c r="AB243" s="415">
        <f>Y243+1</f>
        <v>297</v>
      </c>
      <c r="AC243" s="415"/>
      <c r="AD243" s="402"/>
      <c r="AE243" s="415">
        <f>AB243+1</f>
        <v>298</v>
      </c>
      <c r="AF243" s="415"/>
      <c r="AG243" s="402"/>
      <c r="AH243" s="415">
        <f>AE243+1</f>
        <v>299</v>
      </c>
      <c r="AI243" s="415"/>
      <c r="AJ243" s="415"/>
      <c r="AK243" s="415">
        <f>AH243+1</f>
        <v>300</v>
      </c>
      <c r="AL243" s="415"/>
      <c r="AM243" s="415"/>
      <c r="AN243" s="415">
        <f>AK243+1</f>
        <v>301</v>
      </c>
      <c r="AO243" s="415"/>
      <c r="AP243" s="415"/>
      <c r="AQ243" s="415">
        <f>AN243+1</f>
        <v>302</v>
      </c>
      <c r="AR243" s="415"/>
      <c r="AS243" s="415"/>
      <c r="AT243" s="376"/>
      <c r="AU243" s="755"/>
      <c r="AV243" s="381"/>
      <c r="AW243" s="381"/>
      <c r="AX243" s="381"/>
      <c r="AY243" s="381"/>
      <c r="AZ243" s="381"/>
      <c r="BA243" s="385"/>
      <c r="BB243" s="347"/>
      <c r="BC243" s="347"/>
      <c r="BD243" s="347"/>
      <c r="BE243" s="347"/>
      <c r="BF243" s="347"/>
      <c r="BG243" s="347"/>
      <c r="BH243" s="347"/>
      <c r="BI243" s="347"/>
      <c r="BJ243" s="347"/>
      <c r="BK243" s="347"/>
      <c r="BL243" s="347"/>
    </row>
    <row r="244" spans="1:64">
      <c r="A244" s="347"/>
      <c r="B244" s="751"/>
      <c r="C244" s="813" t="s">
        <v>1191</v>
      </c>
      <c r="D244" s="808"/>
      <c r="E244" s="808"/>
      <c r="F244" s="808"/>
      <c r="G244" s="808"/>
      <c r="H244" s="808"/>
      <c r="I244" s="808"/>
      <c r="J244" s="808"/>
      <c r="K244" s="808"/>
      <c r="L244" s="808"/>
      <c r="M244" s="808"/>
      <c r="N244" s="808"/>
      <c r="O244" s="808"/>
      <c r="P244" s="808"/>
      <c r="Q244" s="808"/>
      <c r="R244" s="808"/>
      <c r="S244" s="808"/>
      <c r="T244" s="808"/>
      <c r="U244" s="808"/>
      <c r="V244" s="808"/>
      <c r="W244" s="808"/>
      <c r="X244" s="808"/>
      <c r="Y244" s="808"/>
      <c r="Z244" s="808"/>
      <c r="AA244" s="808"/>
      <c r="AB244" s="808"/>
      <c r="AC244" s="808"/>
      <c r="AD244" s="808"/>
      <c r="AE244" s="808"/>
      <c r="AF244" s="808"/>
      <c r="AG244" s="808"/>
      <c r="AH244" s="808"/>
      <c r="AI244" s="808"/>
      <c r="AJ244" s="808"/>
      <c r="AK244" s="808"/>
      <c r="AL244" s="808"/>
      <c r="AM244" s="808"/>
      <c r="AN244" s="808"/>
      <c r="AO244" s="808"/>
      <c r="AP244" s="808"/>
      <c r="AQ244" s="808"/>
      <c r="AR244" s="808"/>
      <c r="AS244" s="808"/>
      <c r="AT244" s="376"/>
      <c r="AU244" s="755"/>
      <c r="AV244" s="381"/>
      <c r="AW244" s="381"/>
      <c r="AX244" s="381"/>
      <c r="AY244" s="381"/>
      <c r="AZ244" s="381"/>
      <c r="BA244" s="385"/>
      <c r="BB244" s="347"/>
      <c r="BC244" s="347"/>
      <c r="BD244" s="347"/>
      <c r="BE244" s="347"/>
      <c r="BF244" s="347"/>
      <c r="BG244" s="347"/>
      <c r="BH244" s="347"/>
      <c r="BI244" s="347"/>
      <c r="BJ244" s="347"/>
      <c r="BK244" s="347"/>
      <c r="BL244" s="347"/>
    </row>
    <row r="245" spans="1:64">
      <c r="A245" s="347"/>
      <c r="B245" s="751"/>
      <c r="C245" s="456"/>
      <c r="D245" s="413"/>
      <c r="E245" s="413"/>
      <c r="F245" s="413"/>
      <c r="G245" s="413"/>
      <c r="H245" s="413"/>
      <c r="I245" s="413"/>
      <c r="J245" s="413"/>
      <c r="K245" s="413"/>
      <c r="L245" s="413"/>
      <c r="M245" s="413"/>
      <c r="N245" s="413"/>
      <c r="O245" s="413"/>
      <c r="P245" s="413"/>
      <c r="Q245" s="413"/>
      <c r="R245" s="413"/>
      <c r="S245" s="413"/>
      <c r="T245" s="413"/>
      <c r="U245" s="413"/>
      <c r="V245" s="413"/>
      <c r="W245" s="413"/>
      <c r="X245" s="413"/>
      <c r="Y245" s="413"/>
      <c r="Z245" s="413"/>
      <c r="AA245" s="413"/>
      <c r="AB245" s="413"/>
      <c r="AC245" s="413"/>
      <c r="AD245" s="413"/>
      <c r="AE245" s="413"/>
      <c r="AF245" s="413"/>
      <c r="AG245" s="413"/>
      <c r="AH245" s="413"/>
      <c r="AI245" s="413"/>
      <c r="AJ245" s="413"/>
      <c r="AK245" s="413"/>
      <c r="AL245" s="413"/>
      <c r="AM245" s="413"/>
      <c r="AN245" s="413"/>
      <c r="AO245" s="413"/>
      <c r="AP245" s="413"/>
      <c r="AQ245" s="413"/>
      <c r="AR245" s="413"/>
      <c r="AS245" s="413"/>
      <c r="AT245" s="376"/>
      <c r="AU245" s="755"/>
      <c r="AV245" s="381"/>
      <c r="AW245" s="381"/>
      <c r="AX245" s="381"/>
      <c r="AY245" s="381"/>
      <c r="AZ245" s="381"/>
      <c r="BA245" s="385"/>
      <c r="BB245" s="347"/>
      <c r="BC245" s="347"/>
      <c r="BD245" s="347"/>
      <c r="BE245" s="347"/>
      <c r="BF245" s="347"/>
      <c r="BG245" s="347"/>
      <c r="BH245" s="347"/>
      <c r="BI245" s="347"/>
      <c r="BJ245" s="347"/>
      <c r="BK245" s="347"/>
      <c r="BL245" s="347"/>
    </row>
    <row r="246" spans="1:64" ht="17" thickBot="1">
      <c r="A246" s="347"/>
      <c r="B246" s="751"/>
      <c r="C246" s="350"/>
      <c r="D246" s="350"/>
      <c r="E246" s="350"/>
      <c r="F246" s="376"/>
      <c r="G246" s="350"/>
      <c r="H246" s="350"/>
      <c r="I246" s="376"/>
      <c r="J246" s="350"/>
      <c r="K246" s="350"/>
      <c r="L246" s="376"/>
      <c r="M246" s="350"/>
      <c r="N246" s="350"/>
      <c r="O246" s="376"/>
      <c r="P246" s="350"/>
      <c r="Q246" s="350"/>
      <c r="R246" s="376"/>
      <c r="S246" s="350"/>
      <c r="T246" s="350"/>
      <c r="U246" s="457"/>
      <c r="V246" s="350"/>
      <c r="W246" s="350"/>
      <c r="X246" s="376"/>
      <c r="Y246" s="350"/>
      <c r="Z246" s="350"/>
      <c r="AA246" s="376"/>
      <c r="AB246" s="350"/>
      <c r="AC246" s="350"/>
      <c r="AD246" s="376"/>
      <c r="AE246" s="350"/>
      <c r="AF246" s="350"/>
      <c r="AG246" s="376"/>
      <c r="AH246" s="350"/>
      <c r="AI246" s="350"/>
      <c r="AJ246" s="376"/>
      <c r="AK246" s="350"/>
      <c r="AL246" s="350"/>
      <c r="AM246" s="376"/>
      <c r="AN246" s="350"/>
      <c r="AO246" s="350"/>
      <c r="AP246" s="457"/>
      <c r="AQ246" s="350"/>
      <c r="AR246" s="350"/>
      <c r="AS246" s="376"/>
      <c r="AT246" s="376"/>
      <c r="AU246" s="755"/>
      <c r="AV246" s="381"/>
      <c r="AW246" s="381"/>
      <c r="AX246" s="381"/>
      <c r="AY246" s="381"/>
      <c r="AZ246" s="381"/>
      <c r="BA246" s="385"/>
      <c r="BB246" s="347"/>
      <c r="BC246" s="347"/>
      <c r="BD246" s="347"/>
      <c r="BE246" s="347"/>
      <c r="BF246" s="347"/>
      <c r="BG246" s="347"/>
      <c r="BH246" s="347"/>
      <c r="BI246" s="347"/>
      <c r="BJ246" s="347"/>
      <c r="BK246" s="347"/>
      <c r="BL246" s="347"/>
    </row>
    <row r="247" spans="1:64" ht="17.5" thickTop="1" thickBot="1">
      <c r="A247" s="347"/>
      <c r="B247" s="751"/>
      <c r="C247" s="350"/>
      <c r="D247" s="411"/>
      <c r="E247" s="384"/>
      <c r="F247" s="376"/>
      <c r="G247" s="776" t="s">
        <v>1194</v>
      </c>
      <c r="H247" s="776"/>
      <c r="I247" s="376"/>
      <c r="J247" s="776"/>
      <c r="K247" s="776"/>
      <c r="L247" s="376"/>
      <c r="M247" s="776" t="s">
        <v>1194</v>
      </c>
      <c r="N247" s="776"/>
      <c r="O247" s="376"/>
      <c r="P247" s="776" t="s">
        <v>1194</v>
      </c>
      <c r="Q247" s="776"/>
      <c r="R247" s="376"/>
      <c r="S247" s="776" t="s">
        <v>1194</v>
      </c>
      <c r="T247" s="776"/>
      <c r="U247" s="376"/>
      <c r="V247" s="776"/>
      <c r="W247" s="776"/>
      <c r="X247" s="376"/>
      <c r="Y247" s="776"/>
      <c r="Z247" s="776"/>
      <c r="AA247" s="376"/>
      <c r="AB247" s="776"/>
      <c r="AC247" s="776"/>
      <c r="AD247" s="376"/>
      <c r="AE247" s="776"/>
      <c r="AF247" s="776"/>
      <c r="AG247" s="376"/>
      <c r="AH247" s="776"/>
      <c r="AI247" s="776"/>
      <c r="AJ247" s="376"/>
      <c r="AK247" s="776"/>
      <c r="AL247" s="776"/>
      <c r="AM247" s="376"/>
      <c r="AN247" s="776" t="s">
        <v>1194</v>
      </c>
      <c r="AO247" s="776"/>
      <c r="AP247" s="376"/>
      <c r="AQ247" s="814" t="s">
        <v>1194</v>
      </c>
      <c r="AR247" s="814"/>
      <c r="AS247" s="376"/>
      <c r="AT247" s="376"/>
      <c r="AU247" s="755"/>
      <c r="AV247" s="761">
        <v>14</v>
      </c>
      <c r="AW247" s="761">
        <f>COUNTIF(D246:AR247,"FC")</f>
        <v>6</v>
      </c>
      <c r="AX247" s="761">
        <f>COUNTIF(J245:AR245,"EC")</f>
        <v>0</v>
      </c>
      <c r="AY247" s="761">
        <f>COUNTIF(A249:AR250,"E")</f>
        <v>4</v>
      </c>
      <c r="AZ247" s="761">
        <f>COUNTIF(J246:AR246,"TW")</f>
        <v>0</v>
      </c>
      <c r="BA247" s="762"/>
      <c r="BB247" s="347"/>
      <c r="BC247" s="347"/>
      <c r="BD247" s="347"/>
      <c r="BE247" s="347"/>
      <c r="BF247" s="347"/>
      <c r="BG247" s="347"/>
      <c r="BH247" s="347"/>
      <c r="BI247" s="347"/>
      <c r="BJ247" s="347"/>
      <c r="BK247" s="347"/>
      <c r="BL247" s="347"/>
    </row>
    <row r="248" spans="1:64" ht="17.5" thickTop="1" thickBot="1">
      <c r="A248" s="347"/>
      <c r="B248" s="751"/>
      <c r="C248" s="376"/>
      <c r="D248" s="443" t="s">
        <v>814</v>
      </c>
      <c r="E248" s="444" t="s">
        <v>816</v>
      </c>
      <c r="F248" s="442"/>
      <c r="G248" s="433" t="s">
        <v>814</v>
      </c>
      <c r="H248" s="434" t="s">
        <v>816</v>
      </c>
      <c r="I248" s="442"/>
      <c r="J248" s="443" t="s">
        <v>814</v>
      </c>
      <c r="K248" s="444" t="s">
        <v>816</v>
      </c>
      <c r="L248" s="442"/>
      <c r="M248" s="433" t="s">
        <v>814</v>
      </c>
      <c r="N248" s="434" t="s">
        <v>816</v>
      </c>
      <c r="O248" s="442"/>
      <c r="P248" s="433" t="s">
        <v>814</v>
      </c>
      <c r="Q248" s="434" t="s">
        <v>816</v>
      </c>
      <c r="R248" s="442"/>
      <c r="S248" s="433" t="s">
        <v>814</v>
      </c>
      <c r="T248" s="434" t="s">
        <v>816</v>
      </c>
      <c r="U248" s="442"/>
      <c r="V248" s="443" t="s">
        <v>814</v>
      </c>
      <c r="W248" s="444" t="s">
        <v>816</v>
      </c>
      <c r="X248" s="442"/>
      <c r="Y248" s="443" t="s">
        <v>814</v>
      </c>
      <c r="Z248" s="444" t="s">
        <v>816</v>
      </c>
      <c r="AA248" s="442"/>
      <c r="AB248" s="443" t="s">
        <v>814</v>
      </c>
      <c r="AC248" s="444" t="s">
        <v>816</v>
      </c>
      <c r="AD248" s="442"/>
      <c r="AE248" s="443" t="s">
        <v>814</v>
      </c>
      <c r="AF248" s="444" t="s">
        <v>816</v>
      </c>
      <c r="AG248" s="442"/>
      <c r="AH248" s="443" t="s">
        <v>814</v>
      </c>
      <c r="AI248" s="444" t="s">
        <v>816</v>
      </c>
      <c r="AJ248" s="442"/>
      <c r="AK248" s="443" t="s">
        <v>814</v>
      </c>
      <c r="AL248" s="444" t="s">
        <v>816</v>
      </c>
      <c r="AM248" s="442"/>
      <c r="AN248" s="433" t="s">
        <v>814</v>
      </c>
      <c r="AO248" s="434" t="s">
        <v>816</v>
      </c>
      <c r="AP248" s="442"/>
      <c r="AQ248" s="433" t="s">
        <v>814</v>
      </c>
      <c r="AR248" s="434" t="s">
        <v>816</v>
      </c>
      <c r="AS248" s="428"/>
      <c r="AT248" s="376"/>
      <c r="AU248" s="755"/>
      <c r="AV248" s="761"/>
      <c r="AW248" s="761"/>
      <c r="AX248" s="761"/>
      <c r="AY248" s="761"/>
      <c r="AZ248" s="761"/>
      <c r="BA248" s="762"/>
      <c r="BB248" s="347"/>
      <c r="BC248" s="347"/>
      <c r="BD248" s="347"/>
      <c r="BE248" s="347"/>
      <c r="BF248" s="347"/>
      <c r="BG248" s="347"/>
      <c r="BH248" s="347"/>
      <c r="BI248" s="347"/>
      <c r="BJ248" s="347"/>
      <c r="BK248" s="347"/>
      <c r="BL248" s="347"/>
    </row>
    <row r="249" spans="1:64" ht="17.5" thickTop="1" thickBot="1">
      <c r="A249" s="347"/>
      <c r="B249" s="751"/>
      <c r="C249" s="376"/>
      <c r="D249" s="447" t="s">
        <v>819</v>
      </c>
      <c r="E249" s="448" t="s">
        <v>637</v>
      </c>
      <c r="F249" s="442"/>
      <c r="G249" s="435" t="s">
        <v>819</v>
      </c>
      <c r="H249" s="436" t="s">
        <v>637</v>
      </c>
      <c r="I249" s="442" t="s">
        <v>826</v>
      </c>
      <c r="J249" s="447" t="s">
        <v>819</v>
      </c>
      <c r="K249" s="448" t="s">
        <v>637</v>
      </c>
      <c r="L249" s="442"/>
      <c r="M249" s="435" t="s">
        <v>819</v>
      </c>
      <c r="N249" s="436" t="s">
        <v>637</v>
      </c>
      <c r="O249" s="442"/>
      <c r="P249" s="435" t="s">
        <v>819</v>
      </c>
      <c r="Q249" s="436" t="s">
        <v>637</v>
      </c>
      <c r="R249" s="442"/>
      <c r="S249" s="435" t="s">
        <v>819</v>
      </c>
      <c r="T249" s="436" t="s">
        <v>637</v>
      </c>
      <c r="U249" s="442"/>
      <c r="V249" s="447" t="s">
        <v>819</v>
      </c>
      <c r="W249" s="448" t="s">
        <v>637</v>
      </c>
      <c r="X249" s="442"/>
      <c r="Y249" s="447" t="s">
        <v>819</v>
      </c>
      <c r="Z249" s="448" t="s">
        <v>637</v>
      </c>
      <c r="AA249" s="442"/>
      <c r="AB249" s="447" t="s">
        <v>819</v>
      </c>
      <c r="AC249" s="448" t="s">
        <v>637</v>
      </c>
      <c r="AD249" s="442"/>
      <c r="AE249" s="447" t="s">
        <v>819</v>
      </c>
      <c r="AF249" s="448" t="s">
        <v>637</v>
      </c>
      <c r="AG249" s="442"/>
      <c r="AH249" s="447" t="s">
        <v>819</v>
      </c>
      <c r="AI249" s="448" t="s">
        <v>637</v>
      </c>
      <c r="AJ249" s="442"/>
      <c r="AK249" s="447" t="s">
        <v>819</v>
      </c>
      <c r="AL249" s="448" t="s">
        <v>637</v>
      </c>
      <c r="AM249" s="442"/>
      <c r="AN249" s="435" t="s">
        <v>819</v>
      </c>
      <c r="AO249" s="436" t="s">
        <v>637</v>
      </c>
      <c r="AP249" s="442"/>
      <c r="AQ249" s="435" t="s">
        <v>819</v>
      </c>
      <c r="AR249" s="436" t="s">
        <v>637</v>
      </c>
      <c r="AS249" s="428"/>
      <c r="AT249" s="376"/>
      <c r="AU249" s="755"/>
      <c r="AV249" s="761"/>
      <c r="AW249" s="761"/>
      <c r="AX249" s="761"/>
      <c r="AY249" s="761"/>
      <c r="AZ249" s="761"/>
      <c r="BA249" s="762"/>
      <c r="BB249" s="347"/>
      <c r="BC249" s="347"/>
      <c r="BD249" s="347"/>
      <c r="BE249" s="347"/>
      <c r="BF249" s="347"/>
      <c r="BG249" s="347"/>
      <c r="BH249" s="347"/>
      <c r="BI249" s="347"/>
      <c r="BJ249" s="347"/>
      <c r="BK249" s="347"/>
      <c r="BL249" s="347"/>
    </row>
    <row r="250" spans="1:64" ht="17" thickTop="1">
      <c r="A250" s="347"/>
      <c r="B250" s="751"/>
      <c r="C250" s="350"/>
      <c r="D250" s="451">
        <v>0</v>
      </c>
      <c r="E250" s="452" t="s">
        <v>967</v>
      </c>
      <c r="F250" s="453">
        <v>395</v>
      </c>
      <c r="G250" s="437" t="s">
        <v>1195</v>
      </c>
      <c r="H250" s="438" t="s">
        <v>967</v>
      </c>
      <c r="I250" s="453">
        <v>450</v>
      </c>
      <c r="J250" s="451">
        <v>0</v>
      </c>
      <c r="K250" s="452" t="s">
        <v>967</v>
      </c>
      <c r="L250" s="453">
        <v>464</v>
      </c>
      <c r="M250" s="437" t="s">
        <v>1195</v>
      </c>
      <c r="N250" s="438" t="s">
        <v>1125</v>
      </c>
      <c r="O250" s="453">
        <v>385</v>
      </c>
      <c r="P250" s="437" t="s">
        <v>1195</v>
      </c>
      <c r="Q250" s="438" t="s">
        <v>1125</v>
      </c>
      <c r="R250" s="453">
        <v>334</v>
      </c>
      <c r="S250" s="437" t="s">
        <v>1195</v>
      </c>
      <c r="T250" s="438" t="s">
        <v>1125</v>
      </c>
      <c r="U250" s="453">
        <v>426</v>
      </c>
      <c r="V250" s="451">
        <v>0</v>
      </c>
      <c r="W250" s="452" t="s">
        <v>967</v>
      </c>
      <c r="X250" s="453">
        <v>411</v>
      </c>
      <c r="Y250" s="451">
        <v>0</v>
      </c>
      <c r="Z250" s="452" t="s">
        <v>967</v>
      </c>
      <c r="AA250" s="453">
        <v>325</v>
      </c>
      <c r="AB250" s="451">
        <v>0</v>
      </c>
      <c r="AC250" s="452" t="s">
        <v>967</v>
      </c>
      <c r="AD250" s="453">
        <v>452</v>
      </c>
      <c r="AE250" s="451">
        <v>0</v>
      </c>
      <c r="AF250" s="452" t="s">
        <v>967</v>
      </c>
      <c r="AG250" s="453">
        <v>245</v>
      </c>
      <c r="AH250" s="451">
        <v>0</v>
      </c>
      <c r="AI250" s="452" t="s">
        <v>967</v>
      </c>
      <c r="AJ250" s="453">
        <v>424</v>
      </c>
      <c r="AK250" s="451">
        <v>0</v>
      </c>
      <c r="AL250" s="452" t="s">
        <v>967</v>
      </c>
      <c r="AM250" s="453">
        <v>424.702</v>
      </c>
      <c r="AN250" s="437">
        <v>0</v>
      </c>
      <c r="AO250" s="438" t="s">
        <v>967</v>
      </c>
      <c r="AP250" s="453">
        <v>390</v>
      </c>
      <c r="AQ250" s="437"/>
      <c r="AR250" s="438" t="s">
        <v>1117</v>
      </c>
      <c r="AS250" s="396">
        <v>350</v>
      </c>
      <c r="AT250" s="376"/>
      <c r="AU250" s="755"/>
      <c r="AV250" s="779"/>
      <c r="AW250" s="779"/>
      <c r="AX250" s="779"/>
      <c r="AY250" s="779"/>
      <c r="AZ250" s="779"/>
      <c r="BA250" s="786"/>
      <c r="BB250" s="353">
        <f>SUM(F250:AS250)</f>
        <v>5475.7020000000002</v>
      </c>
      <c r="BC250" s="347"/>
      <c r="BD250" s="347"/>
      <c r="BE250" s="347"/>
      <c r="BF250" s="347"/>
      <c r="BG250" s="347"/>
      <c r="BH250" s="347"/>
      <c r="BI250" s="347"/>
      <c r="BJ250" s="347"/>
      <c r="BK250" s="347"/>
      <c r="BL250" s="347"/>
    </row>
    <row r="251" spans="1:64">
      <c r="A251" s="347"/>
      <c r="B251" s="751"/>
      <c r="C251" s="404"/>
      <c r="D251" s="760" t="s">
        <v>1021</v>
      </c>
      <c r="E251" s="760"/>
      <c r="F251" s="376"/>
      <c r="G251" s="760" t="s">
        <v>1022</v>
      </c>
      <c r="H251" s="760"/>
      <c r="I251" s="404"/>
      <c r="J251" s="760" t="s">
        <v>1623</v>
      </c>
      <c r="K251" s="760"/>
      <c r="L251" s="404"/>
      <c r="M251" s="760" t="s">
        <v>1023</v>
      </c>
      <c r="N251" s="760"/>
      <c r="O251" s="404"/>
      <c r="P251" s="760" t="s">
        <v>1024</v>
      </c>
      <c r="Q251" s="760"/>
      <c r="R251" s="376"/>
      <c r="S251" s="760" t="s">
        <v>1025</v>
      </c>
      <c r="T251" s="760"/>
      <c r="U251" s="376"/>
      <c r="V251" s="760" t="s">
        <v>1026</v>
      </c>
      <c r="W251" s="760"/>
      <c r="X251" s="376"/>
      <c r="Y251" s="760" t="s">
        <v>1111</v>
      </c>
      <c r="Z251" s="760"/>
      <c r="AA251" s="376"/>
      <c r="AB251" s="760" t="s">
        <v>1624</v>
      </c>
      <c r="AC251" s="760"/>
      <c r="AD251" s="376"/>
      <c r="AE251" s="760" t="s">
        <v>1625</v>
      </c>
      <c r="AF251" s="760"/>
      <c r="AG251" s="376" t="s">
        <v>1206</v>
      </c>
      <c r="AH251" s="760" t="s">
        <v>1626</v>
      </c>
      <c r="AI251" s="760"/>
      <c r="AK251" s="760" t="s">
        <v>1627</v>
      </c>
      <c r="AL251" s="760"/>
      <c r="AM251" s="427"/>
      <c r="AN251" s="760" t="s">
        <v>1027</v>
      </c>
      <c r="AO251" s="760"/>
      <c r="AP251" s="376"/>
      <c r="AQ251" s="760" t="s">
        <v>1028</v>
      </c>
      <c r="AR251" s="760"/>
      <c r="AS251" s="404"/>
      <c r="AT251" s="376"/>
      <c r="AU251" s="755"/>
      <c r="AV251" s="780"/>
      <c r="AW251" s="780"/>
      <c r="AX251" s="780"/>
      <c r="AY251" s="780"/>
      <c r="AZ251" s="780"/>
      <c r="BA251" s="777"/>
      <c r="BB251" s="347"/>
      <c r="BC251" s="347"/>
      <c r="BD251" s="347"/>
      <c r="BE251" s="347"/>
      <c r="BF251" s="347"/>
      <c r="BG251" s="347"/>
      <c r="BH251" s="347"/>
      <c r="BI251" s="347"/>
      <c r="BJ251" s="347"/>
      <c r="BK251" s="347"/>
      <c r="BL251" s="347"/>
    </row>
    <row r="252" spans="1:64">
      <c r="A252" s="347"/>
      <c r="B252" s="751"/>
      <c r="C252" s="404"/>
      <c r="D252" s="760" t="s">
        <v>1116</v>
      </c>
      <c r="E252" s="760"/>
      <c r="F252" s="376"/>
      <c r="G252" s="760" t="s">
        <v>1121</v>
      </c>
      <c r="H252" s="760"/>
      <c r="I252" s="376"/>
      <c r="J252" s="760" t="s">
        <v>1352</v>
      </c>
      <c r="K252" s="760"/>
      <c r="L252" s="376"/>
      <c r="M252" s="760" t="s">
        <v>1115</v>
      </c>
      <c r="N252" s="760"/>
      <c r="O252" s="376"/>
      <c r="P252" s="760" t="s">
        <v>1116</v>
      </c>
      <c r="Q252" s="760"/>
      <c r="R252" s="376"/>
      <c r="S252" s="760" t="s">
        <v>1113</v>
      </c>
      <c r="T252" s="760"/>
      <c r="U252" s="376"/>
      <c r="V252" s="760" t="s">
        <v>1343</v>
      </c>
      <c r="W252" s="760"/>
      <c r="X252" s="376"/>
      <c r="Y252" s="760" t="s">
        <v>1121</v>
      </c>
      <c r="Z252" s="760"/>
      <c r="AA252" s="376"/>
      <c r="AB252" s="760" t="s">
        <v>1127</v>
      </c>
      <c r="AC252" s="760"/>
      <c r="AD252" s="376"/>
      <c r="AE252" s="760" t="s">
        <v>1428</v>
      </c>
      <c r="AF252" s="760"/>
      <c r="AG252" s="376"/>
      <c r="AH252" s="760" t="s">
        <v>1341</v>
      </c>
      <c r="AI252" s="760"/>
      <c r="AJ252" s="376"/>
      <c r="AK252" s="760" t="s">
        <v>1115</v>
      </c>
      <c r="AL252" s="760"/>
      <c r="AM252" s="376"/>
      <c r="AN252" s="760" t="s">
        <v>1347</v>
      </c>
      <c r="AO252" s="760"/>
      <c r="AP252" s="376"/>
      <c r="AQ252" s="760" t="s">
        <v>1116</v>
      </c>
      <c r="AR252" s="760"/>
      <c r="AS252" s="404"/>
      <c r="AT252" s="376"/>
      <c r="AU252" s="755"/>
      <c r="AV252" s="780"/>
      <c r="AW252" s="780"/>
      <c r="AX252" s="780"/>
      <c r="AY252" s="780"/>
      <c r="AZ252" s="780"/>
      <c r="BA252" s="777"/>
      <c r="BB252" s="347"/>
      <c r="BC252" s="347"/>
      <c r="BD252" s="347"/>
      <c r="BE252" s="347"/>
      <c r="BF252" s="347"/>
      <c r="BG252" s="347"/>
      <c r="BH252" s="347"/>
      <c r="BI252" s="347"/>
      <c r="BJ252" s="347"/>
      <c r="BK252" s="347"/>
      <c r="BL252" s="347"/>
    </row>
    <row r="253" spans="1:64">
      <c r="A253" s="347"/>
      <c r="B253" s="751"/>
      <c r="C253" s="350"/>
      <c r="D253" s="408"/>
      <c r="E253" s="408"/>
      <c r="F253" s="376"/>
      <c r="G253" s="408"/>
      <c r="H253" s="408"/>
      <c r="I253" s="408"/>
      <c r="J253" s="408"/>
      <c r="K253" s="408"/>
      <c r="L253" s="376"/>
      <c r="M253" s="408"/>
      <c r="N253" s="408"/>
      <c r="O253" s="376"/>
      <c r="P253" s="408"/>
      <c r="Q253" s="408"/>
      <c r="R253" s="408"/>
      <c r="S253" s="429"/>
      <c r="T253" s="430"/>
      <c r="U253" s="408"/>
      <c r="V253" s="408"/>
      <c r="W253" s="408"/>
      <c r="X253" s="350"/>
      <c r="Y253" s="408"/>
      <c r="Z253" s="408"/>
      <c r="AA253" s="376"/>
      <c r="AB253" s="408"/>
      <c r="AC253" s="408"/>
      <c r="AD253" s="376"/>
      <c r="AE253" s="408"/>
      <c r="AF253" s="408"/>
      <c r="AG253" s="376"/>
      <c r="AH253" s="408"/>
      <c r="AI253" s="408"/>
      <c r="AJ253" s="413"/>
      <c r="AK253" s="408"/>
      <c r="AL253" s="408"/>
      <c r="AM253" s="413"/>
      <c r="AN253" s="408"/>
      <c r="AO253" s="408"/>
      <c r="AP253" s="413"/>
      <c r="AQ253" s="408"/>
      <c r="AR253" s="408"/>
      <c r="AS253" s="413"/>
      <c r="AT253" s="376"/>
      <c r="AU253" s="755"/>
      <c r="AV253" s="780"/>
      <c r="AW253" s="780"/>
      <c r="AX253" s="780"/>
      <c r="AY253" s="780"/>
      <c r="AZ253" s="780"/>
      <c r="BA253" s="777"/>
      <c r="BB253" s="347"/>
      <c r="BC253" s="347"/>
      <c r="BD253" s="347"/>
      <c r="BE253" s="347"/>
      <c r="BF253" s="347"/>
      <c r="BG253" s="347"/>
      <c r="BH253" s="347"/>
      <c r="BI253" s="347"/>
      <c r="BJ253" s="347"/>
      <c r="BK253" s="347"/>
      <c r="BL253" s="347"/>
    </row>
    <row r="254" spans="1:64">
      <c r="A254" s="347"/>
      <c r="B254" s="751"/>
      <c r="C254" s="415"/>
      <c r="D254" s="415">
        <f>AQ243+1</f>
        <v>303</v>
      </c>
      <c r="E254" s="415"/>
      <c r="F254" s="402"/>
      <c r="G254" s="415">
        <f>D254+1</f>
        <v>304</v>
      </c>
      <c r="H254" s="415"/>
      <c r="I254" s="402"/>
      <c r="J254" s="415">
        <f>G254+1</f>
        <v>305</v>
      </c>
      <c r="K254" s="415"/>
      <c r="L254" s="402"/>
      <c r="M254" s="415">
        <f>J254+1</f>
        <v>306</v>
      </c>
      <c r="N254" s="415"/>
      <c r="O254" s="402"/>
      <c r="P254" s="415">
        <f>M254+1</f>
        <v>307</v>
      </c>
      <c r="Q254" s="415"/>
      <c r="R254" s="402"/>
      <c r="S254" s="415">
        <f>P254+1</f>
        <v>308</v>
      </c>
      <c r="T254" s="415"/>
      <c r="U254" s="402"/>
      <c r="V254" s="415">
        <f>S254+1</f>
        <v>309</v>
      </c>
      <c r="W254" s="415"/>
      <c r="X254" s="415"/>
      <c r="Y254" s="415">
        <f>V254+1</f>
        <v>310</v>
      </c>
      <c r="Z254" s="415"/>
      <c r="AA254" s="402"/>
      <c r="AB254" s="415">
        <f>Y254+1</f>
        <v>311</v>
      </c>
      <c r="AC254" s="415"/>
      <c r="AD254" s="402"/>
      <c r="AE254" s="415">
        <f>AB254+1</f>
        <v>312</v>
      </c>
      <c r="AF254" s="415"/>
      <c r="AG254" s="402"/>
      <c r="AH254" s="415">
        <f>AE254+1</f>
        <v>313</v>
      </c>
      <c r="AI254" s="415"/>
      <c r="AJ254" s="415"/>
      <c r="AK254" s="415">
        <f>AH254+1</f>
        <v>314</v>
      </c>
      <c r="AL254" s="415"/>
      <c r="AM254" s="415"/>
      <c r="AN254" s="415">
        <f>AK254+1</f>
        <v>315</v>
      </c>
      <c r="AO254" s="415"/>
      <c r="AP254" s="415"/>
      <c r="AQ254" s="415">
        <f>AN254+1</f>
        <v>316</v>
      </c>
      <c r="AR254" s="415"/>
      <c r="AS254" s="415"/>
      <c r="AT254" s="376"/>
      <c r="AU254" s="755"/>
      <c r="AV254" s="780"/>
      <c r="AW254" s="780"/>
      <c r="AX254" s="780"/>
      <c r="AY254" s="780"/>
      <c r="AZ254" s="780"/>
      <c r="BA254" s="777"/>
      <c r="BB254" s="347"/>
      <c r="BC254" s="347"/>
      <c r="BD254" s="347"/>
      <c r="BE254" s="347"/>
      <c r="BF254" s="347"/>
      <c r="BG254" s="347"/>
      <c r="BH254" s="347"/>
      <c r="BI254" s="347"/>
      <c r="BJ254" s="347"/>
      <c r="BK254" s="347"/>
      <c r="BL254" s="347"/>
    </row>
    <row r="255" spans="1:64">
      <c r="A255" s="347"/>
      <c r="B255" s="751"/>
      <c r="C255" s="813" t="s">
        <v>1207</v>
      </c>
      <c r="D255" s="808"/>
      <c r="E255" s="808"/>
      <c r="F255" s="808"/>
      <c r="G255" s="808"/>
      <c r="H255" s="808"/>
      <c r="I255" s="808"/>
      <c r="J255" s="808"/>
      <c r="K255" s="808"/>
      <c r="L255" s="808"/>
      <c r="M255" s="808"/>
      <c r="N255" s="808"/>
      <c r="O255" s="808"/>
      <c r="P255" s="808"/>
      <c r="Q255" s="808"/>
      <c r="R255" s="808"/>
      <c r="S255" s="808"/>
      <c r="T255" s="808"/>
      <c r="U255" s="808"/>
      <c r="V255" s="808"/>
      <c r="W255" s="808"/>
      <c r="X255" s="808"/>
      <c r="Y255" s="808"/>
      <c r="Z255" s="808"/>
      <c r="AA255" s="808"/>
      <c r="AB255" s="808"/>
      <c r="AC255" s="808"/>
      <c r="AD255" s="808"/>
      <c r="AE255" s="808"/>
      <c r="AF255" s="808"/>
      <c r="AG255" s="808"/>
      <c r="AH255" s="808"/>
      <c r="AI255" s="808"/>
      <c r="AJ255" s="808"/>
      <c r="AK255" s="808"/>
      <c r="AL255" s="808"/>
      <c r="AM255" s="808"/>
      <c r="AN255" s="808"/>
      <c r="AO255" s="808"/>
      <c r="AP255" s="808"/>
      <c r="AQ255" s="808"/>
      <c r="AR255" s="808"/>
      <c r="AS255" s="808"/>
      <c r="AT255" s="376"/>
      <c r="AU255" s="755"/>
      <c r="AV255" s="780"/>
      <c r="AW255" s="780"/>
      <c r="AX255" s="780"/>
      <c r="AY255" s="780"/>
      <c r="AZ255" s="780"/>
      <c r="BA255" s="777"/>
      <c r="BB255" s="347"/>
      <c r="BC255" s="347"/>
      <c r="BD255" s="347"/>
      <c r="BE255" s="347"/>
      <c r="BF255" s="347"/>
      <c r="BG255" s="347"/>
      <c r="BH255" s="347"/>
      <c r="BI255" s="347"/>
      <c r="BJ255" s="347"/>
      <c r="BK255" s="347"/>
      <c r="BL255" s="347"/>
    </row>
    <row r="256" spans="1:64">
      <c r="A256" s="347"/>
      <c r="B256" s="751"/>
      <c r="C256" s="456"/>
      <c r="D256" s="413"/>
      <c r="E256" s="413"/>
      <c r="F256" s="413"/>
      <c r="G256" s="413"/>
      <c r="H256" s="413"/>
      <c r="I256" s="413"/>
      <c r="J256" s="413"/>
      <c r="K256" s="413"/>
      <c r="L256" s="413"/>
      <c r="M256" s="413"/>
      <c r="N256" s="413"/>
      <c r="O256" s="413"/>
      <c r="P256" s="413"/>
      <c r="Q256" s="413"/>
      <c r="R256" s="413"/>
      <c r="S256" s="413"/>
      <c r="T256" s="413"/>
      <c r="U256" s="413"/>
      <c r="V256" s="413"/>
      <c r="W256" s="413"/>
      <c r="X256" s="413"/>
      <c r="Y256" s="413"/>
      <c r="Z256" s="413"/>
      <c r="AA256" s="413"/>
      <c r="AB256" s="413"/>
      <c r="AC256" s="413"/>
      <c r="AD256" s="413"/>
      <c r="AE256" s="413"/>
      <c r="AF256" s="413"/>
      <c r="AG256" s="413"/>
      <c r="AH256" s="413"/>
      <c r="AI256" s="413"/>
      <c r="AJ256" s="413"/>
      <c r="AK256" s="413"/>
      <c r="AL256" s="413"/>
      <c r="AM256" s="413"/>
      <c r="AN256" s="413"/>
      <c r="AO256" s="413"/>
      <c r="AP256" s="413"/>
      <c r="AQ256" s="413"/>
      <c r="AR256" s="413"/>
      <c r="AS256" s="413"/>
      <c r="AT256" s="376"/>
      <c r="AU256" s="755"/>
      <c r="AV256" s="780"/>
      <c r="AW256" s="780"/>
      <c r="AX256" s="780"/>
      <c r="AY256" s="780"/>
      <c r="AZ256" s="780"/>
      <c r="BA256" s="777"/>
      <c r="BB256" s="347"/>
      <c r="BC256" s="347"/>
      <c r="BD256" s="347"/>
      <c r="BE256" s="347"/>
      <c r="BF256" s="347"/>
      <c r="BG256" s="347"/>
      <c r="BH256" s="347"/>
      <c r="BI256" s="347"/>
      <c r="BJ256" s="347"/>
      <c r="BK256" s="347"/>
      <c r="BL256" s="347"/>
    </row>
    <row r="257" spans="1:64">
      <c r="A257" s="347"/>
      <c r="B257" s="751"/>
      <c r="C257" s="350"/>
      <c r="D257" s="350"/>
      <c r="E257" s="350"/>
      <c r="F257" s="376"/>
      <c r="G257" s="350"/>
      <c r="H257" s="350"/>
      <c r="I257" s="376"/>
      <c r="J257" s="350"/>
      <c r="K257" s="350"/>
      <c r="L257" s="376"/>
      <c r="M257" s="350"/>
      <c r="N257" s="350"/>
      <c r="O257" s="376"/>
      <c r="P257" s="350"/>
      <c r="Q257" s="350"/>
      <c r="R257" s="376"/>
      <c r="S257" s="350"/>
      <c r="T257" s="350"/>
      <c r="U257" s="457"/>
      <c r="V257" s="350"/>
      <c r="W257" s="350"/>
      <c r="X257" s="376"/>
      <c r="Y257" s="350"/>
      <c r="Z257" s="350"/>
      <c r="AA257" s="376"/>
      <c r="AB257" s="350"/>
      <c r="AC257" s="350"/>
      <c r="AD257" s="376"/>
      <c r="AE257" s="350"/>
      <c r="AF257" s="350"/>
      <c r="AG257" s="376"/>
      <c r="AH257" s="350"/>
      <c r="AI257" s="350"/>
      <c r="AJ257" s="376"/>
      <c r="AK257" s="350"/>
      <c r="AL257" s="350"/>
      <c r="AM257" s="376"/>
      <c r="AN257" s="350"/>
      <c r="AO257" s="350"/>
      <c r="AP257" s="457"/>
      <c r="AQ257" s="350"/>
      <c r="AR257" s="350" t="s">
        <v>1200</v>
      </c>
      <c r="AS257" s="376"/>
      <c r="AT257" s="376"/>
      <c r="AU257" s="755"/>
      <c r="AV257" s="780"/>
      <c r="AW257" s="780"/>
      <c r="AX257" s="780"/>
      <c r="AY257" s="780"/>
      <c r="AZ257" s="780"/>
      <c r="BA257" s="777"/>
      <c r="BB257" s="347"/>
      <c r="BC257" s="347"/>
      <c r="BD257" s="347"/>
      <c r="BE257" s="347"/>
      <c r="BF257" s="347"/>
      <c r="BG257" s="347"/>
      <c r="BH257" s="347"/>
      <c r="BI257" s="347"/>
      <c r="BJ257" s="347"/>
      <c r="BK257" s="347"/>
      <c r="BL257" s="347"/>
    </row>
    <row r="258" spans="1:64" ht="17" thickBot="1">
      <c r="A258" s="347"/>
      <c r="B258" s="751"/>
      <c r="C258" s="350"/>
      <c r="D258" s="411" t="s">
        <v>1194</v>
      </c>
      <c r="E258" s="384"/>
      <c r="F258" s="376"/>
      <c r="G258" s="776"/>
      <c r="H258" s="776"/>
      <c r="I258" s="376"/>
      <c r="J258" s="776" t="s">
        <v>1194</v>
      </c>
      <c r="K258" s="776"/>
      <c r="L258" s="376"/>
      <c r="M258" s="776"/>
      <c r="N258" s="776"/>
      <c r="O258" s="376"/>
      <c r="P258" s="776" t="s">
        <v>1194</v>
      </c>
      <c r="Q258" s="776"/>
      <c r="R258" s="376"/>
      <c r="S258" s="776" t="s">
        <v>1194</v>
      </c>
      <c r="T258" s="776"/>
      <c r="U258" s="376"/>
      <c r="V258" s="776"/>
      <c r="W258" s="776"/>
      <c r="X258" s="376"/>
      <c r="Y258" s="776"/>
      <c r="Z258" s="776"/>
      <c r="AA258" s="376"/>
      <c r="AB258" s="776" t="s">
        <v>1194</v>
      </c>
      <c r="AC258" s="776"/>
      <c r="AD258" s="376"/>
      <c r="AE258" s="776" t="s">
        <v>1194</v>
      </c>
      <c r="AF258" s="776"/>
      <c r="AG258" s="376"/>
      <c r="AH258" s="776" t="s">
        <v>1194</v>
      </c>
      <c r="AI258" s="776"/>
      <c r="AJ258" s="376"/>
      <c r="AK258" s="776" t="s">
        <v>1194</v>
      </c>
      <c r="AL258" s="776"/>
      <c r="AM258" s="376"/>
      <c r="AN258" s="776"/>
      <c r="AO258" s="776"/>
      <c r="AP258" s="376"/>
      <c r="AQ258" s="814" t="s">
        <v>1194</v>
      </c>
      <c r="AR258" s="814"/>
      <c r="AS258" s="376"/>
      <c r="AT258" s="376"/>
      <c r="AU258" s="755"/>
      <c r="AV258" s="781"/>
      <c r="AW258" s="781"/>
      <c r="AX258" s="781"/>
      <c r="AY258" s="781"/>
      <c r="AZ258" s="781"/>
      <c r="BA258" s="778"/>
      <c r="BB258" s="347"/>
      <c r="BC258" s="347"/>
      <c r="BD258" s="347"/>
      <c r="BE258" s="347"/>
      <c r="BF258" s="347"/>
      <c r="BG258" s="347"/>
      <c r="BH258" s="347"/>
      <c r="BI258" s="347"/>
      <c r="BJ258" s="347"/>
      <c r="BK258" s="347"/>
      <c r="BL258" s="347"/>
    </row>
    <row r="259" spans="1:64" ht="17.5" thickTop="1" thickBot="1">
      <c r="A259" s="347"/>
      <c r="B259" s="751"/>
      <c r="C259" s="376"/>
      <c r="D259" s="433" t="s">
        <v>814</v>
      </c>
      <c r="E259" s="434" t="s">
        <v>816</v>
      </c>
      <c r="F259" s="442"/>
      <c r="G259" s="461" t="s">
        <v>814</v>
      </c>
      <c r="H259" s="462" t="s">
        <v>816</v>
      </c>
      <c r="I259" s="442"/>
      <c r="J259" s="433" t="s">
        <v>814</v>
      </c>
      <c r="K259" s="434" t="s">
        <v>816</v>
      </c>
      <c r="L259" s="442"/>
      <c r="M259" s="443" t="s">
        <v>814</v>
      </c>
      <c r="N259" s="444" t="s">
        <v>816</v>
      </c>
      <c r="O259" s="442"/>
      <c r="P259" s="433" t="s">
        <v>814</v>
      </c>
      <c r="Q259" s="434" t="s">
        <v>816</v>
      </c>
      <c r="R259" s="442"/>
      <c r="S259" s="433" t="s">
        <v>814</v>
      </c>
      <c r="T259" s="434" t="s">
        <v>816</v>
      </c>
      <c r="U259" s="442"/>
      <c r="V259" s="443" t="s">
        <v>814</v>
      </c>
      <c r="W259" s="444" t="s">
        <v>816</v>
      </c>
      <c r="X259" s="442"/>
      <c r="Y259" s="443" t="s">
        <v>814</v>
      </c>
      <c r="Z259" s="444" t="s">
        <v>816</v>
      </c>
      <c r="AA259" s="442"/>
      <c r="AB259" s="433" t="s">
        <v>814</v>
      </c>
      <c r="AC259" s="434" t="s">
        <v>816</v>
      </c>
      <c r="AD259" s="442"/>
      <c r="AE259" s="433" t="s">
        <v>814</v>
      </c>
      <c r="AF259" s="434" t="s">
        <v>816</v>
      </c>
      <c r="AG259" s="442"/>
      <c r="AH259" s="433" t="s">
        <v>814</v>
      </c>
      <c r="AI259" s="434" t="s">
        <v>816</v>
      </c>
      <c r="AJ259" s="442"/>
      <c r="AK259" s="433" t="s">
        <v>814</v>
      </c>
      <c r="AL259" s="434" t="s">
        <v>816</v>
      </c>
      <c r="AM259" s="442"/>
      <c r="AN259" s="443" t="s">
        <v>814</v>
      </c>
      <c r="AO259" s="444" t="s">
        <v>816</v>
      </c>
      <c r="AP259" s="442"/>
      <c r="AQ259" s="433" t="s">
        <v>814</v>
      </c>
      <c r="AR259" s="434" t="s">
        <v>816</v>
      </c>
      <c r="AS259" s="460"/>
      <c r="AT259" s="376"/>
      <c r="AU259" s="755"/>
      <c r="AV259" s="761">
        <v>14</v>
      </c>
      <c r="AW259" s="761">
        <f>COUNTIF(D258:AR259,"FC")</f>
        <v>9</v>
      </c>
      <c r="AX259" s="761">
        <f>COUNTIF(J257:AR257,"EC")</f>
        <v>1</v>
      </c>
      <c r="AY259" s="761">
        <f>COUNTIF(A261:AR262,"E")</f>
        <v>5</v>
      </c>
      <c r="AZ259" s="761">
        <f>COUNTIF(J258:AR258,"TW")</f>
        <v>0</v>
      </c>
      <c r="BA259" s="762"/>
      <c r="BB259" s="347"/>
      <c r="BC259" s="347"/>
      <c r="BD259" s="347"/>
      <c r="BE259" s="347"/>
      <c r="BF259" s="347"/>
      <c r="BG259" s="347"/>
      <c r="BH259" s="347"/>
      <c r="BI259" s="347"/>
      <c r="BJ259" s="347"/>
      <c r="BK259" s="347"/>
      <c r="BL259" s="347"/>
    </row>
    <row r="260" spans="1:64" ht="17.5" thickTop="1" thickBot="1">
      <c r="A260" s="347"/>
      <c r="B260" s="751"/>
      <c r="C260" s="376"/>
      <c r="D260" s="435" t="s">
        <v>819</v>
      </c>
      <c r="E260" s="436" t="s">
        <v>637</v>
      </c>
      <c r="F260" s="442"/>
      <c r="G260" s="463" t="s">
        <v>819</v>
      </c>
      <c r="H260" s="464" t="s">
        <v>637</v>
      </c>
      <c r="I260" s="442" t="s">
        <v>826</v>
      </c>
      <c r="J260" s="435" t="s">
        <v>819</v>
      </c>
      <c r="K260" s="436" t="s">
        <v>637</v>
      </c>
      <c r="L260" s="442"/>
      <c r="M260" s="447" t="s">
        <v>819</v>
      </c>
      <c r="N260" s="448" t="s">
        <v>637</v>
      </c>
      <c r="O260" s="442"/>
      <c r="P260" s="435" t="s">
        <v>819</v>
      </c>
      <c r="Q260" s="436" t="s">
        <v>637</v>
      </c>
      <c r="R260" s="442"/>
      <c r="S260" s="435" t="s">
        <v>819</v>
      </c>
      <c r="T260" s="436" t="s">
        <v>637</v>
      </c>
      <c r="U260" s="442"/>
      <c r="V260" s="447" t="s">
        <v>819</v>
      </c>
      <c r="W260" s="448" t="s">
        <v>637</v>
      </c>
      <c r="X260" s="442"/>
      <c r="Y260" s="447" t="s">
        <v>819</v>
      </c>
      <c r="Z260" s="448" t="s">
        <v>637</v>
      </c>
      <c r="AA260" s="442"/>
      <c r="AB260" s="435" t="s">
        <v>819</v>
      </c>
      <c r="AC260" s="436" t="s">
        <v>637</v>
      </c>
      <c r="AD260" s="442"/>
      <c r="AE260" s="435" t="s">
        <v>819</v>
      </c>
      <c r="AF260" s="436" t="s">
        <v>637</v>
      </c>
      <c r="AG260" s="442"/>
      <c r="AH260" s="435" t="s">
        <v>819</v>
      </c>
      <c r="AI260" s="436" t="s">
        <v>637</v>
      </c>
      <c r="AJ260" s="442"/>
      <c r="AK260" s="435" t="s">
        <v>819</v>
      </c>
      <c r="AL260" s="436" t="s">
        <v>637</v>
      </c>
      <c r="AM260" s="442"/>
      <c r="AN260" s="447" t="s">
        <v>819</v>
      </c>
      <c r="AO260" s="448" t="s">
        <v>637</v>
      </c>
      <c r="AP260" s="442"/>
      <c r="AQ260" s="435" t="s">
        <v>819</v>
      </c>
      <c r="AR260" s="436" t="s">
        <v>637</v>
      </c>
      <c r="AS260" s="460"/>
      <c r="AT260" s="376"/>
      <c r="AU260" s="755"/>
      <c r="AV260" s="761"/>
      <c r="AW260" s="761"/>
      <c r="AX260" s="761"/>
      <c r="AY260" s="761"/>
      <c r="AZ260" s="761"/>
      <c r="BA260" s="762"/>
      <c r="BB260" s="347"/>
      <c r="BC260" s="347"/>
      <c r="BD260" s="347"/>
      <c r="BE260" s="347"/>
      <c r="BF260" s="347"/>
      <c r="BG260" s="347"/>
      <c r="BH260" s="347"/>
      <c r="BI260" s="347"/>
      <c r="BJ260" s="347"/>
      <c r="BK260" s="347"/>
      <c r="BL260" s="347"/>
    </row>
    <row r="261" spans="1:64" ht="17.5" thickTop="1" thickBot="1">
      <c r="A261" s="347"/>
      <c r="B261" s="751"/>
      <c r="C261" s="350"/>
      <c r="D261" s="437">
        <v>0</v>
      </c>
      <c r="E261" s="438" t="s">
        <v>1117</v>
      </c>
      <c r="F261" s="453">
        <v>378</v>
      </c>
      <c r="G261" s="465">
        <v>0</v>
      </c>
      <c r="H261" s="466" t="s">
        <v>967</v>
      </c>
      <c r="I261" s="453">
        <v>434</v>
      </c>
      <c r="J261" s="437">
        <v>0</v>
      </c>
      <c r="K261" s="438" t="s">
        <v>1336</v>
      </c>
      <c r="L261" s="453">
        <v>415</v>
      </c>
      <c r="M261" s="451">
        <v>0</v>
      </c>
      <c r="N261" s="452" t="s">
        <v>967</v>
      </c>
      <c r="O261" s="453">
        <v>327.83499999999998</v>
      </c>
      <c r="P261" s="437">
        <v>0</v>
      </c>
      <c r="Q261" s="438" t="s">
        <v>967</v>
      </c>
      <c r="R261" s="453">
        <v>370</v>
      </c>
      <c r="S261" s="437" t="s">
        <v>1195</v>
      </c>
      <c r="T261" s="438" t="s">
        <v>1336</v>
      </c>
      <c r="U261" s="453">
        <v>463</v>
      </c>
      <c r="V261" s="451">
        <v>0</v>
      </c>
      <c r="W261" s="452" t="s">
        <v>967</v>
      </c>
      <c r="X261" s="453">
        <v>289</v>
      </c>
      <c r="Y261" s="451">
        <v>0</v>
      </c>
      <c r="Z261" s="452" t="s">
        <v>967</v>
      </c>
      <c r="AA261" s="453">
        <v>384</v>
      </c>
      <c r="AB261" s="437">
        <v>0</v>
      </c>
      <c r="AC261" s="438" t="s">
        <v>1117</v>
      </c>
      <c r="AD261" s="453">
        <v>381</v>
      </c>
      <c r="AE261" s="437" t="s">
        <v>1195</v>
      </c>
      <c r="AF261" s="438" t="s">
        <v>1125</v>
      </c>
      <c r="AG261" s="453">
        <v>300</v>
      </c>
      <c r="AH261" s="437" t="s">
        <v>1195</v>
      </c>
      <c r="AI261" s="438" t="s">
        <v>1125</v>
      </c>
      <c r="AJ261" s="453">
        <v>337</v>
      </c>
      <c r="AK261" s="437" t="s">
        <v>1195</v>
      </c>
      <c r="AL261" s="438" t="s">
        <v>1125</v>
      </c>
      <c r="AM261" s="453">
        <v>351.96899999999999</v>
      </c>
      <c r="AN261" s="451">
        <v>0</v>
      </c>
      <c r="AO261" s="452" t="s">
        <v>967</v>
      </c>
      <c r="AP261" s="453">
        <v>377</v>
      </c>
      <c r="AQ261" s="437" t="s">
        <v>1195</v>
      </c>
      <c r="AR261" s="438" t="s">
        <v>1125</v>
      </c>
      <c r="AS261" s="453">
        <v>290</v>
      </c>
      <c r="AT261" s="376"/>
      <c r="AU261" s="755"/>
      <c r="AV261" s="761"/>
      <c r="AW261" s="761"/>
      <c r="AX261" s="761"/>
      <c r="AY261" s="761"/>
      <c r="AZ261" s="761"/>
      <c r="BA261" s="762"/>
      <c r="BB261" s="353">
        <f>SUM(F261:AS261)</f>
        <v>5097.8040000000001</v>
      </c>
      <c r="BC261" s="347"/>
      <c r="BD261" s="347"/>
      <c r="BE261" s="347"/>
      <c r="BF261" s="347"/>
      <c r="BG261" s="347"/>
      <c r="BH261" s="347"/>
      <c r="BI261" s="347"/>
      <c r="BJ261" s="347"/>
      <c r="BK261" s="347"/>
      <c r="BL261" s="347"/>
    </row>
    <row r="262" spans="1:64" ht="17" thickTop="1">
      <c r="A262" s="347"/>
      <c r="B262" s="751"/>
      <c r="C262" s="404"/>
      <c r="D262" s="760" t="s">
        <v>1029</v>
      </c>
      <c r="E262" s="760"/>
      <c r="F262" s="376"/>
      <c r="G262" s="760" t="s">
        <v>1628</v>
      </c>
      <c r="H262" s="760"/>
      <c r="I262" s="404"/>
      <c r="J262" s="760" t="s">
        <v>1030</v>
      </c>
      <c r="K262" s="760"/>
      <c r="L262" s="404"/>
      <c r="M262" s="760" t="s">
        <v>1629</v>
      </c>
      <c r="N262" s="760"/>
      <c r="O262" s="404"/>
      <c r="P262" s="760" t="s">
        <v>1031</v>
      </c>
      <c r="Q262" s="760"/>
      <c r="R262" s="376"/>
      <c r="S262" s="760" t="s">
        <v>1032</v>
      </c>
      <c r="T262" s="760"/>
      <c r="U262" s="376"/>
      <c r="V262" s="760" t="s">
        <v>1630</v>
      </c>
      <c r="W262" s="760"/>
      <c r="X262" s="376"/>
      <c r="Y262" s="760" t="s">
        <v>1631</v>
      </c>
      <c r="Z262" s="760"/>
      <c r="AA262" s="376"/>
      <c r="AB262" s="760" t="s">
        <v>1033</v>
      </c>
      <c r="AC262" s="760"/>
      <c r="AD262" s="376"/>
      <c r="AE262" s="760" t="s">
        <v>1034</v>
      </c>
      <c r="AF262" s="760"/>
      <c r="AG262" s="376"/>
      <c r="AH262" s="760" t="s">
        <v>1035</v>
      </c>
      <c r="AI262" s="760"/>
      <c r="AJ262" s="376"/>
      <c r="AK262" s="760" t="s">
        <v>1036</v>
      </c>
      <c r="AL262" s="760"/>
      <c r="AM262" s="427"/>
      <c r="AN262" s="760" t="s">
        <v>1037</v>
      </c>
      <c r="AO262" s="760"/>
      <c r="AP262" s="376"/>
      <c r="AQ262" s="760" t="s">
        <v>1038</v>
      </c>
      <c r="AR262" s="760"/>
      <c r="AS262" s="404"/>
      <c r="AT262" s="376"/>
      <c r="AU262" s="755"/>
      <c r="AV262" s="381"/>
      <c r="AW262" s="381"/>
      <c r="AX262" s="381"/>
      <c r="AY262" s="381"/>
      <c r="AZ262" s="381"/>
      <c r="BA262" s="385"/>
      <c r="BB262" s="347"/>
      <c r="BC262" s="347"/>
      <c r="BD262" s="347"/>
      <c r="BE262" s="347"/>
      <c r="BF262" s="347"/>
      <c r="BG262" s="347"/>
      <c r="BH262" s="347"/>
      <c r="BI262" s="347"/>
      <c r="BJ262" s="347"/>
      <c r="BK262" s="347"/>
      <c r="BL262" s="347"/>
    </row>
    <row r="263" spans="1:64">
      <c r="A263" s="347"/>
      <c r="B263" s="751"/>
      <c r="C263" s="404"/>
      <c r="D263" s="760" t="s">
        <v>1129</v>
      </c>
      <c r="E263" s="760"/>
      <c r="F263" s="376"/>
      <c r="G263" s="760" t="s">
        <v>1113</v>
      </c>
      <c r="H263" s="760"/>
      <c r="I263" s="376"/>
      <c r="J263" s="760" t="s">
        <v>1113</v>
      </c>
      <c r="K263" s="760"/>
      <c r="L263" s="376"/>
      <c r="M263" s="760" t="s">
        <v>1113</v>
      </c>
      <c r="N263" s="760"/>
      <c r="O263" s="376"/>
      <c r="P263" s="760" t="s">
        <v>1346</v>
      </c>
      <c r="Q263" s="760"/>
      <c r="R263" s="376"/>
      <c r="S263" s="760" t="s">
        <v>1121</v>
      </c>
      <c r="T263" s="760"/>
      <c r="U263" s="376"/>
      <c r="V263" s="760" t="s">
        <v>1116</v>
      </c>
      <c r="W263" s="760"/>
      <c r="X263" s="376"/>
      <c r="Y263" s="760" t="s">
        <v>1121</v>
      </c>
      <c r="Z263" s="760"/>
      <c r="AA263" s="376"/>
      <c r="AB263" s="760" t="s">
        <v>1113</v>
      </c>
      <c r="AC263" s="760"/>
      <c r="AD263" s="376"/>
      <c r="AE263" s="760" t="s">
        <v>1129</v>
      </c>
      <c r="AF263" s="760"/>
      <c r="AG263" s="376"/>
      <c r="AH263" s="760" t="s">
        <v>1129</v>
      </c>
      <c r="AI263" s="760"/>
      <c r="AJ263" s="376"/>
      <c r="AK263" s="760" t="s">
        <v>1129</v>
      </c>
      <c r="AL263" s="760"/>
      <c r="AM263" s="376"/>
      <c r="AN263" s="760" t="s">
        <v>1341</v>
      </c>
      <c r="AO263" s="760"/>
      <c r="AP263" s="376"/>
      <c r="AQ263" s="760" t="s">
        <v>1113</v>
      </c>
      <c r="AR263" s="760"/>
      <c r="AS263" s="404"/>
      <c r="AT263" s="376"/>
      <c r="AU263" s="755"/>
      <c r="AV263" s="381"/>
      <c r="AW263" s="381"/>
      <c r="AX263" s="381"/>
      <c r="AY263" s="381"/>
      <c r="AZ263" s="381"/>
      <c r="BA263" s="385"/>
      <c r="BB263" s="347"/>
      <c r="BC263" s="347"/>
      <c r="BD263" s="347"/>
      <c r="BE263" s="347"/>
      <c r="BF263" s="347"/>
      <c r="BG263" s="347"/>
      <c r="BH263" s="347"/>
      <c r="BI263" s="347"/>
      <c r="BJ263" s="347"/>
      <c r="BK263" s="347"/>
      <c r="BL263" s="347"/>
    </row>
    <row r="264" spans="1:64">
      <c r="A264" s="347"/>
      <c r="B264" s="751"/>
      <c r="C264" s="350"/>
      <c r="D264" s="408"/>
      <c r="E264" s="408"/>
      <c r="F264" s="376"/>
      <c r="G264" s="828" t="s">
        <v>233</v>
      </c>
      <c r="H264" s="828"/>
      <c r="I264" s="408"/>
      <c r="J264" s="408"/>
      <c r="K264" s="408"/>
      <c r="L264" s="376"/>
      <c r="M264" s="408"/>
      <c r="N264" s="408"/>
      <c r="O264" s="376"/>
      <c r="P264" s="408"/>
      <c r="Q264" s="408"/>
      <c r="R264" s="408"/>
      <c r="S264" s="429"/>
      <c r="T264" s="430"/>
      <c r="U264" s="408"/>
      <c r="V264" s="408"/>
      <c r="W264" s="408"/>
      <c r="X264" s="350"/>
      <c r="Y264" s="408"/>
      <c r="Z264" s="408"/>
      <c r="AA264" s="376"/>
      <c r="AB264" s="408"/>
      <c r="AC264" s="408"/>
      <c r="AD264" s="376"/>
      <c r="AE264" s="408"/>
      <c r="AF264" s="408"/>
      <c r="AG264" s="376"/>
      <c r="AH264" s="408"/>
      <c r="AI264" s="408"/>
      <c r="AJ264" s="413"/>
      <c r="AK264" s="408"/>
      <c r="AL264" s="408"/>
      <c r="AM264" s="413"/>
      <c r="AN264" s="408"/>
      <c r="AO264" s="408"/>
      <c r="AP264" s="413"/>
      <c r="AQ264" s="408"/>
      <c r="AR264" s="408"/>
      <c r="AS264" s="413"/>
      <c r="AT264" s="376"/>
      <c r="AU264" s="755"/>
      <c r="AV264" s="381"/>
      <c r="AW264" s="381"/>
      <c r="AX264" s="381"/>
      <c r="AY264" s="381"/>
      <c r="AZ264" s="381"/>
      <c r="BA264" s="385"/>
      <c r="BB264" s="347"/>
      <c r="BC264" s="347"/>
      <c r="BD264" s="347"/>
      <c r="BE264" s="347"/>
      <c r="BF264" s="347"/>
      <c r="BG264" s="347"/>
      <c r="BH264" s="347"/>
      <c r="BI264" s="347"/>
      <c r="BJ264" s="347"/>
      <c r="BK264" s="347"/>
      <c r="BL264" s="347"/>
    </row>
    <row r="265" spans="1:64">
      <c r="A265" s="347"/>
      <c r="B265" s="751"/>
      <c r="C265" s="415"/>
      <c r="D265" s="415">
        <f>AQ254+1</f>
        <v>317</v>
      </c>
      <c r="E265" s="415"/>
      <c r="F265" s="402"/>
      <c r="G265" s="415">
        <f>D265+1</f>
        <v>318</v>
      </c>
      <c r="H265" s="415"/>
      <c r="I265" s="402"/>
      <c r="J265" s="415">
        <f>G265+1</f>
        <v>319</v>
      </c>
      <c r="K265" s="415"/>
      <c r="L265" s="402"/>
      <c r="M265" s="415">
        <f>J265+1</f>
        <v>320</v>
      </c>
      <c r="N265" s="415"/>
      <c r="O265" s="402"/>
      <c r="P265" s="415">
        <f>M265+1</f>
        <v>321</v>
      </c>
      <c r="Q265" s="415"/>
      <c r="R265" s="402"/>
      <c r="S265" s="415">
        <f>P265+1</f>
        <v>322</v>
      </c>
      <c r="T265" s="415"/>
      <c r="U265" s="402"/>
      <c r="V265" s="415">
        <f>S265+1</f>
        <v>323</v>
      </c>
      <c r="W265" s="415"/>
      <c r="X265" s="415"/>
      <c r="Y265" s="415">
        <f>V265+1</f>
        <v>324</v>
      </c>
      <c r="Z265" s="415"/>
      <c r="AA265" s="402"/>
      <c r="AB265" s="415">
        <f>Y265+1</f>
        <v>325</v>
      </c>
      <c r="AC265" s="415"/>
      <c r="AD265" s="402"/>
      <c r="AE265" s="415">
        <f>AB265+1</f>
        <v>326</v>
      </c>
      <c r="AF265" s="415"/>
      <c r="AG265" s="402"/>
      <c r="AH265" s="415">
        <f>AE265+1</f>
        <v>327</v>
      </c>
      <c r="AI265" s="415"/>
      <c r="AJ265" s="415"/>
      <c r="AK265" s="415">
        <f>AH265+1</f>
        <v>328</v>
      </c>
      <c r="AL265" s="415"/>
      <c r="AM265" s="415"/>
      <c r="AN265" s="415">
        <f>AK265+1</f>
        <v>329</v>
      </c>
      <c r="AO265" s="415"/>
      <c r="AP265" s="415"/>
      <c r="AQ265" s="415">
        <f>AN265+1</f>
        <v>330</v>
      </c>
      <c r="AR265" s="415"/>
      <c r="AS265" s="415"/>
      <c r="AT265" s="376"/>
      <c r="AU265" s="755"/>
      <c r="AV265" s="381"/>
      <c r="AW265" s="381"/>
      <c r="AX265" s="381"/>
      <c r="AY265" s="381"/>
      <c r="AZ265" s="381"/>
      <c r="BA265" s="385"/>
      <c r="BB265" s="347"/>
      <c r="BC265" s="347"/>
      <c r="BD265" s="347"/>
      <c r="BE265" s="347"/>
      <c r="BF265" s="347"/>
      <c r="BG265" s="347"/>
      <c r="BH265" s="347"/>
      <c r="BI265" s="347"/>
      <c r="BJ265" s="347"/>
      <c r="BK265" s="347"/>
      <c r="BL265" s="347"/>
    </row>
    <row r="266" spans="1:64">
      <c r="A266" s="347"/>
      <c r="B266" s="751"/>
      <c r="C266" s="813" t="s">
        <v>1191</v>
      </c>
      <c r="D266" s="808"/>
      <c r="E266" s="808"/>
      <c r="F266" s="808"/>
      <c r="G266" s="808"/>
      <c r="H266" s="808"/>
      <c r="I266" s="808"/>
      <c r="J266" s="808"/>
      <c r="K266" s="808"/>
      <c r="L266" s="808"/>
      <c r="M266" s="808"/>
      <c r="N266" s="808"/>
      <c r="O266" s="808"/>
      <c r="P266" s="808"/>
      <c r="Q266" s="808"/>
      <c r="R266" s="808"/>
      <c r="S266" s="808"/>
      <c r="T266" s="808"/>
      <c r="U266" s="808"/>
      <c r="V266" s="808"/>
      <c r="W266" s="808"/>
      <c r="X266" s="808"/>
      <c r="Y266" s="808"/>
      <c r="Z266" s="808"/>
      <c r="AA266" s="808"/>
      <c r="AB266" s="808"/>
      <c r="AC266" s="808"/>
      <c r="AD266" s="808"/>
      <c r="AE266" s="808"/>
      <c r="AF266" s="808"/>
      <c r="AG266" s="808"/>
      <c r="AH266" s="808"/>
      <c r="AI266" s="808"/>
      <c r="AJ266" s="808"/>
      <c r="AK266" s="808"/>
      <c r="AL266" s="808"/>
      <c r="AM266" s="808"/>
      <c r="AN266" s="808"/>
      <c r="AO266" s="808"/>
      <c r="AP266" s="808"/>
      <c r="AQ266" s="808"/>
      <c r="AR266" s="808"/>
      <c r="AS266" s="808"/>
      <c r="AT266" s="376"/>
      <c r="AU266" s="755"/>
      <c r="AV266" s="381"/>
      <c r="AW266" s="381"/>
      <c r="AX266" s="381"/>
      <c r="AY266" s="381"/>
      <c r="AZ266" s="381"/>
      <c r="BA266" s="385"/>
      <c r="BB266" s="347"/>
      <c r="BC266" s="347"/>
      <c r="BD266" s="347"/>
      <c r="BE266" s="347"/>
      <c r="BF266" s="347"/>
      <c r="BG266" s="347"/>
      <c r="BH266" s="347"/>
      <c r="BI266" s="347"/>
      <c r="BJ266" s="347"/>
      <c r="BK266" s="347"/>
      <c r="BL266" s="347"/>
    </row>
    <row r="267" spans="1:64" ht="17" thickBot="1">
      <c r="A267" s="347"/>
      <c r="B267" s="751"/>
      <c r="C267" s="456"/>
      <c r="D267" s="413"/>
      <c r="E267" s="413"/>
      <c r="F267" s="413"/>
      <c r="G267" s="413"/>
      <c r="H267" s="413"/>
      <c r="I267" s="413"/>
      <c r="J267" s="413"/>
      <c r="K267" s="413"/>
      <c r="L267" s="413"/>
      <c r="M267" s="413"/>
      <c r="N267" s="413"/>
      <c r="O267" s="413"/>
      <c r="P267" s="413"/>
      <c r="Q267" s="413"/>
      <c r="R267" s="413"/>
      <c r="S267" s="413"/>
      <c r="T267" s="413"/>
      <c r="U267" s="413"/>
      <c r="V267" s="413"/>
      <c r="W267" s="413"/>
      <c r="X267" s="413"/>
      <c r="Y267" s="413"/>
      <c r="Z267" s="413"/>
      <c r="AA267" s="413"/>
      <c r="AB267" s="413"/>
      <c r="AC267" s="413"/>
      <c r="AD267" s="413"/>
      <c r="AE267" s="413"/>
      <c r="AF267" s="413"/>
      <c r="AG267" s="413"/>
      <c r="AH267" s="413"/>
      <c r="AI267" s="413"/>
      <c r="AJ267" s="413"/>
      <c r="AK267" s="413"/>
      <c r="AL267" s="413"/>
      <c r="AM267" s="413"/>
      <c r="AN267" s="413"/>
      <c r="AO267" s="413"/>
      <c r="AP267" s="413"/>
      <c r="AQ267" s="413"/>
      <c r="AR267" s="413"/>
      <c r="AS267" s="413"/>
      <c r="AT267" s="376"/>
      <c r="AU267" s="755"/>
      <c r="AV267" s="381"/>
      <c r="AW267" s="381"/>
      <c r="AX267" s="381"/>
      <c r="AY267" s="381"/>
      <c r="AZ267" s="381"/>
      <c r="BA267" s="385"/>
      <c r="BB267" s="347"/>
      <c r="BC267" s="347"/>
      <c r="BD267" s="347"/>
      <c r="BE267" s="347"/>
      <c r="BF267" s="347"/>
      <c r="BG267" s="347"/>
      <c r="BH267" s="347"/>
      <c r="BI267" s="347"/>
      <c r="BJ267" s="347"/>
      <c r="BK267" s="347"/>
      <c r="BL267" s="347"/>
    </row>
    <row r="268" spans="1:64" ht="17.5" thickTop="1" thickBot="1">
      <c r="A268" s="347"/>
      <c r="B268" s="751"/>
      <c r="C268" s="350"/>
      <c r="D268" s="350" t="s">
        <v>1200</v>
      </c>
      <c r="E268" s="350"/>
      <c r="F268" s="376"/>
      <c r="G268" s="350"/>
      <c r="H268" s="350"/>
      <c r="I268" s="376"/>
      <c r="J268" s="350"/>
      <c r="K268" s="350"/>
      <c r="L268" s="376"/>
      <c r="M268" s="350"/>
      <c r="N268" s="350"/>
      <c r="O268" s="376"/>
      <c r="P268" s="350"/>
      <c r="Q268" s="350"/>
      <c r="R268" s="376"/>
      <c r="S268" s="350"/>
      <c r="T268" s="350"/>
      <c r="U268" s="457"/>
      <c r="V268" s="350"/>
      <c r="W268" s="350"/>
      <c r="X268" s="376"/>
      <c r="Y268" s="350"/>
      <c r="Z268" s="350"/>
      <c r="AA268" s="376"/>
      <c r="AB268" s="350"/>
      <c r="AC268" s="350"/>
      <c r="AD268" s="376"/>
      <c r="AE268" s="350"/>
      <c r="AF268" s="350"/>
      <c r="AG268" s="376"/>
      <c r="AH268" s="350"/>
      <c r="AI268" s="350"/>
      <c r="AJ268" s="376"/>
      <c r="AK268" s="350"/>
      <c r="AL268" s="350"/>
      <c r="AM268" s="376"/>
      <c r="AN268" s="350"/>
      <c r="AO268" s="350"/>
      <c r="AP268" s="457"/>
      <c r="AQ268" s="350"/>
      <c r="AR268" s="350"/>
      <c r="AS268" s="376"/>
      <c r="AT268" s="376"/>
      <c r="AU268" s="755"/>
      <c r="AV268" s="761">
        <v>14</v>
      </c>
      <c r="AW268" s="761">
        <f>COUNTIF(D267:AR270,"FC")</f>
        <v>11</v>
      </c>
      <c r="AX268" s="761">
        <f>COUNTIF(J266:AR266,"EC")</f>
        <v>0</v>
      </c>
      <c r="AY268" s="761">
        <f>COUNTIF(A270:AR271,"E")</f>
        <v>0</v>
      </c>
      <c r="AZ268" s="761">
        <f>COUNTIF(J267:AR267,"TW")</f>
        <v>0</v>
      </c>
      <c r="BA268" s="762"/>
      <c r="BB268" s="347"/>
      <c r="BC268" s="347"/>
      <c r="BD268" s="347"/>
      <c r="BE268" s="347"/>
      <c r="BF268" s="347"/>
      <c r="BG268" s="347"/>
      <c r="BH268" s="347"/>
      <c r="BI268" s="347"/>
      <c r="BJ268" s="347"/>
      <c r="BK268" s="347"/>
      <c r="BL268" s="347"/>
    </row>
    <row r="269" spans="1:64" ht="17.5" thickTop="1" thickBot="1">
      <c r="A269" s="347"/>
      <c r="B269" s="751"/>
      <c r="C269" s="350"/>
      <c r="D269" s="411" t="s">
        <v>1194</v>
      </c>
      <c r="E269" s="384"/>
      <c r="F269" s="376"/>
      <c r="G269" s="776"/>
      <c r="H269" s="776"/>
      <c r="I269" s="376"/>
      <c r="J269" s="776"/>
      <c r="K269" s="776"/>
      <c r="L269" s="376"/>
      <c r="M269" s="776" t="s">
        <v>1194</v>
      </c>
      <c r="N269" s="776"/>
      <c r="O269" s="376"/>
      <c r="P269" s="776" t="s">
        <v>1194</v>
      </c>
      <c r="Q269" s="776"/>
      <c r="R269" s="376"/>
      <c r="S269" s="776" t="s">
        <v>1194</v>
      </c>
      <c r="T269" s="776"/>
      <c r="U269" s="376"/>
      <c r="V269" s="776" t="s">
        <v>1194</v>
      </c>
      <c r="W269" s="776"/>
      <c r="X269" s="376"/>
      <c r="Y269" s="776" t="s">
        <v>1194</v>
      </c>
      <c r="Z269" s="776"/>
      <c r="AA269" s="376"/>
      <c r="AB269" s="776" t="s">
        <v>1194</v>
      </c>
      <c r="AC269" s="776"/>
      <c r="AD269" s="376"/>
      <c r="AE269" s="776" t="s">
        <v>1194</v>
      </c>
      <c r="AF269" s="776"/>
      <c r="AG269" s="376"/>
      <c r="AH269" s="776"/>
      <c r="AI269" s="776"/>
      <c r="AJ269" s="376"/>
      <c r="AK269" s="776" t="s">
        <v>1194</v>
      </c>
      <c r="AL269" s="776"/>
      <c r="AM269" s="376"/>
      <c r="AN269" s="776" t="s">
        <v>1194</v>
      </c>
      <c r="AO269" s="776"/>
      <c r="AP269" s="376"/>
      <c r="AQ269" s="814" t="s">
        <v>1194</v>
      </c>
      <c r="AR269" s="814"/>
      <c r="AS269" s="376"/>
      <c r="AT269" s="376"/>
      <c r="AU269" s="755"/>
      <c r="AV269" s="761"/>
      <c r="AW269" s="761"/>
      <c r="AX269" s="761"/>
      <c r="AY269" s="761"/>
      <c r="AZ269" s="761"/>
      <c r="BA269" s="762"/>
      <c r="BB269" s="347"/>
      <c r="BC269" s="347"/>
      <c r="BD269" s="347"/>
      <c r="BE269" s="347"/>
      <c r="BF269" s="347"/>
      <c r="BG269" s="347"/>
      <c r="BH269" s="347"/>
      <c r="BI269" s="347"/>
      <c r="BJ269" s="347"/>
      <c r="BK269" s="347"/>
      <c r="BL269" s="347"/>
    </row>
    <row r="270" spans="1:64" ht="17.5" thickTop="1" thickBot="1">
      <c r="A270" s="347"/>
      <c r="B270" s="751"/>
      <c r="C270" s="376"/>
      <c r="D270" s="433" t="s">
        <v>814</v>
      </c>
      <c r="E270" s="434" t="s">
        <v>816</v>
      </c>
      <c r="F270" s="442"/>
      <c r="G270" s="443" t="s">
        <v>814</v>
      </c>
      <c r="H270" s="444" t="s">
        <v>816</v>
      </c>
      <c r="I270" s="442"/>
      <c r="J270" s="443" t="s">
        <v>814</v>
      </c>
      <c r="K270" s="444" t="s">
        <v>816</v>
      </c>
      <c r="L270" s="442"/>
      <c r="M270" s="433" t="s">
        <v>814</v>
      </c>
      <c r="N270" s="434" t="s">
        <v>816</v>
      </c>
      <c r="O270" s="442"/>
      <c r="P270" s="433" t="s">
        <v>814</v>
      </c>
      <c r="Q270" s="434" t="s">
        <v>816</v>
      </c>
      <c r="R270" s="442"/>
      <c r="S270" s="433" t="s">
        <v>814</v>
      </c>
      <c r="T270" s="434" t="s">
        <v>816</v>
      </c>
      <c r="U270" s="442"/>
      <c r="V270" s="433" t="s">
        <v>814</v>
      </c>
      <c r="W270" s="434" t="s">
        <v>816</v>
      </c>
      <c r="X270" s="442"/>
      <c r="Y270" s="433" t="s">
        <v>814</v>
      </c>
      <c r="Z270" s="434" t="s">
        <v>816</v>
      </c>
      <c r="AA270" s="442"/>
      <c r="AB270" s="433" t="s">
        <v>814</v>
      </c>
      <c r="AC270" s="434" t="s">
        <v>816</v>
      </c>
      <c r="AD270" s="442"/>
      <c r="AE270" s="433" t="s">
        <v>814</v>
      </c>
      <c r="AF270" s="434" t="s">
        <v>816</v>
      </c>
      <c r="AG270" s="442"/>
      <c r="AH270" s="443" t="s">
        <v>814</v>
      </c>
      <c r="AI270" s="444" t="s">
        <v>816</v>
      </c>
      <c r="AJ270" s="442"/>
      <c r="AK270" s="433" t="s">
        <v>814</v>
      </c>
      <c r="AL270" s="434" t="s">
        <v>816</v>
      </c>
      <c r="AM270" s="442"/>
      <c r="AN270" s="433" t="s">
        <v>814</v>
      </c>
      <c r="AO270" s="434" t="s">
        <v>816</v>
      </c>
      <c r="AP270" s="442"/>
      <c r="AQ270" s="433" t="s">
        <v>814</v>
      </c>
      <c r="AR270" s="434" t="s">
        <v>816</v>
      </c>
      <c r="AS270" s="428"/>
      <c r="AT270" s="376"/>
      <c r="AU270" s="755"/>
      <c r="AV270" s="761"/>
      <c r="AW270" s="761"/>
      <c r="AX270" s="761"/>
      <c r="AY270" s="761"/>
      <c r="AZ270" s="761"/>
      <c r="BA270" s="762"/>
      <c r="BB270" s="347"/>
      <c r="BC270" s="347"/>
      <c r="BD270" s="347"/>
      <c r="BE270" s="347"/>
      <c r="BF270" s="347"/>
      <c r="BG270" s="347"/>
      <c r="BH270" s="347"/>
      <c r="BI270" s="347"/>
      <c r="BJ270" s="347"/>
      <c r="BK270" s="347"/>
      <c r="BL270" s="347"/>
    </row>
    <row r="271" spans="1:64" ht="17" thickTop="1">
      <c r="A271" s="347"/>
      <c r="B271" s="751"/>
      <c r="C271" s="376"/>
      <c r="D271" s="435" t="s">
        <v>819</v>
      </c>
      <c r="E271" s="436" t="s">
        <v>637</v>
      </c>
      <c r="F271" s="442"/>
      <c r="G271" s="447" t="s">
        <v>819</v>
      </c>
      <c r="H271" s="448" t="s">
        <v>637</v>
      </c>
      <c r="I271" s="442" t="s">
        <v>826</v>
      </c>
      <c r="J271" s="447" t="s">
        <v>819</v>
      </c>
      <c r="K271" s="448" t="s">
        <v>637</v>
      </c>
      <c r="L271" s="442"/>
      <c r="M271" s="435" t="s">
        <v>819</v>
      </c>
      <c r="N271" s="436" t="s">
        <v>637</v>
      </c>
      <c r="O271" s="442"/>
      <c r="P271" s="435" t="s">
        <v>819</v>
      </c>
      <c r="Q271" s="436" t="s">
        <v>637</v>
      </c>
      <c r="R271" s="442"/>
      <c r="S271" s="435" t="s">
        <v>819</v>
      </c>
      <c r="T271" s="436" t="s">
        <v>637</v>
      </c>
      <c r="U271" s="442"/>
      <c r="V271" s="435" t="s">
        <v>819</v>
      </c>
      <c r="W271" s="436" t="s">
        <v>637</v>
      </c>
      <c r="X271" s="442"/>
      <c r="Y271" s="435" t="s">
        <v>819</v>
      </c>
      <c r="Z271" s="436" t="s">
        <v>637</v>
      </c>
      <c r="AA271" s="442"/>
      <c r="AB271" s="435" t="s">
        <v>819</v>
      </c>
      <c r="AC271" s="436" t="s">
        <v>637</v>
      </c>
      <c r="AD271" s="442"/>
      <c r="AE271" s="435" t="s">
        <v>819</v>
      </c>
      <c r="AF271" s="436" t="s">
        <v>637</v>
      </c>
      <c r="AG271" s="442"/>
      <c r="AH271" s="447" t="s">
        <v>819</v>
      </c>
      <c r="AI271" s="448" t="s">
        <v>637</v>
      </c>
      <c r="AJ271" s="442"/>
      <c r="AK271" s="435" t="s">
        <v>819</v>
      </c>
      <c r="AL271" s="436" t="s">
        <v>637</v>
      </c>
      <c r="AM271" s="442"/>
      <c r="AN271" s="435" t="s">
        <v>819</v>
      </c>
      <c r="AO271" s="436" t="s">
        <v>637</v>
      </c>
      <c r="AP271" s="442"/>
      <c r="AQ271" s="435" t="s">
        <v>819</v>
      </c>
      <c r="AR271" s="436" t="s">
        <v>637</v>
      </c>
      <c r="AS271" s="428"/>
      <c r="AT271" s="376"/>
      <c r="AU271" s="755"/>
      <c r="AV271" s="779"/>
      <c r="AW271" s="779"/>
      <c r="AX271" s="779"/>
      <c r="AY271" s="779"/>
      <c r="AZ271" s="779"/>
      <c r="BA271" s="786"/>
      <c r="BB271" s="347"/>
      <c r="BC271" s="347"/>
      <c r="BD271" s="347"/>
      <c r="BE271" s="347"/>
      <c r="BF271" s="347"/>
      <c r="BG271" s="347"/>
      <c r="BH271" s="347"/>
      <c r="BI271" s="347"/>
      <c r="BJ271" s="347"/>
      <c r="BK271" s="347"/>
      <c r="BL271" s="347"/>
    </row>
    <row r="272" spans="1:64">
      <c r="A272" s="347"/>
      <c r="B272" s="751"/>
      <c r="C272" s="350"/>
      <c r="D272" s="437" t="s">
        <v>1195</v>
      </c>
      <c r="E272" s="438" t="s">
        <v>1125</v>
      </c>
      <c r="F272" s="453">
        <v>426</v>
      </c>
      <c r="G272" s="451">
        <v>0</v>
      </c>
      <c r="H272" s="452" t="s">
        <v>1125</v>
      </c>
      <c r="I272" s="453">
        <v>408</v>
      </c>
      <c r="J272" s="451">
        <v>0</v>
      </c>
      <c r="K272" s="452" t="s">
        <v>967</v>
      </c>
      <c r="L272" s="453">
        <v>413</v>
      </c>
      <c r="M272" s="437" t="s">
        <v>1195</v>
      </c>
      <c r="N272" s="438" t="s">
        <v>1336</v>
      </c>
      <c r="O272" s="453">
        <v>386</v>
      </c>
      <c r="P272" s="437" t="s">
        <v>1195</v>
      </c>
      <c r="Q272" s="438" t="s">
        <v>1336</v>
      </c>
      <c r="R272" s="453">
        <v>360</v>
      </c>
      <c r="S272" s="437" t="s">
        <v>1195</v>
      </c>
      <c r="T272" s="438" t="s">
        <v>1336</v>
      </c>
      <c r="U272" s="453">
        <v>435</v>
      </c>
      <c r="V272" s="437">
        <v>0</v>
      </c>
      <c r="W272" s="438" t="s">
        <v>967</v>
      </c>
      <c r="X272" s="453">
        <v>414</v>
      </c>
      <c r="Y272" s="437">
        <v>0</v>
      </c>
      <c r="Z272" s="438" t="s">
        <v>1336</v>
      </c>
      <c r="AA272" s="453">
        <v>413</v>
      </c>
      <c r="AB272" s="437" t="s">
        <v>1195</v>
      </c>
      <c r="AC272" s="438" t="s">
        <v>1336</v>
      </c>
      <c r="AD272" s="453">
        <v>405</v>
      </c>
      <c r="AE272" s="437">
        <v>0</v>
      </c>
      <c r="AF272" s="438" t="s">
        <v>1336</v>
      </c>
      <c r="AG272" s="453">
        <v>423.81099999999998</v>
      </c>
      <c r="AH272" s="451">
        <v>0</v>
      </c>
      <c r="AI272" s="452" t="s">
        <v>967</v>
      </c>
      <c r="AJ272" s="453">
        <v>449</v>
      </c>
      <c r="AK272" s="437" t="s">
        <v>1195</v>
      </c>
      <c r="AL272" s="438" t="s">
        <v>1336</v>
      </c>
      <c r="AM272" s="453">
        <v>395</v>
      </c>
      <c r="AN272" s="437" t="s">
        <v>1195</v>
      </c>
      <c r="AO272" s="438" t="s">
        <v>1336</v>
      </c>
      <c r="AP272" s="453">
        <v>357</v>
      </c>
      <c r="AQ272" s="437" t="s">
        <v>1195</v>
      </c>
      <c r="AR272" s="438" t="s">
        <v>1336</v>
      </c>
      <c r="AS272" s="396">
        <v>423</v>
      </c>
      <c r="AT272" s="376"/>
      <c r="AU272" s="755"/>
      <c r="AV272" s="780"/>
      <c r="AW272" s="780"/>
      <c r="AX272" s="780"/>
      <c r="AY272" s="780"/>
      <c r="AZ272" s="780"/>
      <c r="BA272" s="777"/>
      <c r="BB272" s="353">
        <f>SUM(F272:AS272)</f>
        <v>5707.8109999999997</v>
      </c>
      <c r="BC272" s="347"/>
      <c r="BD272" s="347"/>
      <c r="BE272" s="347"/>
      <c r="BF272" s="347"/>
      <c r="BG272" s="347"/>
      <c r="BH272" s="347"/>
      <c r="BI272" s="347"/>
      <c r="BJ272" s="347"/>
      <c r="BK272" s="347"/>
      <c r="BL272" s="347"/>
    </row>
    <row r="273" spans="1:64">
      <c r="A273" s="347"/>
      <c r="B273" s="751"/>
      <c r="C273" s="404"/>
      <c r="D273" s="760" t="s">
        <v>1039</v>
      </c>
      <c r="E273" s="760"/>
      <c r="F273" s="376"/>
      <c r="G273" s="760" t="s">
        <v>1632</v>
      </c>
      <c r="H273" s="760"/>
      <c r="I273" s="404"/>
      <c r="J273" s="760" t="s">
        <v>1633</v>
      </c>
      <c r="K273" s="760"/>
      <c r="L273" s="404"/>
      <c r="M273" s="760" t="s">
        <v>1040</v>
      </c>
      <c r="N273" s="760"/>
      <c r="O273" s="404"/>
      <c r="P273" s="760" t="s">
        <v>1041</v>
      </c>
      <c r="Q273" s="760"/>
      <c r="R273" s="376"/>
      <c r="S273" s="760" t="s">
        <v>1042</v>
      </c>
      <c r="T273" s="760"/>
      <c r="U273" s="376"/>
      <c r="V273" s="760" t="s">
        <v>1043</v>
      </c>
      <c r="W273" s="760"/>
      <c r="X273" s="376"/>
      <c r="Y273" s="760" t="s">
        <v>1044</v>
      </c>
      <c r="Z273" s="760"/>
      <c r="AA273" s="376"/>
      <c r="AB273" s="760" t="s">
        <v>1045</v>
      </c>
      <c r="AC273" s="760"/>
      <c r="AD273" s="376"/>
      <c r="AE273" s="760" t="s">
        <v>1046</v>
      </c>
      <c r="AF273" s="760"/>
      <c r="AG273" s="376"/>
      <c r="AH273" s="760" t="s">
        <v>1634</v>
      </c>
      <c r="AI273" s="760"/>
      <c r="AJ273" s="376"/>
      <c r="AK273" s="760" t="s">
        <v>1047</v>
      </c>
      <c r="AL273" s="760"/>
      <c r="AM273" s="427"/>
      <c r="AN273" s="760" t="s">
        <v>1048</v>
      </c>
      <c r="AO273" s="760"/>
      <c r="AP273" s="376"/>
      <c r="AQ273" s="760" t="s">
        <v>1049</v>
      </c>
      <c r="AR273" s="760"/>
      <c r="AS273" s="404"/>
      <c r="AT273" s="376"/>
      <c r="AU273" s="755"/>
      <c r="AV273" s="780"/>
      <c r="AW273" s="780"/>
      <c r="AX273" s="780"/>
      <c r="AY273" s="780"/>
      <c r="AZ273" s="780"/>
      <c r="BA273" s="777"/>
      <c r="BB273" s="347"/>
      <c r="BC273" s="347"/>
      <c r="BD273" s="347"/>
      <c r="BE273" s="347"/>
      <c r="BF273" s="347"/>
      <c r="BG273" s="347"/>
      <c r="BH273" s="347"/>
      <c r="BI273" s="347"/>
      <c r="BJ273" s="347"/>
      <c r="BK273" s="347"/>
      <c r="BL273" s="347"/>
    </row>
    <row r="274" spans="1:64">
      <c r="A274" s="347"/>
      <c r="B274" s="751"/>
      <c r="C274" s="404"/>
      <c r="D274" s="760" t="s">
        <v>1116</v>
      </c>
      <c r="E274" s="760"/>
      <c r="F274" s="376"/>
      <c r="G274" s="760" t="s">
        <v>1121</v>
      </c>
      <c r="H274" s="760"/>
      <c r="I274" s="376"/>
      <c r="J274" s="760" t="s">
        <v>1129</v>
      </c>
      <c r="K274" s="760"/>
      <c r="L274" s="376"/>
      <c r="M274" s="760" t="s">
        <v>1113</v>
      </c>
      <c r="N274" s="760"/>
      <c r="O274" s="376"/>
      <c r="P274" s="760" t="s">
        <v>1113</v>
      </c>
      <c r="Q274" s="760"/>
      <c r="R274" s="376"/>
      <c r="S274" s="760" t="s">
        <v>1113</v>
      </c>
      <c r="T274" s="760"/>
      <c r="U274" s="376"/>
      <c r="V274" s="760" t="s">
        <v>1113</v>
      </c>
      <c r="W274" s="760"/>
      <c r="X274" s="376"/>
      <c r="Y274" s="760" t="s">
        <v>1113</v>
      </c>
      <c r="Z274" s="760"/>
      <c r="AA274" s="376"/>
      <c r="AB274" s="760" t="s">
        <v>1129</v>
      </c>
      <c r="AC274" s="760"/>
      <c r="AD274" s="376"/>
      <c r="AE274" s="760" t="s">
        <v>1113</v>
      </c>
      <c r="AF274" s="760"/>
      <c r="AG274" s="376"/>
      <c r="AH274" s="760" t="s">
        <v>1375</v>
      </c>
      <c r="AI274" s="760"/>
      <c r="AJ274" s="376"/>
      <c r="AK274" s="760" t="s">
        <v>1127</v>
      </c>
      <c r="AL274" s="760"/>
      <c r="AM274" s="376"/>
      <c r="AN274" s="760" t="s">
        <v>1116</v>
      </c>
      <c r="AO274" s="760"/>
      <c r="AP274" s="376"/>
      <c r="AQ274" s="760" t="s">
        <v>1116</v>
      </c>
      <c r="AR274" s="760"/>
      <c r="AS274" s="404"/>
      <c r="AT274" s="376"/>
      <c r="AU274" s="755"/>
      <c r="AV274" s="780"/>
      <c r="AW274" s="780"/>
      <c r="AX274" s="780"/>
      <c r="AY274" s="780"/>
      <c r="AZ274" s="780"/>
      <c r="BA274" s="777"/>
      <c r="BB274" s="347"/>
      <c r="BC274" s="347"/>
      <c r="BD274" s="347"/>
      <c r="BE274" s="347"/>
      <c r="BF274" s="347"/>
      <c r="BG274" s="347"/>
      <c r="BH274" s="347"/>
      <c r="BI274" s="347"/>
      <c r="BJ274" s="347"/>
      <c r="BK274" s="347"/>
      <c r="BL274" s="347"/>
    </row>
    <row r="275" spans="1:64">
      <c r="A275" s="347"/>
      <c r="B275" s="751"/>
      <c r="C275" s="350"/>
      <c r="D275" s="408"/>
      <c r="E275" s="408"/>
      <c r="F275" s="376"/>
      <c r="G275" s="408"/>
      <c r="H275" s="408"/>
      <c r="I275" s="408"/>
      <c r="J275" s="408"/>
      <c r="K275" s="408"/>
      <c r="L275" s="376"/>
      <c r="M275" s="408"/>
      <c r="N275" s="408"/>
      <c r="O275" s="376"/>
      <c r="P275" s="408"/>
      <c r="Q275" s="408"/>
      <c r="R275" s="408"/>
      <c r="S275" s="429"/>
      <c r="T275" s="430"/>
      <c r="U275" s="408"/>
      <c r="V275" s="408"/>
      <c r="W275" s="408"/>
      <c r="X275" s="350"/>
      <c r="Y275" s="408"/>
      <c r="Z275" s="408"/>
      <c r="AA275" s="376"/>
      <c r="AB275" s="408"/>
      <c r="AC275" s="408"/>
      <c r="AD275" s="376"/>
      <c r="AE275" s="408"/>
      <c r="AF275" s="408"/>
      <c r="AG275" s="376"/>
      <c r="AH275" s="408"/>
      <c r="AI275" s="408"/>
      <c r="AJ275" s="413"/>
      <c r="AK275" s="408"/>
      <c r="AL275" s="408"/>
      <c r="AM275" s="413"/>
      <c r="AN275" s="408"/>
      <c r="AO275" s="408"/>
      <c r="AP275" s="413"/>
      <c r="AQ275" s="408"/>
      <c r="AR275" s="408"/>
      <c r="AS275" s="413"/>
      <c r="AT275" s="376"/>
      <c r="AU275" s="755"/>
      <c r="AV275" s="780"/>
      <c r="AW275" s="780"/>
      <c r="AX275" s="780"/>
      <c r="AY275" s="780"/>
      <c r="AZ275" s="780"/>
      <c r="BA275" s="777"/>
      <c r="BB275" s="347"/>
      <c r="BC275" s="347"/>
      <c r="BD275" s="347"/>
      <c r="BE275" s="347"/>
      <c r="BF275" s="347"/>
      <c r="BG275" s="347"/>
      <c r="BH275" s="347"/>
      <c r="BI275" s="347"/>
      <c r="BJ275" s="347"/>
      <c r="BK275" s="347"/>
      <c r="BL275" s="347"/>
    </row>
    <row r="276" spans="1:64">
      <c r="A276" s="347"/>
      <c r="B276" s="751"/>
      <c r="C276" s="415"/>
      <c r="D276" s="415">
        <f>AQ265+1</f>
        <v>331</v>
      </c>
      <c r="E276" s="415"/>
      <c r="F276" s="402"/>
      <c r="G276" s="415">
        <f>D276+1</f>
        <v>332</v>
      </c>
      <c r="H276" s="415"/>
      <c r="I276" s="402"/>
      <c r="J276" s="415">
        <f>G276+1</f>
        <v>333</v>
      </c>
      <c r="K276" s="415"/>
      <c r="L276" s="402"/>
      <c r="M276" s="415">
        <f>J276+1</f>
        <v>334</v>
      </c>
      <c r="N276" s="415"/>
      <c r="O276" s="402"/>
      <c r="P276" s="415">
        <f>M276+1</f>
        <v>335</v>
      </c>
      <c r="Q276" s="415"/>
      <c r="R276" s="402"/>
      <c r="S276" s="415">
        <f>P276+1</f>
        <v>336</v>
      </c>
      <c r="T276" s="415"/>
      <c r="U276" s="402"/>
      <c r="V276" s="415">
        <f>S276+1</f>
        <v>337</v>
      </c>
      <c r="W276" s="415"/>
      <c r="X276" s="415"/>
      <c r="Y276" s="415">
        <f>V276+1</f>
        <v>338</v>
      </c>
      <c r="Z276" s="415"/>
      <c r="AA276" s="402"/>
      <c r="AB276" s="415">
        <f>Y276+1</f>
        <v>339</v>
      </c>
      <c r="AC276" s="415"/>
      <c r="AD276" s="402"/>
      <c r="AE276" s="415">
        <f>AB276+1</f>
        <v>340</v>
      </c>
      <c r="AF276" s="415"/>
      <c r="AG276" s="402"/>
      <c r="AH276" s="415">
        <f>AE276+1</f>
        <v>341</v>
      </c>
      <c r="AI276" s="415"/>
      <c r="AJ276" s="415"/>
      <c r="AK276" s="415">
        <f>AH276+1</f>
        <v>342</v>
      </c>
      <c r="AL276" s="415"/>
      <c r="AM276" s="415"/>
      <c r="AN276" s="415">
        <f>AK276+1</f>
        <v>343</v>
      </c>
      <c r="AO276" s="415"/>
      <c r="AP276" s="415"/>
      <c r="AQ276" s="415">
        <f>AN276+1</f>
        <v>344</v>
      </c>
      <c r="AR276" s="415"/>
      <c r="AS276" s="415"/>
      <c r="AT276" s="376"/>
      <c r="AU276" s="755"/>
      <c r="AV276" s="780"/>
      <c r="AW276" s="780"/>
      <c r="AX276" s="780"/>
      <c r="AY276" s="780"/>
      <c r="AZ276" s="780"/>
      <c r="BA276" s="777"/>
      <c r="BB276" s="347"/>
      <c r="BC276" s="347"/>
      <c r="BD276" s="347"/>
      <c r="BE276" s="347"/>
      <c r="BF276" s="347"/>
      <c r="BG276" s="347"/>
      <c r="BH276" s="347"/>
      <c r="BI276" s="347"/>
      <c r="BJ276" s="347"/>
      <c r="BK276" s="347"/>
      <c r="BL276" s="347"/>
    </row>
    <row r="277" spans="1:64">
      <c r="A277" s="347"/>
      <c r="B277" s="751"/>
      <c r="C277" s="813" t="s">
        <v>1189</v>
      </c>
      <c r="D277" s="808"/>
      <c r="E277" s="808"/>
      <c r="F277" s="808"/>
      <c r="G277" s="808"/>
      <c r="H277" s="808"/>
      <c r="I277" s="808"/>
      <c r="J277" s="808"/>
      <c r="K277" s="808"/>
      <c r="L277" s="808"/>
      <c r="M277" s="808"/>
      <c r="N277" s="808"/>
      <c r="O277" s="808"/>
      <c r="P277" s="808"/>
      <c r="Q277" s="808"/>
      <c r="R277" s="808"/>
      <c r="S277" s="808"/>
      <c r="T277" s="808"/>
      <c r="U277" s="808"/>
      <c r="V277" s="808"/>
      <c r="W277" s="808"/>
      <c r="X277" s="808"/>
      <c r="Y277" s="808"/>
      <c r="Z277" s="808"/>
      <c r="AA277" s="808"/>
      <c r="AB277" s="808"/>
      <c r="AC277" s="808"/>
      <c r="AD277" s="808"/>
      <c r="AE277" s="808"/>
      <c r="AF277" s="808"/>
      <c r="AG277" s="808"/>
      <c r="AH277" s="808"/>
      <c r="AI277" s="808"/>
      <c r="AJ277" s="808"/>
      <c r="AK277" s="808"/>
      <c r="AL277" s="808"/>
      <c r="AM277" s="808"/>
      <c r="AN277" s="808"/>
      <c r="AO277" s="808"/>
      <c r="AP277" s="808"/>
      <c r="AQ277" s="808"/>
      <c r="AR277" s="808"/>
      <c r="AS277" s="808"/>
      <c r="AT277" s="376"/>
      <c r="AU277" s="755"/>
      <c r="AV277" s="780"/>
      <c r="AW277" s="780"/>
      <c r="AX277" s="780"/>
      <c r="AY277" s="780"/>
      <c r="AZ277" s="780"/>
      <c r="BA277" s="777"/>
      <c r="BB277" s="347"/>
      <c r="BC277" s="347"/>
      <c r="BD277" s="347"/>
      <c r="BE277" s="347"/>
      <c r="BF277" s="347"/>
      <c r="BG277" s="347"/>
      <c r="BH277" s="347"/>
      <c r="BI277" s="347"/>
      <c r="BJ277" s="347"/>
      <c r="BK277" s="347"/>
      <c r="BL277" s="347"/>
    </row>
    <row r="278" spans="1:64">
      <c r="A278" s="347"/>
      <c r="B278" s="751"/>
      <c r="C278" s="456"/>
      <c r="D278" s="413"/>
      <c r="E278" s="413"/>
      <c r="F278" s="413"/>
      <c r="G278" s="413"/>
      <c r="H278" s="413"/>
      <c r="I278" s="413"/>
      <c r="J278" s="413"/>
      <c r="K278" s="413"/>
      <c r="L278" s="413"/>
      <c r="M278" s="413"/>
      <c r="N278" s="413"/>
      <c r="O278" s="413"/>
      <c r="P278" s="413"/>
      <c r="Q278" s="413"/>
      <c r="R278" s="413"/>
      <c r="S278" s="413"/>
      <c r="T278" s="413"/>
      <c r="U278" s="413"/>
      <c r="V278" s="413"/>
      <c r="W278" s="413"/>
      <c r="X278" s="413"/>
      <c r="Y278" s="413"/>
      <c r="Z278" s="413"/>
      <c r="AA278" s="413"/>
      <c r="AB278" s="413"/>
      <c r="AC278" s="413"/>
      <c r="AD278" s="413"/>
      <c r="AE278" s="413"/>
      <c r="AF278" s="413"/>
      <c r="AG278" s="413"/>
      <c r="AH278" s="413"/>
      <c r="AI278" s="413"/>
      <c r="AJ278" s="413"/>
      <c r="AK278" s="413"/>
      <c r="AL278" s="413"/>
      <c r="AM278" s="413"/>
      <c r="AN278" s="413"/>
      <c r="AO278" s="413"/>
      <c r="AP278" s="413"/>
      <c r="AQ278" s="413"/>
      <c r="AR278" s="413"/>
      <c r="AS278" s="413"/>
      <c r="AT278" s="376"/>
      <c r="AU278" s="755"/>
      <c r="AV278" s="780"/>
      <c r="AW278" s="780"/>
      <c r="AX278" s="780"/>
      <c r="AY278" s="780"/>
      <c r="AZ278" s="780"/>
      <c r="BA278" s="777"/>
      <c r="BB278" s="347"/>
      <c r="BC278" s="347"/>
      <c r="BD278" s="347"/>
      <c r="BE278" s="347"/>
      <c r="BF278" s="347"/>
      <c r="BG278" s="347"/>
      <c r="BH278" s="347"/>
      <c r="BI278" s="347"/>
      <c r="BJ278" s="347"/>
      <c r="BK278" s="347"/>
      <c r="BL278" s="347"/>
    </row>
    <row r="279" spans="1:64" ht="17" thickBot="1">
      <c r="A279" s="347"/>
      <c r="B279" s="751"/>
      <c r="C279" s="350"/>
      <c r="D279" s="350"/>
      <c r="E279" s="350"/>
      <c r="F279" s="376"/>
      <c r="G279" s="350"/>
      <c r="H279" s="350"/>
      <c r="I279" s="376"/>
      <c r="J279" s="350"/>
      <c r="K279" s="350" t="s">
        <v>1200</v>
      </c>
      <c r="L279" s="376"/>
      <c r="M279" s="350" t="s">
        <v>1200</v>
      </c>
      <c r="N279" s="350"/>
      <c r="O279" s="376"/>
      <c r="P279" s="350"/>
      <c r="Q279" s="350"/>
      <c r="R279" s="376"/>
      <c r="S279" s="350"/>
      <c r="T279" s="350"/>
      <c r="U279" s="457"/>
      <c r="V279" s="350"/>
      <c r="W279" s="350"/>
      <c r="X279" s="376"/>
      <c r="Y279" s="350"/>
      <c r="Z279" s="350"/>
      <c r="AA279" s="376"/>
      <c r="AB279" s="350"/>
      <c r="AC279" s="350"/>
      <c r="AD279" s="376"/>
      <c r="AE279" s="350"/>
      <c r="AF279" s="350"/>
      <c r="AG279" s="376"/>
      <c r="AH279" s="350"/>
      <c r="AI279" s="350"/>
      <c r="AJ279" s="376"/>
      <c r="AK279" s="350"/>
      <c r="AL279" s="350"/>
      <c r="AM279" s="376"/>
      <c r="AN279" s="350"/>
      <c r="AO279" s="350"/>
      <c r="AP279" s="457"/>
      <c r="AQ279" s="350"/>
      <c r="AR279" s="350"/>
      <c r="AS279" s="376"/>
      <c r="AT279" s="376"/>
      <c r="AU279" s="755"/>
      <c r="AV279" s="781"/>
      <c r="AW279" s="781"/>
      <c r="AX279" s="781"/>
      <c r="AY279" s="781"/>
      <c r="AZ279" s="781"/>
      <c r="BA279" s="778"/>
      <c r="BB279" s="347"/>
      <c r="BC279" s="347"/>
      <c r="BD279" s="347"/>
      <c r="BE279" s="347"/>
      <c r="BF279" s="347"/>
      <c r="BG279" s="347"/>
      <c r="BH279" s="347"/>
      <c r="BI279" s="347"/>
      <c r="BJ279" s="347"/>
      <c r="BK279" s="347"/>
      <c r="BL279" s="347"/>
    </row>
    <row r="280" spans="1:64" ht="17.5" thickTop="1" thickBot="1">
      <c r="A280" s="347"/>
      <c r="B280" s="751"/>
      <c r="C280" s="350"/>
      <c r="D280" s="411" t="s">
        <v>1194</v>
      </c>
      <c r="E280" s="384"/>
      <c r="F280" s="376"/>
      <c r="G280" s="776"/>
      <c r="H280" s="776"/>
      <c r="I280" s="376"/>
      <c r="J280" s="776" t="s">
        <v>1194</v>
      </c>
      <c r="K280" s="776"/>
      <c r="L280" s="376"/>
      <c r="M280" s="776" t="s">
        <v>1194</v>
      </c>
      <c r="N280" s="776"/>
      <c r="O280" s="376"/>
      <c r="P280" s="776" t="s">
        <v>1194</v>
      </c>
      <c r="Q280" s="776"/>
      <c r="R280" s="376"/>
      <c r="S280" s="776" t="s">
        <v>1194</v>
      </c>
      <c r="T280" s="776"/>
      <c r="U280" s="376"/>
      <c r="V280" s="776" t="s">
        <v>1194</v>
      </c>
      <c r="W280" s="776"/>
      <c r="X280" s="376"/>
      <c r="Y280" s="776"/>
      <c r="Z280" s="776"/>
      <c r="AA280" s="376"/>
      <c r="AB280" s="776"/>
      <c r="AC280" s="776"/>
      <c r="AD280" s="376"/>
      <c r="AE280" s="776"/>
      <c r="AF280" s="776"/>
      <c r="AG280" s="376"/>
      <c r="AH280" s="776"/>
      <c r="AI280" s="776"/>
      <c r="AJ280" s="376"/>
      <c r="AK280" s="776"/>
      <c r="AL280" s="776"/>
      <c r="AM280" s="376"/>
      <c r="AN280" s="776"/>
      <c r="AO280" s="776"/>
      <c r="AP280" s="376"/>
      <c r="AQ280" s="814"/>
      <c r="AR280" s="814"/>
      <c r="AS280" s="376"/>
      <c r="AT280" s="376"/>
      <c r="AU280" s="755"/>
      <c r="AV280" s="761">
        <v>14</v>
      </c>
      <c r="AW280" s="761">
        <f>COUNTIF(D279:AR280,"FC")</f>
        <v>6</v>
      </c>
      <c r="AX280" s="761">
        <f>COUNTIF(C278:AR279,"EC")</f>
        <v>2</v>
      </c>
      <c r="AY280" s="761">
        <f>COUNTIF(A282:AR283,"E")</f>
        <v>5</v>
      </c>
      <c r="AZ280" s="761">
        <f>COUNTIF(J279:AR279,"TW")</f>
        <v>0</v>
      </c>
      <c r="BA280" s="762"/>
      <c r="BB280" s="347"/>
      <c r="BC280" s="347"/>
      <c r="BD280" s="347"/>
      <c r="BE280" s="347"/>
      <c r="BF280" s="347"/>
      <c r="BG280" s="347"/>
      <c r="BH280" s="347"/>
      <c r="BI280" s="347"/>
      <c r="BJ280" s="347"/>
      <c r="BK280" s="347"/>
      <c r="BL280" s="347"/>
    </row>
    <row r="281" spans="1:64" s="468" customFormat="1" ht="17.5" thickTop="1" thickBot="1">
      <c r="A281" s="467"/>
      <c r="B281" s="751"/>
      <c r="C281" s="442"/>
      <c r="D281" s="433" t="s">
        <v>814</v>
      </c>
      <c r="E281" s="434" t="s">
        <v>816</v>
      </c>
      <c r="F281" s="442"/>
      <c r="G281" s="443" t="s">
        <v>814</v>
      </c>
      <c r="H281" s="444" t="s">
        <v>816</v>
      </c>
      <c r="I281" s="442"/>
      <c r="J281" s="433" t="s">
        <v>814</v>
      </c>
      <c r="K281" s="434" t="s">
        <v>816</v>
      </c>
      <c r="L281" s="442"/>
      <c r="M281" s="433" t="s">
        <v>814</v>
      </c>
      <c r="N281" s="434" t="s">
        <v>816</v>
      </c>
      <c r="O281" s="442"/>
      <c r="P281" s="433" t="s">
        <v>814</v>
      </c>
      <c r="Q281" s="434" t="s">
        <v>816</v>
      </c>
      <c r="R281" s="442"/>
      <c r="S281" s="433" t="s">
        <v>814</v>
      </c>
      <c r="T281" s="434" t="s">
        <v>816</v>
      </c>
      <c r="U281" s="442"/>
      <c r="V281" s="433" t="s">
        <v>814</v>
      </c>
      <c r="W281" s="434" t="s">
        <v>816</v>
      </c>
      <c r="X281" s="442"/>
      <c r="Y281" s="443" t="s">
        <v>814</v>
      </c>
      <c r="Z281" s="444" t="s">
        <v>816</v>
      </c>
      <c r="AA281" s="442"/>
      <c r="AB281" s="443" t="s">
        <v>814</v>
      </c>
      <c r="AC281" s="444" t="s">
        <v>816</v>
      </c>
      <c r="AD281" s="442"/>
      <c r="AE281" s="443" t="s">
        <v>814</v>
      </c>
      <c r="AF281" s="444" t="s">
        <v>816</v>
      </c>
      <c r="AG281" s="442"/>
      <c r="AH281" s="443" t="s">
        <v>814</v>
      </c>
      <c r="AI281" s="444" t="s">
        <v>816</v>
      </c>
      <c r="AJ281" s="442"/>
      <c r="AK281" s="443" t="s">
        <v>814</v>
      </c>
      <c r="AL281" s="444" t="s">
        <v>816</v>
      </c>
      <c r="AM281" s="442"/>
      <c r="AN281" s="443" t="s">
        <v>814</v>
      </c>
      <c r="AO281" s="444" t="s">
        <v>816</v>
      </c>
      <c r="AP281" s="442"/>
      <c r="AQ281" s="443" t="s">
        <v>814</v>
      </c>
      <c r="AR281" s="444" t="s">
        <v>816</v>
      </c>
      <c r="AS281" s="460"/>
      <c r="AT281" s="442"/>
      <c r="AU281" s="755"/>
      <c r="AV281" s="761"/>
      <c r="AW281" s="761"/>
      <c r="AX281" s="761"/>
      <c r="AY281" s="761"/>
      <c r="AZ281" s="761"/>
      <c r="BA281" s="762"/>
      <c r="BB281" s="467"/>
      <c r="BC281" s="467"/>
      <c r="BD281" s="467"/>
      <c r="BE281" s="467"/>
      <c r="BF281" s="467"/>
      <c r="BG281" s="467"/>
      <c r="BH281" s="467"/>
      <c r="BI281" s="467"/>
      <c r="BJ281" s="467"/>
      <c r="BK281" s="467"/>
      <c r="BL281" s="467"/>
    </row>
    <row r="282" spans="1:64" s="468" customFormat="1" ht="17.5" thickTop="1" thickBot="1">
      <c r="A282" s="467"/>
      <c r="B282" s="751"/>
      <c r="C282" s="442"/>
      <c r="D282" s="435" t="s">
        <v>819</v>
      </c>
      <c r="E282" s="436" t="s">
        <v>637</v>
      </c>
      <c r="F282" s="442"/>
      <c r="G282" s="447" t="s">
        <v>819</v>
      </c>
      <c r="H282" s="448" t="s">
        <v>637</v>
      </c>
      <c r="I282" s="442" t="s">
        <v>826</v>
      </c>
      <c r="J282" s="435" t="s">
        <v>819</v>
      </c>
      <c r="K282" s="436" t="s">
        <v>637</v>
      </c>
      <c r="L282" s="442"/>
      <c r="M282" s="435" t="s">
        <v>819</v>
      </c>
      <c r="N282" s="436" t="s">
        <v>637</v>
      </c>
      <c r="O282" s="442"/>
      <c r="P282" s="435" t="s">
        <v>819</v>
      </c>
      <c r="Q282" s="436" t="s">
        <v>637</v>
      </c>
      <c r="R282" s="442"/>
      <c r="S282" s="435" t="s">
        <v>819</v>
      </c>
      <c r="T282" s="436" t="s">
        <v>637</v>
      </c>
      <c r="U282" s="442"/>
      <c r="V282" s="435" t="s">
        <v>819</v>
      </c>
      <c r="W282" s="436" t="s">
        <v>637</v>
      </c>
      <c r="X282" s="442"/>
      <c r="Y282" s="447" t="s">
        <v>819</v>
      </c>
      <c r="Z282" s="448" t="s">
        <v>637</v>
      </c>
      <c r="AA282" s="442"/>
      <c r="AB282" s="447" t="s">
        <v>819</v>
      </c>
      <c r="AC282" s="448" t="s">
        <v>637</v>
      </c>
      <c r="AD282" s="442"/>
      <c r="AE282" s="447" t="s">
        <v>819</v>
      </c>
      <c r="AF282" s="448" t="s">
        <v>637</v>
      </c>
      <c r="AG282" s="442"/>
      <c r="AH282" s="447" t="s">
        <v>819</v>
      </c>
      <c r="AI282" s="448" t="s">
        <v>637</v>
      </c>
      <c r="AJ282" s="442"/>
      <c r="AK282" s="447" t="s">
        <v>819</v>
      </c>
      <c r="AL282" s="448" t="s">
        <v>637</v>
      </c>
      <c r="AM282" s="442"/>
      <c r="AN282" s="447" t="s">
        <v>819</v>
      </c>
      <c r="AO282" s="448" t="s">
        <v>637</v>
      </c>
      <c r="AP282" s="442"/>
      <c r="AQ282" s="447" t="s">
        <v>819</v>
      </c>
      <c r="AR282" s="448" t="s">
        <v>637</v>
      </c>
      <c r="AS282" s="460"/>
      <c r="AT282" s="442"/>
      <c r="AU282" s="755"/>
      <c r="AV282" s="761"/>
      <c r="AW282" s="761"/>
      <c r="AX282" s="761"/>
      <c r="AY282" s="761"/>
      <c r="AZ282" s="761"/>
      <c r="BA282" s="762"/>
      <c r="BB282" s="467"/>
      <c r="BC282" s="467"/>
      <c r="BD282" s="467"/>
      <c r="BE282" s="467"/>
      <c r="BF282" s="467"/>
      <c r="BG282" s="467"/>
      <c r="BH282" s="467"/>
      <c r="BI282" s="467"/>
      <c r="BJ282" s="467"/>
      <c r="BK282" s="467"/>
      <c r="BL282" s="467"/>
    </row>
    <row r="283" spans="1:64" s="468" customFormat="1" ht="17" thickTop="1">
      <c r="A283" s="467"/>
      <c r="B283" s="751"/>
      <c r="C283" s="469"/>
      <c r="D283" s="437">
        <v>0</v>
      </c>
      <c r="E283" s="438" t="s">
        <v>1336</v>
      </c>
      <c r="F283" s="453">
        <v>329</v>
      </c>
      <c r="G283" s="451">
        <v>0</v>
      </c>
      <c r="H283" s="452" t="s">
        <v>967</v>
      </c>
      <c r="I283" s="453">
        <v>373</v>
      </c>
      <c r="J283" s="437" t="s">
        <v>1195</v>
      </c>
      <c r="K283" s="438" t="s">
        <v>1336</v>
      </c>
      <c r="L283" s="453">
        <v>419</v>
      </c>
      <c r="M283" s="437" t="s">
        <v>1195</v>
      </c>
      <c r="N283" s="438" t="s">
        <v>1336</v>
      </c>
      <c r="O283" s="453">
        <v>397</v>
      </c>
      <c r="P283" s="437" t="s">
        <v>1195</v>
      </c>
      <c r="Q283" s="438" t="s">
        <v>1117</v>
      </c>
      <c r="R283" s="453">
        <v>374</v>
      </c>
      <c r="S283" s="437" t="s">
        <v>1195</v>
      </c>
      <c r="T283" s="438" t="s">
        <v>1336</v>
      </c>
      <c r="U283" s="453">
        <v>390</v>
      </c>
      <c r="V283" s="437" t="s">
        <v>1195</v>
      </c>
      <c r="W283" s="438" t="s">
        <v>1336</v>
      </c>
      <c r="X283" s="396">
        <v>385</v>
      </c>
      <c r="Y283" s="451">
        <v>0</v>
      </c>
      <c r="Z283" s="395" t="s">
        <v>967</v>
      </c>
      <c r="AA283" s="396">
        <v>432</v>
      </c>
      <c r="AB283" s="451">
        <v>0</v>
      </c>
      <c r="AC283" s="395" t="s">
        <v>967</v>
      </c>
      <c r="AD283" s="396">
        <v>391</v>
      </c>
      <c r="AE283" s="451">
        <v>0</v>
      </c>
      <c r="AF283" s="395" t="s">
        <v>967</v>
      </c>
      <c r="AG283" s="396">
        <v>230</v>
      </c>
      <c r="AH283" s="451">
        <v>0</v>
      </c>
      <c r="AI283" s="395" t="s">
        <v>967</v>
      </c>
      <c r="AJ283" s="396">
        <v>286</v>
      </c>
      <c r="AK283" s="451">
        <v>0</v>
      </c>
      <c r="AL283" s="395" t="s">
        <v>967</v>
      </c>
      <c r="AM283" s="396">
        <v>475</v>
      </c>
      <c r="AN283" s="451">
        <v>0</v>
      </c>
      <c r="AO283" s="395" t="s">
        <v>967</v>
      </c>
      <c r="AP283" s="396">
        <v>229</v>
      </c>
      <c r="AQ283" s="451">
        <v>0</v>
      </c>
      <c r="AR283" s="395" t="s">
        <v>967</v>
      </c>
      <c r="AS283" s="396">
        <v>218</v>
      </c>
      <c r="AT283" s="442"/>
      <c r="AU283" s="755"/>
      <c r="AV283" s="470"/>
      <c r="AW283" s="470"/>
      <c r="AX283" s="470"/>
      <c r="AY283" s="470"/>
      <c r="AZ283" s="470"/>
      <c r="BA283" s="471"/>
      <c r="BB283" s="472">
        <f>SUM(F283:AS283)</f>
        <v>4928</v>
      </c>
      <c r="BC283" s="467"/>
      <c r="BD283" s="467"/>
      <c r="BE283" s="467"/>
      <c r="BF283" s="467"/>
      <c r="BG283" s="467"/>
      <c r="BH283" s="467"/>
      <c r="BI283" s="467"/>
      <c r="BJ283" s="467"/>
      <c r="BK283" s="467"/>
      <c r="BL283" s="467"/>
    </row>
    <row r="284" spans="1:64" s="468" customFormat="1">
      <c r="A284" s="467"/>
      <c r="B284" s="751"/>
      <c r="C284" s="473"/>
      <c r="D284" s="760" t="s">
        <v>1050</v>
      </c>
      <c r="E284" s="760"/>
      <c r="F284" s="442"/>
      <c r="G284" s="760" t="s">
        <v>1333</v>
      </c>
      <c r="H284" s="760"/>
      <c r="I284" s="473"/>
      <c r="J284" s="760" t="s">
        <v>1051</v>
      </c>
      <c r="K284" s="760"/>
      <c r="L284" s="473"/>
      <c r="M284" s="760" t="s">
        <v>1052</v>
      </c>
      <c r="N284" s="760"/>
      <c r="O284" s="473"/>
      <c r="P284" s="760" t="s">
        <v>1053</v>
      </c>
      <c r="Q284" s="760"/>
      <c r="R284" s="442"/>
      <c r="S284" s="760" t="s">
        <v>1054</v>
      </c>
      <c r="T284" s="760"/>
      <c r="U284" s="442"/>
      <c r="V284" s="760" t="s">
        <v>1055</v>
      </c>
      <c r="W284" s="760"/>
      <c r="X284" s="442"/>
      <c r="Y284" s="760" t="s">
        <v>1635</v>
      </c>
      <c r="Z284" s="760"/>
      <c r="AA284" s="442"/>
      <c r="AB284" s="760" t="s">
        <v>1636</v>
      </c>
      <c r="AC284" s="760"/>
      <c r="AD284" s="442"/>
      <c r="AE284" s="760" t="s">
        <v>1637</v>
      </c>
      <c r="AF284" s="760"/>
      <c r="AG284" s="442" t="s">
        <v>1190</v>
      </c>
      <c r="AH284" s="760" t="s">
        <v>1638</v>
      </c>
      <c r="AI284" s="760"/>
      <c r="AJ284" s="442"/>
      <c r="AK284" s="760" t="s">
        <v>1639</v>
      </c>
      <c r="AL284" s="760"/>
      <c r="AM284" s="474"/>
      <c r="AN284" s="760" t="s">
        <v>1640</v>
      </c>
      <c r="AO284" s="760"/>
      <c r="AP284" s="475" t="s">
        <v>1192</v>
      </c>
      <c r="AQ284" s="760" t="s">
        <v>1641</v>
      </c>
      <c r="AR284" s="760"/>
      <c r="AS284" s="473"/>
      <c r="AT284" s="442"/>
      <c r="AU284" s="755"/>
      <c r="AV284" s="470"/>
      <c r="AW284" s="470"/>
      <c r="AX284" s="470"/>
      <c r="AY284" s="470"/>
      <c r="AZ284" s="470"/>
      <c r="BA284" s="471"/>
      <c r="BB284" s="467"/>
      <c r="BC284" s="467"/>
      <c r="BD284" s="467"/>
      <c r="BE284" s="467"/>
      <c r="BF284" s="467"/>
      <c r="BG284" s="467"/>
      <c r="BH284" s="467"/>
      <c r="BI284" s="467"/>
      <c r="BJ284" s="467"/>
      <c r="BK284" s="467"/>
      <c r="BL284" s="467"/>
    </row>
    <row r="285" spans="1:64" s="468" customFormat="1">
      <c r="A285" s="467"/>
      <c r="B285" s="751"/>
      <c r="C285" s="473"/>
      <c r="D285" s="760" t="s">
        <v>1116</v>
      </c>
      <c r="E285" s="760"/>
      <c r="F285" s="442"/>
      <c r="G285" s="760" t="s">
        <v>1355</v>
      </c>
      <c r="H285" s="760"/>
      <c r="I285" s="442"/>
      <c r="J285" s="760" t="s">
        <v>1116</v>
      </c>
      <c r="K285" s="760"/>
      <c r="L285" s="442"/>
      <c r="M285" s="760" t="s">
        <v>1113</v>
      </c>
      <c r="N285" s="760"/>
      <c r="O285" s="442"/>
      <c r="P285" s="760" t="s">
        <v>1116</v>
      </c>
      <c r="Q285" s="760"/>
      <c r="R285" s="442"/>
      <c r="S285" s="760" t="s">
        <v>1116</v>
      </c>
      <c r="T285" s="760"/>
      <c r="U285" s="442"/>
      <c r="V285" s="760" t="s">
        <v>1115</v>
      </c>
      <c r="W285" s="760"/>
      <c r="X285" s="442"/>
      <c r="Y285" s="760" t="s">
        <v>1116</v>
      </c>
      <c r="Z285" s="760"/>
      <c r="AA285" s="442"/>
      <c r="AB285" s="760" t="s">
        <v>1116</v>
      </c>
      <c r="AC285" s="760"/>
      <c r="AD285" s="442"/>
      <c r="AE285" s="760" t="s">
        <v>1373</v>
      </c>
      <c r="AF285" s="760"/>
      <c r="AG285" s="442"/>
      <c r="AH285" s="760" t="s">
        <v>1490</v>
      </c>
      <c r="AI285" s="760"/>
      <c r="AJ285" s="442"/>
      <c r="AK285" s="760" t="s">
        <v>1116</v>
      </c>
      <c r="AL285" s="760"/>
      <c r="AM285" s="442"/>
      <c r="AN285" s="760" t="s">
        <v>1642</v>
      </c>
      <c r="AO285" s="760"/>
      <c r="AP285" s="442"/>
      <c r="AQ285" s="760" t="s">
        <v>1643</v>
      </c>
      <c r="AR285" s="760"/>
      <c r="AS285" s="473"/>
      <c r="AT285" s="442"/>
      <c r="AU285" s="755"/>
      <c r="AV285" s="470"/>
      <c r="AW285" s="470"/>
      <c r="AX285" s="470"/>
      <c r="AY285" s="470"/>
      <c r="AZ285" s="470"/>
      <c r="BA285" s="471"/>
      <c r="BB285" s="467"/>
      <c r="BC285" s="467"/>
      <c r="BD285" s="467"/>
      <c r="BE285" s="467"/>
      <c r="BF285" s="467"/>
      <c r="BG285" s="467"/>
      <c r="BH285" s="467"/>
      <c r="BI285" s="467"/>
      <c r="BJ285" s="467"/>
      <c r="BK285" s="467"/>
      <c r="BL285" s="467"/>
    </row>
    <row r="286" spans="1:64" s="468" customFormat="1">
      <c r="A286" s="467"/>
      <c r="B286" s="751"/>
      <c r="C286" s="469"/>
      <c r="D286" s="439"/>
      <c r="E286" s="439"/>
      <c r="F286" s="442"/>
      <c r="G286" s="439"/>
      <c r="H286" s="439"/>
      <c r="I286" s="439"/>
      <c r="J286" s="439"/>
      <c r="K286" s="439"/>
      <c r="L286" s="442"/>
      <c r="M286" s="439"/>
      <c r="N286" s="439"/>
      <c r="O286" s="442"/>
      <c r="P286" s="439"/>
      <c r="Q286" s="439"/>
      <c r="R286" s="439"/>
      <c r="S286" s="476"/>
      <c r="T286" s="477"/>
      <c r="U286" s="439"/>
      <c r="V286" s="439"/>
      <c r="W286" s="439"/>
      <c r="X286" s="469"/>
      <c r="Y286" s="439"/>
      <c r="Z286" s="439"/>
      <c r="AA286" s="442"/>
      <c r="AB286" s="439"/>
      <c r="AC286" s="439"/>
      <c r="AD286" s="442"/>
      <c r="AE286" s="439"/>
      <c r="AF286" s="439"/>
      <c r="AG286" s="442"/>
      <c r="AH286" s="439"/>
      <c r="AI286" s="439"/>
      <c r="AJ286" s="478"/>
      <c r="AK286" s="439"/>
      <c r="AL286" s="439"/>
      <c r="AM286" s="478"/>
      <c r="AN286" s="439"/>
      <c r="AO286" s="439"/>
      <c r="AP286" s="478"/>
      <c r="AQ286" s="439"/>
      <c r="AR286" s="439"/>
      <c r="AS286" s="478"/>
      <c r="AT286" s="442"/>
      <c r="AU286" s="755"/>
      <c r="AV286" s="470"/>
      <c r="AW286" s="470"/>
      <c r="AX286" s="470"/>
      <c r="AY286" s="470"/>
      <c r="AZ286" s="470"/>
      <c r="BA286" s="471"/>
      <c r="BB286" s="467"/>
      <c r="BC286" s="467"/>
      <c r="BD286" s="467"/>
      <c r="BE286" s="467"/>
      <c r="BF286" s="467"/>
      <c r="BG286" s="467"/>
      <c r="BH286" s="467"/>
      <c r="BI286" s="467"/>
      <c r="BJ286" s="467"/>
      <c r="BK286" s="467"/>
      <c r="BL286" s="467"/>
    </row>
    <row r="287" spans="1:64" s="468" customFormat="1">
      <c r="A287" s="467"/>
      <c r="B287" s="751"/>
      <c r="C287" s="479"/>
      <c r="D287" s="479">
        <f>AQ276+1</f>
        <v>345</v>
      </c>
      <c r="E287" s="479"/>
      <c r="F287" s="480"/>
      <c r="G287" s="479">
        <f>D287+1</f>
        <v>346</v>
      </c>
      <c r="H287" s="479"/>
      <c r="I287" s="480"/>
      <c r="J287" s="479">
        <f>G287+1</f>
        <v>347</v>
      </c>
      <c r="K287" s="479"/>
      <c r="L287" s="480"/>
      <c r="M287" s="479">
        <f>J287+1</f>
        <v>348</v>
      </c>
      <c r="N287" s="479"/>
      <c r="O287" s="480"/>
      <c r="P287" s="479">
        <f>M287+1</f>
        <v>349</v>
      </c>
      <c r="Q287" s="479"/>
      <c r="R287" s="480"/>
      <c r="S287" s="479">
        <f>P287+1</f>
        <v>350</v>
      </c>
      <c r="T287" s="479"/>
      <c r="U287" s="480"/>
      <c r="V287" s="479">
        <f>S287+1</f>
        <v>351</v>
      </c>
      <c r="W287" s="479"/>
      <c r="X287" s="479"/>
      <c r="Y287" s="479">
        <f>V287+1</f>
        <v>352</v>
      </c>
      <c r="Z287" s="479"/>
      <c r="AA287" s="480"/>
      <c r="AB287" s="479">
        <f>Y287+1</f>
        <v>353</v>
      </c>
      <c r="AC287" s="479"/>
      <c r="AD287" s="480"/>
      <c r="AE287" s="479">
        <f>AB287+1</f>
        <v>354</v>
      </c>
      <c r="AF287" s="479"/>
      <c r="AG287" s="480"/>
      <c r="AH287" s="479">
        <f>AE287+1</f>
        <v>355</v>
      </c>
      <c r="AI287" s="479"/>
      <c r="AJ287" s="479"/>
      <c r="AK287" s="479">
        <f>AH287+1</f>
        <v>356</v>
      </c>
      <c r="AL287" s="479"/>
      <c r="AM287" s="479"/>
      <c r="AN287" s="479">
        <f>AK287+1</f>
        <v>357</v>
      </c>
      <c r="AO287" s="479"/>
      <c r="AP287" s="479"/>
      <c r="AQ287" s="479">
        <f>AN287+1</f>
        <v>358</v>
      </c>
      <c r="AR287" s="479"/>
      <c r="AS287" s="479"/>
      <c r="AT287" s="442"/>
      <c r="AU287" s="755"/>
      <c r="AV287" s="470"/>
      <c r="AW287" s="470"/>
      <c r="AX287" s="470"/>
      <c r="AY287" s="470"/>
      <c r="AZ287" s="470"/>
      <c r="BA287" s="471"/>
      <c r="BB287" s="467"/>
      <c r="BC287" s="467"/>
      <c r="BD287" s="467"/>
      <c r="BE287" s="467"/>
      <c r="BF287" s="467"/>
      <c r="BG287" s="467"/>
      <c r="BH287" s="467"/>
      <c r="BI287" s="467"/>
      <c r="BJ287" s="467"/>
      <c r="BK287" s="467"/>
      <c r="BL287" s="467"/>
    </row>
    <row r="288" spans="1:64" s="468" customFormat="1">
      <c r="A288" s="467"/>
      <c r="B288" s="751"/>
      <c r="C288" s="813" t="s">
        <v>1189</v>
      </c>
      <c r="D288" s="808"/>
      <c r="E288" s="808"/>
      <c r="F288" s="808"/>
      <c r="G288" s="808"/>
      <c r="H288" s="808"/>
      <c r="I288" s="808"/>
      <c r="J288" s="808"/>
      <c r="K288" s="808"/>
      <c r="L288" s="808"/>
      <c r="M288" s="808"/>
      <c r="N288" s="808"/>
      <c r="O288" s="808"/>
      <c r="P288" s="808"/>
      <c r="Q288" s="808"/>
      <c r="R288" s="808"/>
      <c r="S288" s="808"/>
      <c r="T288" s="808"/>
      <c r="U288" s="808"/>
      <c r="V288" s="808"/>
      <c r="W288" s="808"/>
      <c r="X288" s="808"/>
      <c r="Y288" s="808"/>
      <c r="Z288" s="808"/>
      <c r="AA288" s="808"/>
      <c r="AB288" s="808"/>
      <c r="AC288" s="808"/>
      <c r="AD288" s="808"/>
      <c r="AE288" s="808"/>
      <c r="AF288" s="808"/>
      <c r="AG288" s="808"/>
      <c r="AH288" s="808"/>
      <c r="AI288" s="808"/>
      <c r="AJ288" s="808"/>
      <c r="AK288" s="808"/>
      <c r="AL288" s="808"/>
      <c r="AM288" s="808"/>
      <c r="AN288" s="808"/>
      <c r="AO288" s="808"/>
      <c r="AP288" s="808"/>
      <c r="AQ288" s="808"/>
      <c r="AR288" s="808"/>
      <c r="AS288" s="808"/>
      <c r="AT288" s="442"/>
      <c r="AU288" s="755"/>
      <c r="AV288" s="470"/>
      <c r="AW288" s="470"/>
      <c r="AX288" s="470"/>
      <c r="AY288" s="470"/>
      <c r="AZ288" s="470"/>
      <c r="BA288" s="471"/>
      <c r="BB288" s="467"/>
      <c r="BC288" s="467"/>
      <c r="BD288" s="467"/>
      <c r="BE288" s="467"/>
      <c r="BF288" s="467"/>
      <c r="BG288" s="467"/>
      <c r="BH288" s="467"/>
      <c r="BI288" s="467"/>
      <c r="BJ288" s="467"/>
      <c r="BK288" s="467"/>
      <c r="BL288" s="467"/>
    </row>
    <row r="289" spans="1:64" s="468" customFormat="1">
      <c r="A289" s="467"/>
      <c r="B289" s="751"/>
      <c r="C289" s="481"/>
      <c r="D289" s="478"/>
      <c r="E289" s="478"/>
      <c r="F289" s="478"/>
      <c r="G289" s="478"/>
      <c r="H289" s="478"/>
      <c r="I289" s="478"/>
      <c r="J289" s="478"/>
      <c r="K289" s="478"/>
      <c r="L289" s="478"/>
      <c r="M289" s="478"/>
      <c r="N289" s="478"/>
      <c r="O289" s="478"/>
      <c r="P289" s="478"/>
      <c r="Q289" s="478"/>
      <c r="R289" s="478"/>
      <c r="S289" s="478"/>
      <c r="T289" s="478"/>
      <c r="U289" s="478"/>
      <c r="V289" s="478"/>
      <c r="W289" s="478"/>
      <c r="X289" s="478"/>
      <c r="Y289" s="478"/>
      <c r="Z289" s="478"/>
      <c r="AA289" s="478"/>
      <c r="AB289" s="478"/>
      <c r="AC289" s="478"/>
      <c r="AD289" s="478"/>
      <c r="AE289" s="478"/>
      <c r="AF289" s="478"/>
      <c r="AG289" s="478"/>
      <c r="AH289" s="478"/>
      <c r="AI289" s="478"/>
      <c r="AJ289" s="478"/>
      <c r="AK289" s="478"/>
      <c r="AL289" s="478"/>
      <c r="AM289" s="478"/>
      <c r="AN289" s="478"/>
      <c r="AO289" s="478"/>
      <c r="AP289" s="478"/>
      <c r="AQ289" s="478"/>
      <c r="AR289" s="478"/>
      <c r="AS289" s="478"/>
      <c r="AT289" s="442"/>
      <c r="AU289" s="755"/>
      <c r="AV289" s="470"/>
      <c r="AW289" s="470"/>
      <c r="AX289" s="470"/>
      <c r="AY289" s="470"/>
      <c r="AZ289" s="470"/>
      <c r="BA289" s="471"/>
      <c r="BB289" s="467"/>
      <c r="BC289" s="467"/>
      <c r="BD289" s="467"/>
      <c r="BE289" s="467"/>
      <c r="BF289" s="467"/>
      <c r="BG289" s="467"/>
      <c r="BH289" s="467"/>
      <c r="BI289" s="467"/>
      <c r="BJ289" s="467"/>
      <c r="BK289" s="467"/>
      <c r="BL289" s="467"/>
    </row>
    <row r="290" spans="1:64" s="468" customFormat="1" ht="17" thickBot="1">
      <c r="A290" s="467"/>
      <c r="B290" s="751"/>
      <c r="C290" s="469"/>
      <c r="D290" s="469"/>
      <c r="E290" s="469"/>
      <c r="F290" s="442"/>
      <c r="G290" s="469"/>
      <c r="H290" s="469"/>
      <c r="I290" s="442"/>
      <c r="J290" s="469"/>
      <c r="K290" s="469"/>
      <c r="L290" s="442"/>
      <c r="M290" s="469"/>
      <c r="N290" s="469"/>
      <c r="O290" s="442"/>
      <c r="P290" s="469"/>
      <c r="Q290" s="469"/>
      <c r="R290" s="442"/>
      <c r="S290" s="469"/>
      <c r="T290" s="469" t="s">
        <v>1200</v>
      </c>
      <c r="U290" s="482"/>
      <c r="V290" s="469" t="s">
        <v>1200</v>
      </c>
      <c r="W290" s="469"/>
      <c r="X290" s="442"/>
      <c r="Y290" s="469"/>
      <c r="Z290" s="469"/>
      <c r="AA290" s="442"/>
      <c r="AB290" s="469"/>
      <c r="AC290" s="469"/>
      <c r="AD290" s="442"/>
      <c r="AE290" s="469"/>
      <c r="AF290" s="469"/>
      <c r="AG290" s="442"/>
      <c r="AH290" s="469"/>
      <c r="AI290" s="469"/>
      <c r="AJ290" s="442"/>
      <c r="AK290" s="469"/>
      <c r="AL290" s="469"/>
      <c r="AM290" s="442"/>
      <c r="AN290" s="469"/>
      <c r="AO290" s="469"/>
      <c r="AP290" s="482"/>
      <c r="AQ290" s="469"/>
      <c r="AR290" s="469"/>
      <c r="AS290" s="442"/>
      <c r="AT290" s="442"/>
      <c r="AU290" s="755"/>
      <c r="AV290" s="470"/>
      <c r="AW290" s="470"/>
      <c r="AX290" s="470"/>
      <c r="AY290" s="470"/>
      <c r="AZ290" s="470"/>
      <c r="BA290" s="471"/>
      <c r="BB290" s="467"/>
      <c r="BC290" s="467"/>
      <c r="BD290" s="467"/>
      <c r="BE290" s="467"/>
      <c r="BF290" s="467"/>
      <c r="BG290" s="467"/>
      <c r="BH290" s="467"/>
      <c r="BI290" s="467"/>
      <c r="BJ290" s="467"/>
      <c r="BK290" s="467"/>
      <c r="BL290" s="467"/>
    </row>
    <row r="291" spans="1:64" s="468" customFormat="1" ht="17.5" thickTop="1" thickBot="1">
      <c r="A291" s="467"/>
      <c r="B291" s="751"/>
      <c r="C291" s="469"/>
      <c r="D291" s="440"/>
      <c r="E291" s="441"/>
      <c r="F291" s="442"/>
      <c r="G291" s="820"/>
      <c r="H291" s="820"/>
      <c r="I291" s="442"/>
      <c r="J291" s="820"/>
      <c r="K291" s="820"/>
      <c r="L291" s="442"/>
      <c r="M291" s="820"/>
      <c r="N291" s="820"/>
      <c r="O291" s="442"/>
      <c r="P291" s="820"/>
      <c r="Q291" s="820"/>
      <c r="R291" s="442"/>
      <c r="S291" s="820" t="s">
        <v>1194</v>
      </c>
      <c r="T291" s="820"/>
      <c r="U291" s="442"/>
      <c r="V291" s="820" t="s">
        <v>1194</v>
      </c>
      <c r="W291" s="820"/>
      <c r="X291" s="442"/>
      <c r="Y291" s="820"/>
      <c r="Z291" s="820"/>
      <c r="AA291" s="442"/>
      <c r="AB291" s="820"/>
      <c r="AC291" s="820"/>
      <c r="AD291" s="442"/>
      <c r="AE291" s="820"/>
      <c r="AF291" s="820"/>
      <c r="AG291" s="442"/>
      <c r="AH291" s="820"/>
      <c r="AI291" s="820"/>
      <c r="AJ291" s="442"/>
      <c r="AK291" s="820"/>
      <c r="AL291" s="820"/>
      <c r="AM291" s="442"/>
      <c r="AN291" s="820"/>
      <c r="AO291" s="820"/>
      <c r="AP291" s="442"/>
      <c r="AQ291" s="825"/>
      <c r="AR291" s="825"/>
      <c r="AS291" s="442"/>
      <c r="AT291" s="442"/>
      <c r="AU291" s="755"/>
      <c r="AV291" s="835">
        <v>14</v>
      </c>
      <c r="AW291" s="761">
        <f>COUNTIF(D290:AR291,"FC")</f>
        <v>2</v>
      </c>
      <c r="AX291" s="761">
        <f>COUNTIF(J289:AR290,"EC")</f>
        <v>2</v>
      </c>
      <c r="AY291" s="761">
        <f>COUNTIF(A293:AR294,"E")</f>
        <v>2</v>
      </c>
      <c r="AZ291" s="761">
        <f>COUNTIF(J290:AR290,"TW")</f>
        <v>0</v>
      </c>
      <c r="BA291" s="762"/>
      <c r="BB291" s="467"/>
      <c r="BC291" s="467"/>
      <c r="BD291" s="467"/>
      <c r="BE291" s="467"/>
      <c r="BF291" s="467"/>
      <c r="BG291" s="467"/>
      <c r="BH291" s="467"/>
      <c r="BI291" s="467"/>
      <c r="BJ291" s="467"/>
      <c r="BK291" s="467"/>
      <c r="BL291" s="467"/>
    </row>
    <row r="292" spans="1:64" s="468" customFormat="1" ht="17.5" thickTop="1" thickBot="1">
      <c r="A292" s="467"/>
      <c r="B292" s="751"/>
      <c r="C292" s="442"/>
      <c r="D292" s="443" t="s">
        <v>814</v>
      </c>
      <c r="E292" s="444" t="s">
        <v>816</v>
      </c>
      <c r="F292" s="442"/>
      <c r="G292" s="443" t="s">
        <v>814</v>
      </c>
      <c r="H292" s="444" t="s">
        <v>816</v>
      </c>
      <c r="I292" s="442"/>
      <c r="J292" s="443" t="s">
        <v>814</v>
      </c>
      <c r="K292" s="444" t="s">
        <v>816</v>
      </c>
      <c r="L292" s="442"/>
      <c r="M292" s="443" t="s">
        <v>814</v>
      </c>
      <c r="N292" s="444" t="s">
        <v>816</v>
      </c>
      <c r="O292" s="442"/>
      <c r="P292" s="443" t="s">
        <v>814</v>
      </c>
      <c r="Q292" s="444" t="s">
        <v>816</v>
      </c>
      <c r="R292" s="442"/>
      <c r="S292" s="433" t="s">
        <v>814</v>
      </c>
      <c r="T292" s="434" t="s">
        <v>816</v>
      </c>
      <c r="U292" s="442"/>
      <c r="V292" s="433" t="s">
        <v>814</v>
      </c>
      <c r="W292" s="434" t="s">
        <v>816</v>
      </c>
      <c r="X292" s="442"/>
      <c r="Y292" s="443" t="s">
        <v>814</v>
      </c>
      <c r="Z292" s="444" t="s">
        <v>816</v>
      </c>
      <c r="AA292" s="442"/>
      <c r="AB292" s="443" t="s">
        <v>814</v>
      </c>
      <c r="AC292" s="444" t="s">
        <v>816</v>
      </c>
      <c r="AD292" s="442"/>
      <c r="AE292" s="443" t="s">
        <v>814</v>
      </c>
      <c r="AF292" s="444" t="s">
        <v>816</v>
      </c>
      <c r="AG292" s="442"/>
      <c r="AH292" s="443" t="s">
        <v>814</v>
      </c>
      <c r="AI292" s="444" t="s">
        <v>816</v>
      </c>
      <c r="AJ292" s="442"/>
      <c r="AK292" s="443" t="s">
        <v>814</v>
      </c>
      <c r="AL292" s="444" t="s">
        <v>816</v>
      </c>
      <c r="AM292" s="442"/>
      <c r="AN292" s="443" t="s">
        <v>814</v>
      </c>
      <c r="AO292" s="444" t="s">
        <v>816</v>
      </c>
      <c r="AP292" s="442"/>
      <c r="AQ292" s="443" t="s">
        <v>814</v>
      </c>
      <c r="AR292" s="444" t="s">
        <v>816</v>
      </c>
      <c r="AS292" s="460"/>
      <c r="AT292" s="442"/>
      <c r="AU292" s="755"/>
      <c r="AV292" s="835"/>
      <c r="AW292" s="761"/>
      <c r="AX292" s="761"/>
      <c r="AY292" s="761"/>
      <c r="AZ292" s="761"/>
      <c r="BA292" s="762"/>
      <c r="BB292" s="467"/>
      <c r="BC292" s="467"/>
      <c r="BD292" s="467"/>
      <c r="BE292" s="467"/>
      <c r="BF292" s="467"/>
      <c r="BG292" s="467"/>
      <c r="BH292" s="467"/>
      <c r="BI292" s="467"/>
      <c r="BJ292" s="467"/>
      <c r="BK292" s="467"/>
      <c r="BL292" s="467"/>
    </row>
    <row r="293" spans="1:64" s="468" customFormat="1" ht="17.5" thickTop="1" thickBot="1">
      <c r="A293" s="467"/>
      <c r="B293" s="751"/>
      <c r="C293" s="442"/>
      <c r="D293" s="447" t="s">
        <v>819</v>
      </c>
      <c r="E293" s="448" t="s">
        <v>637</v>
      </c>
      <c r="F293" s="442"/>
      <c r="G293" s="447" t="s">
        <v>819</v>
      </c>
      <c r="H293" s="448" t="s">
        <v>637</v>
      </c>
      <c r="I293" s="442" t="s">
        <v>826</v>
      </c>
      <c r="J293" s="447" t="s">
        <v>819</v>
      </c>
      <c r="K293" s="448" t="s">
        <v>637</v>
      </c>
      <c r="L293" s="442"/>
      <c r="M293" s="447" t="s">
        <v>819</v>
      </c>
      <c r="N293" s="448" t="s">
        <v>637</v>
      </c>
      <c r="O293" s="442"/>
      <c r="P293" s="447" t="s">
        <v>819</v>
      </c>
      <c r="Q293" s="448" t="s">
        <v>637</v>
      </c>
      <c r="R293" s="442"/>
      <c r="S293" s="435" t="s">
        <v>819</v>
      </c>
      <c r="T293" s="436" t="s">
        <v>637</v>
      </c>
      <c r="U293" s="442"/>
      <c r="V293" s="435" t="s">
        <v>819</v>
      </c>
      <c r="W293" s="436" t="s">
        <v>637</v>
      </c>
      <c r="X293" s="442"/>
      <c r="Y293" s="447" t="s">
        <v>819</v>
      </c>
      <c r="Z293" s="448" t="s">
        <v>637</v>
      </c>
      <c r="AA293" s="442"/>
      <c r="AB293" s="447" t="s">
        <v>819</v>
      </c>
      <c r="AC293" s="448" t="s">
        <v>637</v>
      </c>
      <c r="AD293" s="442"/>
      <c r="AE293" s="447" t="s">
        <v>819</v>
      </c>
      <c r="AF293" s="448" t="s">
        <v>637</v>
      </c>
      <c r="AG293" s="442"/>
      <c r="AH293" s="447" t="s">
        <v>819</v>
      </c>
      <c r="AI293" s="448" t="s">
        <v>637</v>
      </c>
      <c r="AJ293" s="442"/>
      <c r="AK293" s="447" t="s">
        <v>819</v>
      </c>
      <c r="AL293" s="448" t="s">
        <v>637</v>
      </c>
      <c r="AM293" s="442"/>
      <c r="AN293" s="447" t="s">
        <v>819</v>
      </c>
      <c r="AO293" s="448" t="s">
        <v>637</v>
      </c>
      <c r="AP293" s="442"/>
      <c r="AQ293" s="447" t="s">
        <v>819</v>
      </c>
      <c r="AR293" s="448" t="s">
        <v>637</v>
      </c>
      <c r="AS293" s="460"/>
      <c r="AT293" s="442"/>
      <c r="AU293" s="755"/>
      <c r="AV293" s="835"/>
      <c r="AW293" s="761"/>
      <c r="AX293" s="761"/>
      <c r="AY293" s="761"/>
      <c r="AZ293" s="761"/>
      <c r="BA293" s="762"/>
      <c r="BB293" s="467"/>
      <c r="BC293" s="467"/>
      <c r="BD293" s="467"/>
      <c r="BE293" s="467"/>
      <c r="BF293" s="467"/>
      <c r="BG293" s="467"/>
      <c r="BH293" s="467"/>
      <c r="BI293" s="467"/>
      <c r="BJ293" s="467"/>
      <c r="BK293" s="467"/>
      <c r="BL293" s="467"/>
    </row>
    <row r="294" spans="1:64" s="468" customFormat="1" ht="17" thickTop="1">
      <c r="A294" s="467"/>
      <c r="B294" s="751"/>
      <c r="C294" s="469"/>
      <c r="D294" s="451">
        <v>0</v>
      </c>
      <c r="E294" s="452" t="s">
        <v>967</v>
      </c>
      <c r="F294" s="453">
        <v>187</v>
      </c>
      <c r="G294" s="451">
        <v>0</v>
      </c>
      <c r="H294" s="452" t="s">
        <v>967</v>
      </c>
      <c r="I294" s="453">
        <v>595</v>
      </c>
      <c r="J294" s="451">
        <v>0</v>
      </c>
      <c r="K294" s="452" t="s">
        <v>967</v>
      </c>
      <c r="L294" s="453">
        <v>310</v>
      </c>
      <c r="M294" s="451">
        <v>0</v>
      </c>
      <c r="N294" s="452" t="s">
        <v>967</v>
      </c>
      <c r="O294" s="453">
        <v>325</v>
      </c>
      <c r="P294" s="451">
        <v>0</v>
      </c>
      <c r="Q294" s="452" t="s">
        <v>967</v>
      </c>
      <c r="R294" s="453">
        <v>410</v>
      </c>
      <c r="S294" s="437" t="s">
        <v>1195</v>
      </c>
      <c r="T294" s="438" t="s">
        <v>1336</v>
      </c>
      <c r="U294" s="453">
        <v>424</v>
      </c>
      <c r="V294" s="437" t="s">
        <v>1195</v>
      </c>
      <c r="W294" s="438" t="s">
        <v>1336</v>
      </c>
      <c r="X294" s="453">
        <v>379</v>
      </c>
      <c r="Y294" s="451">
        <v>0</v>
      </c>
      <c r="Z294" s="452" t="s">
        <v>967</v>
      </c>
      <c r="AA294" s="453">
        <v>378</v>
      </c>
      <c r="AB294" s="451">
        <v>0</v>
      </c>
      <c r="AC294" s="395" t="s">
        <v>967</v>
      </c>
      <c r="AD294" s="396">
        <v>384</v>
      </c>
      <c r="AE294" s="451">
        <v>0</v>
      </c>
      <c r="AF294" s="395" t="s">
        <v>967</v>
      </c>
      <c r="AG294" s="396">
        <v>254</v>
      </c>
      <c r="AH294" s="451">
        <v>0</v>
      </c>
      <c r="AI294" s="395" t="s">
        <v>967</v>
      </c>
      <c r="AJ294" s="396" t="s">
        <v>826</v>
      </c>
      <c r="AK294" s="451">
        <v>0</v>
      </c>
      <c r="AL294" s="395" t="s">
        <v>967</v>
      </c>
      <c r="AM294" s="396">
        <v>244</v>
      </c>
      <c r="AN294" s="451">
        <v>0</v>
      </c>
      <c r="AO294" s="395" t="s">
        <v>967</v>
      </c>
      <c r="AP294" s="396">
        <v>246</v>
      </c>
      <c r="AQ294" s="451">
        <v>0</v>
      </c>
      <c r="AR294" s="395" t="s">
        <v>967</v>
      </c>
      <c r="AS294" s="396">
        <v>518</v>
      </c>
      <c r="AT294" s="442"/>
      <c r="AU294" s="755"/>
      <c r="AV294" s="829"/>
      <c r="AW294" s="829"/>
      <c r="AX294" s="829"/>
      <c r="AY294" s="829"/>
      <c r="AZ294" s="829"/>
      <c r="BA294" s="832"/>
      <c r="BB294" s="472">
        <f>SUM(F294:AS294)</f>
        <v>4654</v>
      </c>
      <c r="BC294" s="467"/>
      <c r="BD294" s="467"/>
      <c r="BE294" s="467"/>
      <c r="BF294" s="467"/>
      <c r="BG294" s="467"/>
      <c r="BH294" s="467"/>
      <c r="BI294" s="467"/>
      <c r="BJ294" s="467"/>
      <c r="BK294" s="467"/>
      <c r="BL294" s="467"/>
    </row>
    <row r="295" spans="1:64" s="468" customFormat="1">
      <c r="A295" s="467"/>
      <c r="B295" s="751"/>
      <c r="C295" s="473"/>
      <c r="D295" s="760" t="s">
        <v>1644</v>
      </c>
      <c r="E295" s="760"/>
      <c r="F295" s="475" t="s">
        <v>1192</v>
      </c>
      <c r="G295" s="760" t="s">
        <v>1645</v>
      </c>
      <c r="H295" s="760"/>
      <c r="I295" s="473"/>
      <c r="J295" s="760" t="s">
        <v>1646</v>
      </c>
      <c r="K295" s="760"/>
      <c r="L295" s="473"/>
      <c r="M295" s="760" t="s">
        <v>1647</v>
      </c>
      <c r="N295" s="760"/>
      <c r="O295" s="473"/>
      <c r="P295" s="760" t="s">
        <v>1056</v>
      </c>
      <c r="Q295" s="760"/>
      <c r="R295" s="442"/>
      <c r="S295" s="760" t="s">
        <v>1057</v>
      </c>
      <c r="T295" s="760"/>
      <c r="U295" s="442"/>
      <c r="V295" s="760" t="s">
        <v>1058</v>
      </c>
      <c r="W295" s="760"/>
      <c r="X295" s="442"/>
      <c r="Y295" s="760" t="s">
        <v>1112</v>
      </c>
      <c r="Z295" s="760"/>
      <c r="AA295" s="442"/>
      <c r="AB295" s="760" t="s">
        <v>296</v>
      </c>
      <c r="AC295" s="760"/>
      <c r="AD295" s="442"/>
      <c r="AE295" s="760" t="s">
        <v>215</v>
      </c>
      <c r="AF295" s="760"/>
      <c r="AG295" s="442" t="s">
        <v>1190</v>
      </c>
      <c r="AH295" s="760" t="s">
        <v>3</v>
      </c>
      <c r="AI295" s="760"/>
      <c r="AJ295" s="442" t="s">
        <v>1208</v>
      </c>
      <c r="AK295" s="760" t="s">
        <v>4</v>
      </c>
      <c r="AL295" s="760"/>
      <c r="AM295" s="475" t="s">
        <v>1209</v>
      </c>
      <c r="AN295" s="760" t="s">
        <v>8</v>
      </c>
      <c r="AO295" s="760"/>
      <c r="AP295" s="442"/>
      <c r="AQ295" s="760" t="s">
        <v>9</v>
      </c>
      <c r="AR295" s="760"/>
      <c r="AS295" s="473"/>
      <c r="AT295" s="442"/>
      <c r="AU295" s="755"/>
      <c r="AV295" s="830"/>
      <c r="AW295" s="830"/>
      <c r="AX295" s="830"/>
      <c r="AY295" s="830"/>
      <c r="AZ295" s="830"/>
      <c r="BA295" s="833"/>
      <c r="BB295" s="467"/>
      <c r="BC295" s="467"/>
      <c r="BD295" s="467"/>
      <c r="BE295" s="467"/>
      <c r="BF295" s="467"/>
      <c r="BG295" s="467"/>
      <c r="BH295" s="467"/>
      <c r="BI295" s="467"/>
      <c r="BJ295" s="467"/>
      <c r="BK295" s="467"/>
      <c r="BL295" s="467"/>
    </row>
    <row r="296" spans="1:64" s="468" customFormat="1">
      <c r="A296" s="467"/>
      <c r="B296" s="751"/>
      <c r="C296" s="473"/>
      <c r="D296" s="760" t="s">
        <v>1648</v>
      </c>
      <c r="E296" s="760"/>
      <c r="F296" s="442"/>
      <c r="G296" s="760" t="s">
        <v>1642</v>
      </c>
      <c r="H296" s="760"/>
      <c r="I296" s="442"/>
      <c r="J296" s="760" t="s">
        <v>1649</v>
      </c>
      <c r="K296" s="760"/>
      <c r="L296" s="442"/>
      <c r="M296" s="760" t="s">
        <v>1116</v>
      </c>
      <c r="N296" s="760"/>
      <c r="O296" s="442"/>
      <c r="P296" s="760" t="s">
        <v>1352</v>
      </c>
      <c r="Q296" s="760"/>
      <c r="R296" s="442"/>
      <c r="S296" s="760" t="s">
        <v>1113</v>
      </c>
      <c r="T296" s="760"/>
      <c r="U296" s="442"/>
      <c r="V296" s="760" t="s">
        <v>1113</v>
      </c>
      <c r="W296" s="760"/>
      <c r="X296" s="442"/>
      <c r="Y296" s="760" t="s">
        <v>1121</v>
      </c>
      <c r="Z296" s="760"/>
      <c r="AA296" s="442"/>
      <c r="AB296" s="760" t="s">
        <v>1343</v>
      </c>
      <c r="AC296" s="760"/>
      <c r="AD296" s="442"/>
      <c r="AE296" s="760" t="s">
        <v>1116</v>
      </c>
      <c r="AF296" s="760"/>
      <c r="AG296" s="442"/>
      <c r="AH296" s="760" t="s">
        <v>1345</v>
      </c>
      <c r="AI296" s="760"/>
      <c r="AJ296" s="442"/>
      <c r="AK296" s="760" t="s">
        <v>1650</v>
      </c>
      <c r="AL296" s="760"/>
      <c r="AM296" s="442"/>
      <c r="AN296" s="760" t="s">
        <v>1642</v>
      </c>
      <c r="AO296" s="760"/>
      <c r="AP296" s="442"/>
      <c r="AQ296" s="760" t="s">
        <v>1341</v>
      </c>
      <c r="AR296" s="760"/>
      <c r="AS296" s="473"/>
      <c r="AT296" s="442"/>
      <c r="AU296" s="755"/>
      <c r="AV296" s="830"/>
      <c r="AW296" s="830"/>
      <c r="AX296" s="830"/>
      <c r="AY296" s="830"/>
      <c r="AZ296" s="830"/>
      <c r="BA296" s="833"/>
      <c r="BB296" s="467"/>
      <c r="BC296" s="467"/>
      <c r="BD296" s="467"/>
      <c r="BE296" s="467"/>
      <c r="BF296" s="467"/>
      <c r="BG296" s="467"/>
      <c r="BH296" s="467"/>
      <c r="BI296" s="467"/>
      <c r="BJ296" s="467"/>
      <c r="BK296" s="467"/>
      <c r="BL296" s="467"/>
    </row>
    <row r="297" spans="1:64" s="468" customFormat="1">
      <c r="A297" s="467"/>
      <c r="B297" s="751"/>
      <c r="C297" s="469"/>
      <c r="D297" s="439"/>
      <c r="E297" s="439"/>
      <c r="F297" s="442"/>
      <c r="G297" s="439"/>
      <c r="H297" s="439"/>
      <c r="I297" s="439"/>
      <c r="J297" s="439"/>
      <c r="K297" s="439"/>
      <c r="L297" s="442"/>
      <c r="M297" s="439"/>
      <c r="N297" s="439"/>
      <c r="O297" s="442"/>
      <c r="P297" s="439"/>
      <c r="Q297" s="439"/>
      <c r="R297" s="439"/>
      <c r="S297" s="476"/>
      <c r="T297" s="477"/>
      <c r="U297" s="439"/>
      <c r="V297" s="439"/>
      <c r="W297" s="439"/>
      <c r="X297" s="469"/>
      <c r="Y297" s="439"/>
      <c r="Z297" s="439"/>
      <c r="AA297" s="442"/>
      <c r="AB297" s="439"/>
      <c r="AC297" s="439"/>
      <c r="AD297" s="442"/>
      <c r="AE297" s="439"/>
      <c r="AF297" s="439"/>
      <c r="AG297" s="442"/>
      <c r="AH297" s="439"/>
      <c r="AI297" s="439"/>
      <c r="AJ297" s="478"/>
      <c r="AK297" s="439"/>
      <c r="AL297" s="439"/>
      <c r="AM297" s="478"/>
      <c r="AN297" s="439"/>
      <c r="AO297" s="439"/>
      <c r="AP297" s="478"/>
      <c r="AQ297" s="439"/>
      <c r="AR297" s="439"/>
      <c r="AS297" s="478"/>
      <c r="AT297" s="442"/>
      <c r="AU297" s="755"/>
      <c r="AV297" s="830"/>
      <c r="AW297" s="830"/>
      <c r="AX297" s="830"/>
      <c r="AY297" s="830"/>
      <c r="AZ297" s="830"/>
      <c r="BA297" s="833"/>
      <c r="BB297" s="467"/>
      <c r="BC297" s="467"/>
      <c r="BD297" s="467"/>
      <c r="BE297" s="467"/>
      <c r="BF297" s="467"/>
      <c r="BG297" s="467"/>
      <c r="BH297" s="467"/>
      <c r="BI297" s="467"/>
      <c r="BJ297" s="467"/>
      <c r="BK297" s="467"/>
      <c r="BL297" s="467"/>
    </row>
    <row r="298" spans="1:64" s="468" customFormat="1">
      <c r="A298" s="467"/>
      <c r="B298" s="751"/>
      <c r="C298" s="479"/>
      <c r="D298" s="479">
        <f>AQ287+1</f>
        <v>359</v>
      </c>
      <c r="E298" s="479"/>
      <c r="F298" s="480"/>
      <c r="G298" s="479">
        <f>D298+1</f>
        <v>360</v>
      </c>
      <c r="H298" s="479"/>
      <c r="I298" s="480"/>
      <c r="J298" s="479">
        <f>G298+1</f>
        <v>361</v>
      </c>
      <c r="K298" s="479"/>
      <c r="L298" s="480"/>
      <c r="M298" s="479">
        <f>J298+1</f>
        <v>362</v>
      </c>
      <c r="N298" s="479"/>
      <c r="O298" s="480"/>
      <c r="P298" s="479">
        <f>M298+1</f>
        <v>363</v>
      </c>
      <c r="Q298" s="479"/>
      <c r="R298" s="480"/>
      <c r="S298" s="479">
        <f>P298+1</f>
        <v>364</v>
      </c>
      <c r="T298" s="479"/>
      <c r="U298" s="480"/>
      <c r="V298" s="479">
        <f>S298+1</f>
        <v>365</v>
      </c>
      <c r="W298" s="479"/>
      <c r="X298" s="479"/>
      <c r="Y298" s="479">
        <f>V298+1</f>
        <v>366</v>
      </c>
      <c r="Z298" s="479"/>
      <c r="AA298" s="480"/>
      <c r="AB298" s="479">
        <f>Y298+1</f>
        <v>367</v>
      </c>
      <c r="AC298" s="479"/>
      <c r="AD298" s="480"/>
      <c r="AE298" s="479">
        <f>AB298+1</f>
        <v>368</v>
      </c>
      <c r="AF298" s="479"/>
      <c r="AG298" s="480"/>
      <c r="AH298" s="479">
        <f>AE298+1</f>
        <v>369</v>
      </c>
      <c r="AI298" s="479"/>
      <c r="AJ298" s="479"/>
      <c r="AK298" s="479">
        <f>AH298+1</f>
        <v>370</v>
      </c>
      <c r="AL298" s="479"/>
      <c r="AM298" s="479"/>
      <c r="AN298" s="479">
        <f>AK298+1</f>
        <v>371</v>
      </c>
      <c r="AO298" s="479"/>
      <c r="AP298" s="479"/>
      <c r="AQ298" s="479">
        <f>AN298+1</f>
        <v>372</v>
      </c>
      <c r="AR298" s="479"/>
      <c r="AS298" s="479"/>
      <c r="AT298" s="442"/>
      <c r="AU298" s="755"/>
      <c r="AV298" s="830"/>
      <c r="AW298" s="830"/>
      <c r="AX298" s="830"/>
      <c r="AY298" s="830"/>
      <c r="AZ298" s="830"/>
      <c r="BA298" s="833"/>
      <c r="BB298" s="467"/>
      <c r="BC298" s="467"/>
      <c r="BD298" s="467"/>
      <c r="BE298" s="467"/>
      <c r="BF298" s="467"/>
      <c r="BG298" s="467"/>
      <c r="BH298" s="467"/>
      <c r="BI298" s="467"/>
      <c r="BJ298" s="467"/>
      <c r="BK298" s="467"/>
      <c r="BL298" s="467"/>
    </row>
    <row r="299" spans="1:64" s="468" customFormat="1">
      <c r="A299" s="467"/>
      <c r="B299" s="751"/>
      <c r="C299" s="813" t="s">
        <v>1191</v>
      </c>
      <c r="D299" s="808"/>
      <c r="E299" s="808"/>
      <c r="F299" s="808"/>
      <c r="G299" s="808"/>
      <c r="H299" s="808"/>
      <c r="I299" s="808"/>
      <c r="J299" s="808"/>
      <c r="K299" s="808"/>
      <c r="L299" s="808"/>
      <c r="M299" s="808"/>
      <c r="N299" s="808"/>
      <c r="O299" s="808"/>
      <c r="P299" s="808"/>
      <c r="Q299" s="808"/>
      <c r="R299" s="808"/>
      <c r="S299" s="808"/>
      <c r="T299" s="808"/>
      <c r="U299" s="808"/>
      <c r="V299" s="808"/>
      <c r="W299" s="808"/>
      <c r="X299" s="808"/>
      <c r="Y299" s="808"/>
      <c r="Z299" s="808"/>
      <c r="AA299" s="808"/>
      <c r="AB299" s="808"/>
      <c r="AC299" s="808"/>
      <c r="AD299" s="808"/>
      <c r="AE299" s="808"/>
      <c r="AF299" s="808"/>
      <c r="AG299" s="808"/>
      <c r="AH299" s="808"/>
      <c r="AI299" s="808"/>
      <c r="AJ299" s="808"/>
      <c r="AK299" s="808"/>
      <c r="AL299" s="808"/>
      <c r="AM299" s="808"/>
      <c r="AN299" s="808"/>
      <c r="AO299" s="808"/>
      <c r="AP299" s="808"/>
      <c r="AQ299" s="808"/>
      <c r="AR299" s="808"/>
      <c r="AS299" s="808"/>
      <c r="AT299" s="442"/>
      <c r="AU299" s="755"/>
      <c r="AV299" s="830"/>
      <c r="AW299" s="830"/>
      <c r="AX299" s="830"/>
      <c r="AY299" s="830"/>
      <c r="AZ299" s="830"/>
      <c r="BA299" s="833"/>
      <c r="BB299" s="467"/>
      <c r="BC299" s="467"/>
      <c r="BD299" s="467"/>
      <c r="BE299" s="467"/>
      <c r="BF299" s="467"/>
      <c r="BG299" s="467"/>
      <c r="BH299" s="467"/>
      <c r="BI299" s="467"/>
      <c r="BJ299" s="467"/>
      <c r="BK299" s="467"/>
      <c r="BL299" s="467"/>
    </row>
    <row r="300" spans="1:64" s="468" customFormat="1">
      <c r="A300" s="467"/>
      <c r="B300" s="751"/>
      <c r="C300" s="481"/>
      <c r="D300" s="478"/>
      <c r="E300" s="478"/>
      <c r="F300" s="478"/>
      <c r="G300" s="478"/>
      <c r="H300" s="478"/>
      <c r="I300" s="478"/>
      <c r="J300" s="478"/>
      <c r="K300" s="478"/>
      <c r="L300" s="478"/>
      <c r="M300" s="478"/>
      <c r="N300" s="478"/>
      <c r="O300" s="478"/>
      <c r="P300" s="478"/>
      <c r="Q300" s="478"/>
      <c r="R300" s="478"/>
      <c r="S300" s="478"/>
      <c r="T300" s="478"/>
      <c r="U300" s="478"/>
      <c r="V300" s="478"/>
      <c r="W300" s="478"/>
      <c r="X300" s="478"/>
      <c r="Y300" s="478"/>
      <c r="Z300" s="478"/>
      <c r="AA300" s="478"/>
      <c r="AB300" s="478"/>
      <c r="AC300" s="478"/>
      <c r="AD300" s="478"/>
      <c r="AE300" s="478"/>
      <c r="AF300" s="478"/>
      <c r="AG300" s="478"/>
      <c r="AH300" s="478"/>
      <c r="AI300" s="478"/>
      <c r="AJ300" s="478"/>
      <c r="AK300" s="478"/>
      <c r="AL300" s="478"/>
      <c r="AM300" s="478"/>
      <c r="AN300" s="478"/>
      <c r="AO300" s="478"/>
      <c r="AP300" s="478"/>
      <c r="AQ300" s="478"/>
      <c r="AR300" s="478"/>
      <c r="AS300" s="478"/>
      <c r="AT300" s="442"/>
      <c r="AU300" s="755"/>
      <c r="AV300" s="830"/>
      <c r="AW300" s="830"/>
      <c r="AX300" s="830"/>
      <c r="AY300" s="830"/>
      <c r="AZ300" s="830"/>
      <c r="BA300" s="833"/>
      <c r="BB300" s="467"/>
      <c r="BC300" s="467"/>
      <c r="BD300" s="467"/>
      <c r="BE300" s="467"/>
      <c r="BF300" s="467"/>
      <c r="BG300" s="467"/>
      <c r="BH300" s="467"/>
      <c r="BI300" s="467"/>
      <c r="BJ300" s="467"/>
      <c r="BK300" s="467"/>
      <c r="BL300" s="467"/>
    </row>
    <row r="301" spans="1:64" s="468" customFormat="1">
      <c r="A301" s="467"/>
      <c r="B301" s="751"/>
      <c r="C301" s="469"/>
      <c r="D301" s="469"/>
      <c r="E301" s="469" t="s">
        <v>1194</v>
      </c>
      <c r="F301" s="442"/>
      <c r="G301" s="469" t="s">
        <v>1200</v>
      </c>
      <c r="H301" s="469"/>
      <c r="I301" s="442"/>
      <c r="J301" s="469"/>
      <c r="K301" s="469"/>
      <c r="L301" s="442"/>
      <c r="M301" s="469"/>
      <c r="N301" s="469" t="s">
        <v>1200</v>
      </c>
      <c r="O301" s="442"/>
      <c r="P301" s="469"/>
      <c r="Q301" s="469" t="s">
        <v>1200</v>
      </c>
      <c r="R301" s="442"/>
      <c r="S301" s="469"/>
      <c r="T301" s="469" t="s">
        <v>1200</v>
      </c>
      <c r="U301" s="482"/>
      <c r="V301" s="469"/>
      <c r="W301" s="469" t="s">
        <v>1200</v>
      </c>
      <c r="X301" s="442"/>
      <c r="Y301" s="469"/>
      <c r="Z301" s="469"/>
      <c r="AA301" s="442"/>
      <c r="AB301" s="469"/>
      <c r="AC301" s="469"/>
      <c r="AD301" s="442"/>
      <c r="AE301" s="469"/>
      <c r="AF301" s="469"/>
      <c r="AG301" s="442"/>
      <c r="AH301" s="469"/>
      <c r="AI301" s="469"/>
      <c r="AJ301" s="442"/>
      <c r="AK301" s="469"/>
      <c r="AL301" s="469"/>
      <c r="AM301" s="442"/>
      <c r="AN301" s="469" t="s">
        <v>1200</v>
      </c>
      <c r="AO301" s="469"/>
      <c r="AP301" s="482"/>
      <c r="AQ301" s="469"/>
      <c r="AR301" s="469"/>
      <c r="AS301" s="442"/>
      <c r="AT301" s="442"/>
      <c r="AU301" s="755"/>
      <c r="AV301" s="830"/>
      <c r="AW301" s="830"/>
      <c r="AX301" s="830"/>
      <c r="AY301" s="830"/>
      <c r="AZ301" s="830"/>
      <c r="BA301" s="833"/>
      <c r="BB301" s="467"/>
      <c r="BC301" s="467"/>
      <c r="BD301" s="467"/>
      <c r="BE301" s="467"/>
      <c r="BF301" s="467"/>
      <c r="BG301" s="467"/>
      <c r="BH301" s="467"/>
      <c r="BI301" s="467"/>
      <c r="BJ301" s="467"/>
      <c r="BK301" s="467"/>
      <c r="BL301" s="467"/>
    </row>
    <row r="302" spans="1:64" s="468" customFormat="1" ht="17" thickBot="1">
      <c r="A302" s="467"/>
      <c r="B302" s="751"/>
      <c r="C302" s="469"/>
      <c r="D302" s="440" t="s">
        <v>1194</v>
      </c>
      <c r="E302" s="441"/>
      <c r="F302" s="442"/>
      <c r="G302" s="820" t="s">
        <v>1194</v>
      </c>
      <c r="H302" s="820"/>
      <c r="I302" s="442"/>
      <c r="J302" s="820"/>
      <c r="K302" s="820"/>
      <c r="L302" s="442"/>
      <c r="M302" s="820" t="s">
        <v>1194</v>
      </c>
      <c r="N302" s="820"/>
      <c r="O302" s="442"/>
      <c r="P302" s="820" t="s">
        <v>1194</v>
      </c>
      <c r="Q302" s="820"/>
      <c r="R302" s="442"/>
      <c r="S302" s="820" t="s">
        <v>1194</v>
      </c>
      <c r="T302" s="820"/>
      <c r="U302" s="442"/>
      <c r="V302" s="820" t="s">
        <v>1194</v>
      </c>
      <c r="W302" s="820"/>
      <c r="X302" s="442"/>
      <c r="Y302" s="820"/>
      <c r="Z302" s="820"/>
      <c r="AA302" s="442"/>
      <c r="AB302" s="820" t="s">
        <v>1194</v>
      </c>
      <c r="AC302" s="820"/>
      <c r="AD302" s="442"/>
      <c r="AE302" s="824" t="s">
        <v>1194</v>
      </c>
      <c r="AF302" s="824"/>
      <c r="AG302" s="442"/>
      <c r="AH302" s="820"/>
      <c r="AI302" s="820"/>
      <c r="AJ302" s="442"/>
      <c r="AK302" s="820"/>
      <c r="AL302" s="820"/>
      <c r="AM302" s="442"/>
      <c r="AN302" s="820" t="s">
        <v>1194</v>
      </c>
      <c r="AO302" s="820"/>
      <c r="AP302" s="442"/>
      <c r="AQ302" s="825"/>
      <c r="AR302" s="825"/>
      <c r="AS302" s="442"/>
      <c r="AT302" s="442"/>
      <c r="AU302" s="755"/>
      <c r="AV302" s="831"/>
      <c r="AW302" s="831"/>
      <c r="AX302" s="831"/>
      <c r="AY302" s="831"/>
      <c r="AZ302" s="831"/>
      <c r="BA302" s="834"/>
      <c r="BB302" s="467"/>
      <c r="BC302" s="467"/>
      <c r="BD302" s="467"/>
      <c r="BE302" s="467"/>
      <c r="BF302" s="467"/>
      <c r="BG302" s="467"/>
      <c r="BH302" s="467"/>
      <c r="BI302" s="467"/>
      <c r="BJ302" s="467"/>
      <c r="BK302" s="467"/>
      <c r="BL302" s="467"/>
    </row>
    <row r="303" spans="1:64" s="468" customFormat="1" ht="17.5" thickTop="1" thickBot="1">
      <c r="A303" s="467"/>
      <c r="B303" s="751"/>
      <c r="C303" s="442"/>
      <c r="D303" s="433" t="s">
        <v>814</v>
      </c>
      <c r="E303" s="434" t="s">
        <v>816</v>
      </c>
      <c r="F303" s="442"/>
      <c r="G303" s="433" t="s">
        <v>814</v>
      </c>
      <c r="H303" s="434" t="s">
        <v>816</v>
      </c>
      <c r="I303" s="442"/>
      <c r="J303" s="443" t="s">
        <v>814</v>
      </c>
      <c r="K303" s="444" t="s">
        <v>816</v>
      </c>
      <c r="L303" s="442"/>
      <c r="M303" s="433" t="s">
        <v>814</v>
      </c>
      <c r="N303" s="434" t="s">
        <v>816</v>
      </c>
      <c r="O303" s="442"/>
      <c r="P303" s="433" t="s">
        <v>814</v>
      </c>
      <c r="Q303" s="434" t="s">
        <v>816</v>
      </c>
      <c r="R303" s="442"/>
      <c r="S303" s="433" t="s">
        <v>814</v>
      </c>
      <c r="T303" s="434" t="s">
        <v>816</v>
      </c>
      <c r="U303" s="442"/>
      <c r="V303" s="433" t="s">
        <v>814</v>
      </c>
      <c r="W303" s="434" t="s">
        <v>816</v>
      </c>
      <c r="X303" s="442"/>
      <c r="Y303" s="443" t="s">
        <v>814</v>
      </c>
      <c r="Z303" s="444" t="s">
        <v>816</v>
      </c>
      <c r="AA303" s="442"/>
      <c r="AB303" s="433" t="s">
        <v>814</v>
      </c>
      <c r="AC303" s="434" t="s">
        <v>816</v>
      </c>
      <c r="AD303" s="442"/>
      <c r="AE303" s="433" t="s">
        <v>814</v>
      </c>
      <c r="AF303" s="434" t="s">
        <v>816</v>
      </c>
      <c r="AG303" s="442"/>
      <c r="AH303" s="443" t="s">
        <v>814</v>
      </c>
      <c r="AI303" s="444" t="s">
        <v>816</v>
      </c>
      <c r="AJ303" s="442"/>
      <c r="AK303" s="443" t="s">
        <v>814</v>
      </c>
      <c r="AL303" s="444" t="s">
        <v>816</v>
      </c>
      <c r="AM303" s="442"/>
      <c r="AN303" s="433" t="s">
        <v>814</v>
      </c>
      <c r="AO303" s="434" t="s">
        <v>816</v>
      </c>
      <c r="AP303" s="442"/>
      <c r="AQ303" s="443" t="s">
        <v>814</v>
      </c>
      <c r="AR303" s="444" t="s">
        <v>816</v>
      </c>
      <c r="AS303" s="460"/>
      <c r="AT303" s="442"/>
      <c r="AU303" s="755"/>
      <c r="AV303" s="835">
        <v>14</v>
      </c>
      <c r="AW303" s="761">
        <f>COUNTIF(D302:AR303,"FC")</f>
        <v>9</v>
      </c>
      <c r="AX303" s="761">
        <f>COUNTIF(C301:AR301,"EC")</f>
        <v>6</v>
      </c>
      <c r="AY303" s="761">
        <f>COUNTIF(A305:AR306,"E")</f>
        <v>7</v>
      </c>
      <c r="AZ303" s="761">
        <f>COUNTIF(J302:AR302,"TW")</f>
        <v>0</v>
      </c>
      <c r="BA303" s="762"/>
      <c r="BB303" s="467"/>
      <c r="BC303" s="467"/>
      <c r="BD303" s="467"/>
      <c r="BE303" s="467"/>
      <c r="BF303" s="467"/>
      <c r="BG303" s="467"/>
      <c r="BH303" s="467"/>
      <c r="BI303" s="467"/>
      <c r="BJ303" s="467"/>
      <c r="BK303" s="467"/>
      <c r="BL303" s="467"/>
    </row>
    <row r="304" spans="1:64" s="468" customFormat="1" ht="17.5" thickTop="1" thickBot="1">
      <c r="A304" s="467"/>
      <c r="B304" s="751"/>
      <c r="C304" s="442"/>
      <c r="D304" s="435" t="s">
        <v>819</v>
      </c>
      <c r="E304" s="436" t="s">
        <v>637</v>
      </c>
      <c r="F304" s="442"/>
      <c r="G304" s="435" t="s">
        <v>819</v>
      </c>
      <c r="H304" s="436" t="s">
        <v>637</v>
      </c>
      <c r="I304" s="442" t="s">
        <v>826</v>
      </c>
      <c r="J304" s="447" t="s">
        <v>819</v>
      </c>
      <c r="K304" s="448" t="s">
        <v>637</v>
      </c>
      <c r="L304" s="442"/>
      <c r="M304" s="435" t="s">
        <v>819</v>
      </c>
      <c r="N304" s="436" t="s">
        <v>637</v>
      </c>
      <c r="O304" s="442"/>
      <c r="P304" s="435" t="s">
        <v>819</v>
      </c>
      <c r="Q304" s="436" t="s">
        <v>637</v>
      </c>
      <c r="R304" s="442"/>
      <c r="S304" s="435" t="s">
        <v>819</v>
      </c>
      <c r="T304" s="436" t="s">
        <v>637</v>
      </c>
      <c r="U304" s="442"/>
      <c r="V304" s="435" t="s">
        <v>819</v>
      </c>
      <c r="W304" s="436" t="s">
        <v>637</v>
      </c>
      <c r="X304" s="442"/>
      <c r="Y304" s="447" t="s">
        <v>819</v>
      </c>
      <c r="Z304" s="448" t="s">
        <v>637</v>
      </c>
      <c r="AA304" s="442"/>
      <c r="AB304" s="435" t="s">
        <v>819</v>
      </c>
      <c r="AC304" s="436" t="s">
        <v>637</v>
      </c>
      <c r="AD304" s="442"/>
      <c r="AE304" s="435" t="s">
        <v>819</v>
      </c>
      <c r="AF304" s="436" t="s">
        <v>637</v>
      </c>
      <c r="AG304" s="442"/>
      <c r="AH304" s="447" t="s">
        <v>819</v>
      </c>
      <c r="AI304" s="448" t="s">
        <v>637</v>
      </c>
      <c r="AJ304" s="442"/>
      <c r="AK304" s="447" t="s">
        <v>819</v>
      </c>
      <c r="AL304" s="448" t="s">
        <v>637</v>
      </c>
      <c r="AM304" s="442"/>
      <c r="AN304" s="435" t="s">
        <v>819</v>
      </c>
      <c r="AO304" s="436" t="s">
        <v>637</v>
      </c>
      <c r="AP304" s="442"/>
      <c r="AQ304" s="447" t="s">
        <v>819</v>
      </c>
      <c r="AR304" s="448" t="s">
        <v>637</v>
      </c>
      <c r="AS304" s="460"/>
      <c r="AT304" s="442"/>
      <c r="AU304" s="755"/>
      <c r="AV304" s="835"/>
      <c r="AW304" s="761"/>
      <c r="AX304" s="761"/>
      <c r="AY304" s="761"/>
      <c r="AZ304" s="761"/>
      <c r="BA304" s="762"/>
      <c r="BB304" s="467"/>
      <c r="BC304" s="467"/>
      <c r="BD304" s="467"/>
      <c r="BE304" s="467"/>
      <c r="BF304" s="467"/>
      <c r="BG304" s="467"/>
      <c r="BH304" s="467"/>
      <c r="BI304" s="467"/>
      <c r="BJ304" s="467"/>
      <c r="BK304" s="467"/>
      <c r="BL304" s="467"/>
    </row>
    <row r="305" spans="1:64" s="468" customFormat="1" ht="17.5" thickTop="1" thickBot="1">
      <c r="A305" s="467"/>
      <c r="B305" s="751"/>
      <c r="C305" s="469"/>
      <c r="D305" s="437" t="s">
        <v>1195</v>
      </c>
      <c r="E305" s="438" t="s">
        <v>1336</v>
      </c>
      <c r="F305" s="453">
        <v>430</v>
      </c>
      <c r="G305" s="437" t="s">
        <v>1195</v>
      </c>
      <c r="H305" s="438" t="s">
        <v>1336</v>
      </c>
      <c r="I305" s="453">
        <v>415</v>
      </c>
      <c r="J305" s="451">
        <v>0</v>
      </c>
      <c r="K305" s="452" t="s">
        <v>967</v>
      </c>
      <c r="L305" s="453">
        <v>415</v>
      </c>
      <c r="M305" s="437" t="s">
        <v>1195</v>
      </c>
      <c r="N305" s="438" t="s">
        <v>1336</v>
      </c>
      <c r="O305" s="453">
        <v>425</v>
      </c>
      <c r="P305" s="437" t="s">
        <v>1195</v>
      </c>
      <c r="Q305" s="438" t="s">
        <v>1336</v>
      </c>
      <c r="R305" s="453">
        <v>415</v>
      </c>
      <c r="S305" s="437"/>
      <c r="T305" s="438" t="s">
        <v>1336</v>
      </c>
      <c r="U305" s="453">
        <v>400</v>
      </c>
      <c r="V305" s="437" t="s">
        <v>1195</v>
      </c>
      <c r="W305" s="438" t="s">
        <v>1117</v>
      </c>
      <c r="X305" s="453">
        <v>337</v>
      </c>
      <c r="Y305" s="451">
        <v>0</v>
      </c>
      <c r="Z305" s="452" t="s">
        <v>967</v>
      </c>
      <c r="AA305" s="453">
        <v>331</v>
      </c>
      <c r="AB305" s="437">
        <v>0</v>
      </c>
      <c r="AC305" s="438" t="s">
        <v>967</v>
      </c>
      <c r="AD305" s="453">
        <v>442</v>
      </c>
      <c r="AE305" s="437" t="s">
        <v>1195</v>
      </c>
      <c r="AF305" s="438" t="s">
        <v>1336</v>
      </c>
      <c r="AG305" s="453">
        <v>435</v>
      </c>
      <c r="AH305" s="451">
        <v>0</v>
      </c>
      <c r="AI305" s="452" t="s">
        <v>967</v>
      </c>
      <c r="AJ305" s="453">
        <v>297.19499999999999</v>
      </c>
      <c r="AK305" s="451">
        <v>0</v>
      </c>
      <c r="AL305" s="452" t="s">
        <v>967</v>
      </c>
      <c r="AM305" s="453">
        <v>322</v>
      </c>
      <c r="AN305" s="437" t="s">
        <v>1195</v>
      </c>
      <c r="AO305" s="438" t="s">
        <v>1117</v>
      </c>
      <c r="AP305" s="396">
        <v>451</v>
      </c>
      <c r="AQ305" s="451">
        <v>0</v>
      </c>
      <c r="AR305" s="395" t="s">
        <v>967</v>
      </c>
      <c r="AS305" s="396">
        <v>379.154</v>
      </c>
      <c r="AT305" s="442"/>
      <c r="AU305" s="755"/>
      <c r="AV305" s="835"/>
      <c r="AW305" s="761"/>
      <c r="AX305" s="761"/>
      <c r="AY305" s="761"/>
      <c r="AZ305" s="761"/>
      <c r="BA305" s="762"/>
      <c r="BB305" s="472">
        <f>SUM(F305:AS305)</f>
        <v>5494.3490000000002</v>
      </c>
      <c r="BC305" s="467"/>
      <c r="BD305" s="467"/>
      <c r="BE305" s="467"/>
      <c r="BF305" s="467"/>
      <c r="BG305" s="467"/>
      <c r="BH305" s="467"/>
      <c r="BI305" s="467"/>
      <c r="BJ305" s="467"/>
      <c r="BK305" s="467"/>
      <c r="BL305" s="467"/>
    </row>
    <row r="306" spans="1:64" s="468" customFormat="1" ht="17" thickTop="1">
      <c r="A306" s="467"/>
      <c r="B306" s="751"/>
      <c r="C306" s="473"/>
      <c r="D306" s="760" t="s">
        <v>195</v>
      </c>
      <c r="E306" s="760"/>
      <c r="F306" s="442"/>
      <c r="G306" s="760" t="s">
        <v>186</v>
      </c>
      <c r="H306" s="760"/>
      <c r="I306" s="473"/>
      <c r="J306" s="760" t="s">
        <v>187</v>
      </c>
      <c r="K306" s="760"/>
      <c r="L306" s="473"/>
      <c r="M306" s="760" t="s">
        <v>185</v>
      </c>
      <c r="N306" s="760"/>
      <c r="O306" s="473"/>
      <c r="P306" s="760" t="s">
        <v>183</v>
      </c>
      <c r="Q306" s="760"/>
      <c r="R306" s="442"/>
      <c r="S306" s="760" t="s">
        <v>191</v>
      </c>
      <c r="T306" s="760"/>
      <c r="U306" s="442"/>
      <c r="V306" s="760" t="s">
        <v>192</v>
      </c>
      <c r="W306" s="760"/>
      <c r="X306" s="442"/>
      <c r="Y306" s="760" t="s">
        <v>198</v>
      </c>
      <c r="Z306" s="760"/>
      <c r="AA306" s="442"/>
      <c r="AB306" s="760" t="s">
        <v>203</v>
      </c>
      <c r="AC306" s="760"/>
      <c r="AD306" s="442"/>
      <c r="AE306" s="760" t="s">
        <v>207</v>
      </c>
      <c r="AF306" s="760"/>
      <c r="AG306" s="442"/>
      <c r="AH306" s="760" t="s">
        <v>1651</v>
      </c>
      <c r="AI306" s="760"/>
      <c r="AJ306" s="442"/>
      <c r="AK306" s="760" t="s">
        <v>1652</v>
      </c>
      <c r="AL306" s="760"/>
      <c r="AM306" s="474"/>
      <c r="AN306" s="760" t="s">
        <v>1059</v>
      </c>
      <c r="AO306" s="760"/>
      <c r="AP306" s="442"/>
      <c r="AQ306" s="760" t="s">
        <v>1060</v>
      </c>
      <c r="AR306" s="760"/>
      <c r="AS306" s="473"/>
      <c r="AT306" s="442"/>
      <c r="AU306" s="755"/>
      <c r="AV306" s="470"/>
      <c r="AW306" s="470"/>
      <c r="AX306" s="470"/>
      <c r="AY306" s="470"/>
      <c r="AZ306" s="470"/>
      <c r="BA306" s="471"/>
      <c r="BB306" s="467"/>
      <c r="BC306" s="467"/>
      <c r="BD306" s="467"/>
      <c r="BE306" s="467"/>
      <c r="BF306" s="467"/>
      <c r="BG306" s="467"/>
      <c r="BH306" s="467"/>
      <c r="BI306" s="467"/>
      <c r="BJ306" s="467"/>
      <c r="BK306" s="467"/>
      <c r="BL306" s="467"/>
    </row>
    <row r="307" spans="1:64" s="468" customFormat="1">
      <c r="A307" s="467"/>
      <c r="B307" s="751"/>
      <c r="C307" s="473"/>
      <c r="D307" s="760" t="s">
        <v>1116</v>
      </c>
      <c r="E307" s="760"/>
      <c r="F307" s="442"/>
      <c r="G307" s="760" t="s">
        <v>1115</v>
      </c>
      <c r="H307" s="760"/>
      <c r="I307" s="442"/>
      <c r="J307" s="760" t="s">
        <v>1113</v>
      </c>
      <c r="K307" s="760"/>
      <c r="L307" s="442"/>
      <c r="M307" s="760" t="s">
        <v>1116</v>
      </c>
      <c r="N307" s="760"/>
      <c r="O307" s="442"/>
      <c r="P307" s="760" t="s">
        <v>1116</v>
      </c>
      <c r="Q307" s="760"/>
      <c r="R307" s="442"/>
      <c r="S307" s="760" t="s">
        <v>1116</v>
      </c>
      <c r="T307" s="760"/>
      <c r="U307" s="442"/>
      <c r="V307" s="760" t="s">
        <v>1116</v>
      </c>
      <c r="W307" s="760"/>
      <c r="X307" s="442"/>
      <c r="Y307" s="760" t="s">
        <v>1116</v>
      </c>
      <c r="Z307" s="760"/>
      <c r="AA307" s="442"/>
      <c r="AB307" s="760" t="s">
        <v>1351</v>
      </c>
      <c r="AC307" s="760"/>
      <c r="AD307" s="442"/>
      <c r="AE307" s="760" t="s">
        <v>1121</v>
      </c>
      <c r="AF307" s="760"/>
      <c r="AG307" s="442"/>
      <c r="AH307" s="760" t="s">
        <v>1351</v>
      </c>
      <c r="AI307" s="760"/>
      <c r="AJ307" s="442"/>
      <c r="AK307" s="760" t="s">
        <v>1427</v>
      </c>
      <c r="AL307" s="760"/>
      <c r="AM307" s="442"/>
      <c r="AN307" s="760" t="s">
        <v>1116</v>
      </c>
      <c r="AO307" s="760"/>
      <c r="AP307" s="442"/>
      <c r="AQ307" s="760" t="s">
        <v>1341</v>
      </c>
      <c r="AR307" s="760"/>
      <c r="AS307" s="473"/>
      <c r="AT307" s="442"/>
      <c r="AU307" s="755"/>
      <c r="AV307" s="470"/>
      <c r="AW307" s="470"/>
      <c r="AX307" s="470"/>
      <c r="AY307" s="470"/>
      <c r="AZ307" s="470"/>
      <c r="BA307" s="471"/>
      <c r="BB307" s="467"/>
      <c r="BC307" s="467"/>
      <c r="BD307" s="467"/>
      <c r="BE307" s="467"/>
      <c r="BF307" s="467"/>
      <c r="BG307" s="467"/>
      <c r="BH307" s="467"/>
      <c r="BI307" s="467"/>
      <c r="BJ307" s="467"/>
      <c r="BK307" s="467"/>
      <c r="BL307" s="467"/>
    </row>
    <row r="308" spans="1:64" s="468" customFormat="1">
      <c r="A308" s="467"/>
      <c r="B308" s="751"/>
      <c r="C308" s="469"/>
      <c r="D308" s="439"/>
      <c r="E308" s="439"/>
      <c r="F308" s="442"/>
      <c r="G308" s="439"/>
      <c r="H308" s="439"/>
      <c r="I308" s="439"/>
      <c r="J308" s="439"/>
      <c r="K308" s="439"/>
      <c r="L308" s="442"/>
      <c r="M308" s="439"/>
      <c r="N308" s="439"/>
      <c r="O308" s="442"/>
      <c r="P308" s="439"/>
      <c r="Q308" s="439"/>
      <c r="R308" s="439"/>
      <c r="S308" s="476"/>
      <c r="T308" s="477"/>
      <c r="U308" s="439"/>
      <c r="V308" s="439"/>
      <c r="W308" s="439"/>
      <c r="X308" s="469"/>
      <c r="Y308" s="439"/>
      <c r="Z308" s="439"/>
      <c r="AA308" s="442"/>
      <c r="AB308" s="439"/>
      <c r="AC308" s="439"/>
      <c r="AD308" s="442"/>
      <c r="AE308" s="439"/>
      <c r="AF308" s="439"/>
      <c r="AG308" s="442"/>
      <c r="AH308" s="439"/>
      <c r="AI308" s="439"/>
      <c r="AJ308" s="478"/>
      <c r="AK308" s="439"/>
      <c r="AL308" s="439"/>
      <c r="AM308" s="478"/>
      <c r="AN308" s="439"/>
      <c r="AO308" s="439"/>
      <c r="AP308" s="478"/>
      <c r="AQ308" s="439"/>
      <c r="AR308" s="439"/>
      <c r="AS308" s="478"/>
      <c r="AT308" s="442"/>
      <c r="AU308" s="755"/>
      <c r="AV308" s="470"/>
      <c r="AW308" s="470"/>
      <c r="AX308" s="470"/>
      <c r="AY308" s="470"/>
      <c r="AZ308" s="470"/>
      <c r="BA308" s="471"/>
      <c r="BB308" s="467"/>
      <c r="BC308" s="467"/>
      <c r="BD308" s="467"/>
      <c r="BE308" s="467"/>
      <c r="BF308" s="467"/>
      <c r="BG308" s="467"/>
      <c r="BH308" s="467"/>
      <c r="BI308" s="467"/>
      <c r="BJ308" s="467"/>
      <c r="BK308" s="467"/>
      <c r="BL308" s="467"/>
    </row>
    <row r="309" spans="1:64" s="468" customFormat="1">
      <c r="A309" s="467"/>
      <c r="B309" s="751"/>
      <c r="C309" s="479"/>
      <c r="D309" s="479">
        <f>AQ298+1</f>
        <v>373</v>
      </c>
      <c r="E309" s="479"/>
      <c r="F309" s="480"/>
      <c r="G309" s="479">
        <f>D309+1</f>
        <v>374</v>
      </c>
      <c r="H309" s="479"/>
      <c r="I309" s="480"/>
      <c r="J309" s="479">
        <f>G309+1</f>
        <v>375</v>
      </c>
      <c r="K309" s="479"/>
      <c r="L309" s="480"/>
      <c r="M309" s="479">
        <f>J309+1</f>
        <v>376</v>
      </c>
      <c r="N309" s="479"/>
      <c r="O309" s="480"/>
      <c r="P309" s="479">
        <f>M309+1</f>
        <v>377</v>
      </c>
      <c r="Q309" s="479"/>
      <c r="R309" s="480"/>
      <c r="S309" s="479">
        <f>P309+1</f>
        <v>378</v>
      </c>
      <c r="T309" s="479"/>
      <c r="U309" s="480"/>
      <c r="V309" s="479">
        <f>S309+1</f>
        <v>379</v>
      </c>
      <c r="W309" s="479"/>
      <c r="X309" s="479"/>
      <c r="Y309" s="479">
        <f>V309+1</f>
        <v>380</v>
      </c>
      <c r="Z309" s="479"/>
      <c r="AA309" s="480"/>
      <c r="AB309" s="479">
        <f>Y309+1</f>
        <v>381</v>
      </c>
      <c r="AC309" s="479"/>
      <c r="AD309" s="480"/>
      <c r="AE309" s="479">
        <f>AB309+1</f>
        <v>382</v>
      </c>
      <c r="AF309" s="479"/>
      <c r="AG309" s="480"/>
      <c r="AH309" s="479">
        <f>AE309+1</f>
        <v>383</v>
      </c>
      <c r="AI309" s="479"/>
      <c r="AJ309" s="479"/>
      <c r="AK309" s="479">
        <f>AH309+1</f>
        <v>384</v>
      </c>
      <c r="AL309" s="479"/>
      <c r="AM309" s="479"/>
      <c r="AN309" s="479">
        <f>AK309+1</f>
        <v>385</v>
      </c>
      <c r="AO309" s="479"/>
      <c r="AP309" s="479"/>
      <c r="AQ309" s="479">
        <f>AN309+1</f>
        <v>386</v>
      </c>
      <c r="AR309" s="479"/>
      <c r="AS309" s="479"/>
      <c r="AT309" s="442"/>
      <c r="AU309" s="755"/>
      <c r="AV309" s="470"/>
      <c r="AW309" s="470"/>
      <c r="AX309" s="470"/>
      <c r="AY309" s="470"/>
      <c r="AZ309" s="470"/>
      <c r="BA309" s="471"/>
      <c r="BB309" s="467"/>
      <c r="BC309" s="467"/>
      <c r="BD309" s="467"/>
      <c r="BE309" s="467"/>
      <c r="BF309" s="467"/>
      <c r="BG309" s="467"/>
      <c r="BH309" s="467"/>
      <c r="BI309" s="467"/>
      <c r="BJ309" s="467"/>
      <c r="BK309" s="467"/>
      <c r="BL309" s="467"/>
    </row>
    <row r="310" spans="1:64" s="468" customFormat="1">
      <c r="A310" s="467"/>
      <c r="B310" s="751"/>
      <c r="C310" s="813" t="s">
        <v>1189</v>
      </c>
      <c r="D310" s="808"/>
      <c r="E310" s="808"/>
      <c r="F310" s="808"/>
      <c r="G310" s="808"/>
      <c r="H310" s="808"/>
      <c r="I310" s="808"/>
      <c r="J310" s="808"/>
      <c r="K310" s="808"/>
      <c r="L310" s="808"/>
      <c r="M310" s="808"/>
      <c r="N310" s="808"/>
      <c r="O310" s="808"/>
      <c r="P310" s="808"/>
      <c r="Q310" s="808"/>
      <c r="R310" s="808"/>
      <c r="S310" s="808"/>
      <c r="T310" s="808"/>
      <c r="U310" s="808"/>
      <c r="V310" s="808"/>
      <c r="W310" s="808"/>
      <c r="X310" s="808"/>
      <c r="Y310" s="808"/>
      <c r="Z310" s="808"/>
      <c r="AA310" s="808"/>
      <c r="AB310" s="808"/>
      <c r="AC310" s="808"/>
      <c r="AD310" s="808"/>
      <c r="AE310" s="808"/>
      <c r="AF310" s="808"/>
      <c r="AG310" s="808"/>
      <c r="AH310" s="808"/>
      <c r="AI310" s="808"/>
      <c r="AJ310" s="808"/>
      <c r="AK310" s="808"/>
      <c r="AL310" s="808"/>
      <c r="AM310" s="808"/>
      <c r="AN310" s="808"/>
      <c r="AO310" s="808"/>
      <c r="AP310" s="808"/>
      <c r="AQ310" s="808"/>
      <c r="AR310" s="808"/>
      <c r="AS310" s="808"/>
      <c r="AT310" s="442"/>
      <c r="AU310" s="755"/>
      <c r="AV310" s="470"/>
      <c r="AW310" s="470"/>
      <c r="AX310" s="470"/>
      <c r="AY310" s="470"/>
      <c r="AZ310" s="470"/>
      <c r="BA310" s="471"/>
      <c r="BB310" s="467"/>
      <c r="BC310" s="467"/>
      <c r="BD310" s="467"/>
      <c r="BE310" s="467"/>
      <c r="BF310" s="467"/>
      <c r="BG310" s="467"/>
      <c r="BH310" s="467"/>
      <c r="BI310" s="467"/>
      <c r="BJ310" s="467"/>
      <c r="BK310" s="467"/>
      <c r="BL310" s="467"/>
    </row>
    <row r="311" spans="1:64" s="468" customFormat="1">
      <c r="A311" s="467"/>
      <c r="B311" s="751"/>
      <c r="C311" s="481"/>
      <c r="D311" s="478"/>
      <c r="E311" s="478"/>
      <c r="F311" s="478"/>
      <c r="G311" s="478"/>
      <c r="H311" s="478"/>
      <c r="I311" s="478"/>
      <c r="J311" s="478"/>
      <c r="K311" s="478"/>
      <c r="L311" s="478"/>
      <c r="M311" s="478"/>
      <c r="N311" s="478"/>
      <c r="O311" s="478"/>
      <c r="P311" s="478"/>
      <c r="Q311" s="478"/>
      <c r="R311" s="478"/>
      <c r="S311" s="478"/>
      <c r="T311" s="478"/>
      <c r="U311" s="478"/>
      <c r="V311" s="478"/>
      <c r="W311" s="478"/>
      <c r="X311" s="478"/>
      <c r="Y311" s="478"/>
      <c r="Z311" s="478"/>
      <c r="AA311" s="478"/>
      <c r="AB311" s="478"/>
      <c r="AC311" s="478"/>
      <c r="AD311" s="478"/>
      <c r="AE311" s="478"/>
      <c r="AF311" s="478"/>
      <c r="AG311" s="478"/>
      <c r="AH311" s="478"/>
      <c r="AI311" s="478"/>
      <c r="AJ311" s="478"/>
      <c r="AK311" s="478"/>
      <c r="AL311" s="478"/>
      <c r="AM311" s="478"/>
      <c r="AN311" s="478"/>
      <c r="AO311" s="478"/>
      <c r="AP311" s="478"/>
      <c r="AQ311" s="478"/>
      <c r="AR311" s="478"/>
      <c r="AS311" s="478"/>
      <c r="AT311" s="442"/>
      <c r="AU311" s="755"/>
      <c r="AV311" s="470"/>
      <c r="AW311" s="470"/>
      <c r="AX311" s="470"/>
      <c r="AY311" s="470"/>
      <c r="AZ311" s="470"/>
      <c r="BA311" s="471"/>
      <c r="BB311" s="467"/>
      <c r="BC311" s="467"/>
      <c r="BD311" s="467"/>
      <c r="BE311" s="467"/>
      <c r="BF311" s="467"/>
      <c r="BG311" s="467"/>
      <c r="BH311" s="467"/>
      <c r="BI311" s="467"/>
      <c r="BJ311" s="467"/>
      <c r="BK311" s="467"/>
      <c r="BL311" s="467"/>
    </row>
    <row r="312" spans="1:64" s="468" customFormat="1" ht="17" thickBot="1">
      <c r="A312" s="467"/>
      <c r="B312" s="751"/>
      <c r="C312" s="469"/>
      <c r="D312" s="469"/>
      <c r="E312" s="469"/>
      <c r="F312" s="442"/>
      <c r="G312" s="469"/>
      <c r="H312" s="469"/>
      <c r="I312" s="442"/>
      <c r="J312" s="469"/>
      <c r="K312" s="469"/>
      <c r="L312" s="442"/>
      <c r="M312" s="469"/>
      <c r="N312" s="469"/>
      <c r="O312" s="442"/>
      <c r="P312" s="469"/>
      <c r="Q312" s="469"/>
      <c r="R312" s="442"/>
      <c r="S312" s="469"/>
      <c r="T312" s="469"/>
      <c r="U312" s="482"/>
      <c r="V312" s="469"/>
      <c r="W312" s="469"/>
      <c r="X312" s="442"/>
      <c r="Y312" s="469"/>
      <c r="Z312" s="469"/>
      <c r="AA312" s="442"/>
      <c r="AB312" s="469"/>
      <c r="AC312" s="469" t="s">
        <v>1200</v>
      </c>
      <c r="AD312" s="442"/>
      <c r="AE312" s="469"/>
      <c r="AF312" s="469"/>
      <c r="AG312" s="442"/>
      <c r="AH312" s="469"/>
      <c r="AI312" s="469"/>
      <c r="AJ312" s="442"/>
      <c r="AK312" s="469"/>
      <c r="AL312" s="469"/>
      <c r="AM312" s="442"/>
      <c r="AN312" s="469"/>
      <c r="AO312" s="469"/>
      <c r="AP312" s="482"/>
      <c r="AQ312" s="469"/>
      <c r="AR312" s="469" t="s">
        <v>1200</v>
      </c>
      <c r="AS312" s="442"/>
      <c r="AT312" s="442"/>
      <c r="AU312" s="755"/>
      <c r="AV312" s="470"/>
      <c r="AW312" s="470"/>
      <c r="AX312" s="470"/>
      <c r="AY312" s="470"/>
      <c r="AZ312" s="470"/>
      <c r="BA312" s="471"/>
      <c r="BB312" s="467"/>
      <c r="BC312" s="467"/>
      <c r="BD312" s="467"/>
      <c r="BE312" s="467"/>
      <c r="BF312" s="467"/>
      <c r="BG312" s="467"/>
      <c r="BH312" s="467"/>
      <c r="BI312" s="467"/>
      <c r="BJ312" s="467"/>
      <c r="BK312" s="467"/>
      <c r="BL312" s="467"/>
    </row>
    <row r="313" spans="1:64" s="468" customFormat="1" ht="17.5" thickTop="1" thickBot="1">
      <c r="A313" s="467"/>
      <c r="B313" s="751"/>
      <c r="C313" s="469"/>
      <c r="D313" s="836" t="s">
        <v>1194</v>
      </c>
      <c r="E313" s="837"/>
      <c r="F313" s="442"/>
      <c r="G313" s="820" t="s">
        <v>1194</v>
      </c>
      <c r="H313" s="820"/>
      <c r="I313" s="442"/>
      <c r="J313" s="820" t="s">
        <v>1194</v>
      </c>
      <c r="K313" s="820"/>
      <c r="L313" s="442"/>
      <c r="M313" s="820" t="s">
        <v>1194</v>
      </c>
      <c r="N313" s="820"/>
      <c r="O313" s="442"/>
      <c r="P313" s="820" t="s">
        <v>1194</v>
      </c>
      <c r="Q313" s="820"/>
      <c r="R313" s="442"/>
      <c r="S313" s="820" t="s">
        <v>1194</v>
      </c>
      <c r="T313" s="820"/>
      <c r="U313" s="442"/>
      <c r="V313" s="820" t="s">
        <v>1194</v>
      </c>
      <c r="W313" s="820"/>
      <c r="X313" s="442"/>
      <c r="Y313" s="820" t="s">
        <v>1194</v>
      </c>
      <c r="Z313" s="820"/>
      <c r="AA313" s="442"/>
      <c r="AB313" s="820" t="s">
        <v>1194</v>
      </c>
      <c r="AC313" s="820"/>
      <c r="AD313" s="442"/>
      <c r="AE313" s="820" t="s">
        <v>1194</v>
      </c>
      <c r="AF313" s="820"/>
      <c r="AG313" s="442"/>
      <c r="AH313" s="820"/>
      <c r="AI313" s="820"/>
      <c r="AJ313" s="442"/>
      <c r="AK313" s="820" t="s">
        <v>1194</v>
      </c>
      <c r="AL313" s="820"/>
      <c r="AM313" s="442"/>
      <c r="AN313" s="820"/>
      <c r="AO313" s="820"/>
      <c r="AP313" s="442"/>
      <c r="AQ313" s="825" t="s">
        <v>1194</v>
      </c>
      <c r="AR313" s="825"/>
      <c r="AS313" s="442"/>
      <c r="AT313" s="442"/>
      <c r="AU313" s="755"/>
      <c r="AV313" s="835">
        <v>14</v>
      </c>
      <c r="AW313" s="761">
        <f>COUNTIF(D312:AR313,"FC")</f>
        <v>12</v>
      </c>
      <c r="AX313" s="761">
        <f>COUNTIF(J311:AR315,"EC")</f>
        <v>2</v>
      </c>
      <c r="AY313" s="761">
        <f>COUNTIF(A315:AR316,"E")</f>
        <v>9</v>
      </c>
      <c r="AZ313" s="761">
        <f>COUNTIF(J312:AR312,"TW")</f>
        <v>0</v>
      </c>
      <c r="BA313" s="762"/>
      <c r="BB313" s="467"/>
      <c r="BC313" s="467"/>
      <c r="BD313" s="467"/>
      <c r="BE313" s="467"/>
      <c r="BF313" s="467"/>
      <c r="BG313" s="467"/>
      <c r="BH313" s="467"/>
      <c r="BI313" s="467"/>
      <c r="BJ313" s="467"/>
      <c r="BK313" s="467"/>
      <c r="BL313" s="467"/>
    </row>
    <row r="314" spans="1:64" s="468" customFormat="1" ht="17.5" thickTop="1" thickBot="1">
      <c r="A314" s="467"/>
      <c r="B314" s="751"/>
      <c r="C314" s="442"/>
      <c r="D314" s="433" t="s">
        <v>814</v>
      </c>
      <c r="E314" s="434" t="s">
        <v>816</v>
      </c>
      <c r="F314" s="442"/>
      <c r="G314" s="433" t="s">
        <v>814</v>
      </c>
      <c r="H314" s="434" t="s">
        <v>816</v>
      </c>
      <c r="I314" s="442"/>
      <c r="J314" s="433" t="s">
        <v>814</v>
      </c>
      <c r="K314" s="434" t="s">
        <v>816</v>
      </c>
      <c r="L314" s="442"/>
      <c r="M314" s="433" t="s">
        <v>814</v>
      </c>
      <c r="N314" s="434" t="s">
        <v>816</v>
      </c>
      <c r="O314" s="442"/>
      <c r="P314" s="433" t="s">
        <v>814</v>
      </c>
      <c r="Q314" s="434" t="s">
        <v>816</v>
      </c>
      <c r="R314" s="442"/>
      <c r="S314" s="433" t="s">
        <v>814</v>
      </c>
      <c r="T314" s="434" t="s">
        <v>816</v>
      </c>
      <c r="U314" s="442"/>
      <c r="V314" s="433" t="s">
        <v>814</v>
      </c>
      <c r="W314" s="434" t="s">
        <v>816</v>
      </c>
      <c r="X314" s="442"/>
      <c r="Y314" s="433" t="s">
        <v>814</v>
      </c>
      <c r="Z314" s="434" t="s">
        <v>816</v>
      </c>
      <c r="AA314" s="442"/>
      <c r="AB314" s="433" t="s">
        <v>814</v>
      </c>
      <c r="AC314" s="434" t="s">
        <v>816</v>
      </c>
      <c r="AD314" s="442"/>
      <c r="AE314" s="433" t="s">
        <v>814</v>
      </c>
      <c r="AF314" s="434" t="s">
        <v>816</v>
      </c>
      <c r="AG314" s="442"/>
      <c r="AH314" s="443" t="s">
        <v>814</v>
      </c>
      <c r="AI314" s="444" t="s">
        <v>816</v>
      </c>
      <c r="AJ314" s="442"/>
      <c r="AK314" s="433" t="s">
        <v>814</v>
      </c>
      <c r="AL314" s="434" t="s">
        <v>816</v>
      </c>
      <c r="AM314" s="442"/>
      <c r="AN314" s="443" t="s">
        <v>814</v>
      </c>
      <c r="AO314" s="444" t="s">
        <v>816</v>
      </c>
      <c r="AP314" s="442"/>
      <c r="AQ314" s="433" t="s">
        <v>814</v>
      </c>
      <c r="AR314" s="434" t="s">
        <v>816</v>
      </c>
      <c r="AS314" s="460"/>
      <c r="AT314" s="442"/>
      <c r="AU314" s="755"/>
      <c r="AV314" s="835"/>
      <c r="AW314" s="761"/>
      <c r="AX314" s="761"/>
      <c r="AY314" s="761"/>
      <c r="AZ314" s="761"/>
      <c r="BA314" s="762"/>
      <c r="BB314" s="467"/>
      <c r="BC314" s="467"/>
      <c r="BD314" s="467"/>
      <c r="BE314" s="467"/>
      <c r="BF314" s="467"/>
      <c r="BG314" s="467"/>
      <c r="BH314" s="467"/>
      <c r="BI314" s="467"/>
      <c r="BJ314" s="467"/>
      <c r="BK314" s="467"/>
      <c r="BL314" s="467"/>
    </row>
    <row r="315" spans="1:64" s="468" customFormat="1" ht="17.5" thickTop="1" thickBot="1">
      <c r="A315" s="467"/>
      <c r="B315" s="751"/>
      <c r="C315" s="442"/>
      <c r="D315" s="435" t="s">
        <v>819</v>
      </c>
      <c r="E315" s="436" t="s">
        <v>637</v>
      </c>
      <c r="F315" s="442"/>
      <c r="G315" s="435" t="s">
        <v>819</v>
      </c>
      <c r="H315" s="436" t="s">
        <v>637</v>
      </c>
      <c r="I315" s="442" t="s">
        <v>826</v>
      </c>
      <c r="J315" s="435" t="s">
        <v>819</v>
      </c>
      <c r="K315" s="436" t="s">
        <v>637</v>
      </c>
      <c r="L315" s="442"/>
      <c r="M315" s="435" t="s">
        <v>819</v>
      </c>
      <c r="N315" s="436" t="s">
        <v>637</v>
      </c>
      <c r="O315" s="442"/>
      <c r="P315" s="435" t="s">
        <v>819</v>
      </c>
      <c r="Q315" s="436" t="s">
        <v>637</v>
      </c>
      <c r="R315" s="442"/>
      <c r="S315" s="435" t="s">
        <v>819</v>
      </c>
      <c r="T315" s="436" t="s">
        <v>637</v>
      </c>
      <c r="U315" s="442"/>
      <c r="V315" s="435" t="s">
        <v>819</v>
      </c>
      <c r="W315" s="436" t="s">
        <v>637</v>
      </c>
      <c r="X315" s="442"/>
      <c r="Y315" s="435" t="s">
        <v>819</v>
      </c>
      <c r="Z315" s="436" t="s">
        <v>637</v>
      </c>
      <c r="AA315" s="442"/>
      <c r="AB315" s="435" t="s">
        <v>819</v>
      </c>
      <c r="AC315" s="436" t="s">
        <v>637</v>
      </c>
      <c r="AD315" s="442"/>
      <c r="AE315" s="435" t="s">
        <v>819</v>
      </c>
      <c r="AF315" s="436" t="s">
        <v>637</v>
      </c>
      <c r="AG315" s="442"/>
      <c r="AH315" s="447" t="s">
        <v>819</v>
      </c>
      <c r="AI315" s="448" t="s">
        <v>637</v>
      </c>
      <c r="AJ315" s="442"/>
      <c r="AK315" s="435" t="s">
        <v>819</v>
      </c>
      <c r="AL315" s="436" t="s">
        <v>637</v>
      </c>
      <c r="AM315" s="442"/>
      <c r="AN315" s="447" t="s">
        <v>819</v>
      </c>
      <c r="AO315" s="448" t="s">
        <v>637</v>
      </c>
      <c r="AP315" s="442"/>
      <c r="AQ315" s="435" t="s">
        <v>819</v>
      </c>
      <c r="AR315" s="436" t="s">
        <v>637</v>
      </c>
      <c r="AS315" s="460"/>
      <c r="AT315" s="442"/>
      <c r="AU315" s="755"/>
      <c r="AV315" s="835"/>
      <c r="AW315" s="761"/>
      <c r="AX315" s="761"/>
      <c r="AY315" s="761"/>
      <c r="AZ315" s="761"/>
      <c r="BA315" s="762"/>
      <c r="BB315" s="467"/>
      <c r="BC315" s="467"/>
      <c r="BD315" s="467"/>
      <c r="BE315" s="467"/>
      <c r="BF315" s="467"/>
      <c r="BG315" s="467"/>
      <c r="BH315" s="467"/>
      <c r="BI315" s="467"/>
      <c r="BJ315" s="467"/>
      <c r="BK315" s="467"/>
      <c r="BL315" s="467"/>
    </row>
    <row r="316" spans="1:64" s="468" customFormat="1" ht="17" thickTop="1">
      <c r="A316" s="467"/>
      <c r="B316" s="751"/>
      <c r="C316" s="469"/>
      <c r="D316" s="437" t="s">
        <v>1195</v>
      </c>
      <c r="E316" s="438" t="s">
        <v>1117</v>
      </c>
      <c r="F316" s="453">
        <v>365</v>
      </c>
      <c r="G316" s="437" t="s">
        <v>1195</v>
      </c>
      <c r="H316" s="438" t="s">
        <v>1117</v>
      </c>
      <c r="I316" s="453">
        <v>371</v>
      </c>
      <c r="J316" s="437" t="s">
        <v>1195</v>
      </c>
      <c r="K316" s="438" t="s">
        <v>1336</v>
      </c>
      <c r="L316" s="453">
        <v>395</v>
      </c>
      <c r="M316" s="437" t="s">
        <v>1195</v>
      </c>
      <c r="N316" s="438" t="s">
        <v>1338</v>
      </c>
      <c r="O316" s="453">
        <v>449</v>
      </c>
      <c r="P316" s="437" t="s">
        <v>1195</v>
      </c>
      <c r="Q316" s="438" t="s">
        <v>967</v>
      </c>
      <c r="R316" s="453">
        <v>394.57600000000002</v>
      </c>
      <c r="S316" s="437" t="s">
        <v>1195</v>
      </c>
      <c r="T316" s="438" t="s">
        <v>1125</v>
      </c>
      <c r="U316" s="453">
        <v>455</v>
      </c>
      <c r="V316" s="437" t="s">
        <v>1195</v>
      </c>
      <c r="W316" s="438" t="s">
        <v>1117</v>
      </c>
      <c r="X316" s="453">
        <v>393</v>
      </c>
      <c r="Y316" s="437" t="s">
        <v>1195</v>
      </c>
      <c r="Z316" s="438" t="s">
        <v>1117</v>
      </c>
      <c r="AA316" s="453">
        <v>452</v>
      </c>
      <c r="AB316" s="437" t="s">
        <v>1195</v>
      </c>
      <c r="AC316" s="438" t="s">
        <v>1117</v>
      </c>
      <c r="AD316" s="453">
        <v>396</v>
      </c>
      <c r="AE316" s="437">
        <v>0</v>
      </c>
      <c r="AF316" s="438" t="s">
        <v>967</v>
      </c>
      <c r="AG316" s="453">
        <v>442</v>
      </c>
      <c r="AH316" s="451">
        <v>0</v>
      </c>
      <c r="AI316" s="452" t="s">
        <v>967</v>
      </c>
      <c r="AJ316" s="453">
        <v>407</v>
      </c>
      <c r="AK316" s="437">
        <v>0</v>
      </c>
      <c r="AL316" s="438" t="s">
        <v>967</v>
      </c>
      <c r="AM316" s="453">
        <v>424</v>
      </c>
      <c r="AN316" s="451">
        <v>0</v>
      </c>
      <c r="AO316" s="452" t="s">
        <v>1117</v>
      </c>
      <c r="AP316" s="453">
        <v>319</v>
      </c>
      <c r="AQ316" s="437"/>
      <c r="AR316" s="438" t="s">
        <v>1336</v>
      </c>
      <c r="AS316" s="396">
        <v>409</v>
      </c>
      <c r="AT316" s="442"/>
      <c r="AU316" s="755"/>
      <c r="AV316" s="829"/>
      <c r="AW316" s="829"/>
      <c r="AX316" s="829"/>
      <c r="AY316" s="829"/>
      <c r="AZ316" s="829"/>
      <c r="BA316" s="832"/>
      <c r="BB316" s="472">
        <f>SUM(F316:AS316)</f>
        <v>5671.576</v>
      </c>
      <c r="BC316" s="467"/>
      <c r="BD316" s="467"/>
      <c r="BE316" s="467"/>
      <c r="BF316" s="467"/>
      <c r="BG316" s="467"/>
      <c r="BH316" s="467"/>
      <c r="BI316" s="467"/>
      <c r="BJ316" s="467"/>
      <c r="BK316" s="467"/>
      <c r="BL316" s="467"/>
    </row>
    <row r="317" spans="1:64" s="468" customFormat="1">
      <c r="A317" s="467"/>
      <c r="B317" s="751"/>
      <c r="C317" s="473"/>
      <c r="D317" s="760" t="s">
        <v>1061</v>
      </c>
      <c r="E317" s="760"/>
      <c r="F317" s="442"/>
      <c r="G317" s="760" t="s">
        <v>1062</v>
      </c>
      <c r="H317" s="760"/>
      <c r="I317" s="473"/>
      <c r="J317" s="760" t="s">
        <v>1063</v>
      </c>
      <c r="K317" s="760"/>
      <c r="L317" s="473"/>
      <c r="M317" s="760" t="s">
        <v>1064</v>
      </c>
      <c r="N317" s="760"/>
      <c r="O317" s="473"/>
      <c r="P317" s="760" t="s">
        <v>10</v>
      </c>
      <c r="Q317" s="760"/>
      <c r="R317" s="442"/>
      <c r="S317" s="760" t="s">
        <v>206</v>
      </c>
      <c r="T317" s="760"/>
      <c r="U317" s="442"/>
      <c r="V317" s="760" t="s">
        <v>336</v>
      </c>
      <c r="W317" s="760"/>
      <c r="X317" s="442"/>
      <c r="Y317" s="760" t="s">
        <v>337</v>
      </c>
      <c r="Z317" s="760"/>
      <c r="AA317" s="442"/>
      <c r="AB317" s="760" t="s">
        <v>1065</v>
      </c>
      <c r="AC317" s="760"/>
      <c r="AD317" s="442"/>
      <c r="AE317" s="760" t="s">
        <v>1066</v>
      </c>
      <c r="AF317" s="760"/>
      <c r="AG317" s="442"/>
      <c r="AH317" s="760" t="s">
        <v>1653</v>
      </c>
      <c r="AI317" s="760"/>
      <c r="AJ317" s="442"/>
      <c r="AK317" s="760" t="s">
        <v>298</v>
      </c>
      <c r="AL317" s="760"/>
      <c r="AM317" s="474"/>
      <c r="AN317" s="760" t="s">
        <v>338</v>
      </c>
      <c r="AO317" s="760"/>
      <c r="AP317" s="442"/>
      <c r="AQ317" s="760" t="s">
        <v>339</v>
      </c>
      <c r="AR317" s="760"/>
      <c r="AS317" s="473"/>
      <c r="AT317" s="442"/>
      <c r="AU317" s="755"/>
      <c r="AV317" s="830"/>
      <c r="AW317" s="830"/>
      <c r="AX317" s="830"/>
      <c r="AY317" s="830"/>
      <c r="AZ317" s="830"/>
      <c r="BA317" s="833"/>
      <c r="BB317" s="467"/>
      <c r="BC317" s="467"/>
      <c r="BD317" s="467"/>
      <c r="BE317" s="467"/>
      <c r="BF317" s="467"/>
      <c r="BG317" s="467"/>
      <c r="BH317" s="467"/>
      <c r="BI317" s="467"/>
      <c r="BJ317" s="467"/>
      <c r="BK317" s="467"/>
      <c r="BL317" s="467"/>
    </row>
    <row r="318" spans="1:64" s="468" customFormat="1">
      <c r="A318" s="467"/>
      <c r="B318" s="751"/>
      <c r="C318" s="473"/>
      <c r="D318" s="760" t="s">
        <v>1116</v>
      </c>
      <c r="E318" s="760"/>
      <c r="F318" s="442"/>
      <c r="G318" s="760" t="s">
        <v>1116</v>
      </c>
      <c r="H318" s="760"/>
      <c r="I318" s="442"/>
      <c r="J318" s="760" t="s">
        <v>1121</v>
      </c>
      <c r="K318" s="760"/>
      <c r="L318" s="442"/>
      <c r="M318" s="760" t="s">
        <v>1116</v>
      </c>
      <c r="N318" s="760"/>
      <c r="O318" s="442"/>
      <c r="P318" s="760" t="s">
        <v>1341</v>
      </c>
      <c r="Q318" s="760"/>
      <c r="R318" s="442"/>
      <c r="S318" s="760" t="s">
        <v>1115</v>
      </c>
      <c r="T318" s="760"/>
      <c r="U318" s="442"/>
      <c r="V318" s="760" t="s">
        <v>1115</v>
      </c>
      <c r="W318" s="760"/>
      <c r="X318" s="442"/>
      <c r="Y318" s="760" t="s">
        <v>1121</v>
      </c>
      <c r="Z318" s="760"/>
      <c r="AA318" s="442"/>
      <c r="AB318" s="760" t="s">
        <v>1113</v>
      </c>
      <c r="AC318" s="760"/>
      <c r="AD318" s="442"/>
      <c r="AE318" s="760" t="s">
        <v>1115</v>
      </c>
      <c r="AF318" s="760"/>
      <c r="AG318" s="442"/>
      <c r="AH318" s="760" t="s">
        <v>1115</v>
      </c>
      <c r="AI318" s="760"/>
      <c r="AJ318" s="442"/>
      <c r="AK318" s="760" t="s">
        <v>1343</v>
      </c>
      <c r="AL318" s="760"/>
      <c r="AM318" s="442"/>
      <c r="AN318" s="760" t="s">
        <v>1113</v>
      </c>
      <c r="AO318" s="760"/>
      <c r="AP318" s="442"/>
      <c r="AQ318" s="760" t="s">
        <v>1113</v>
      </c>
      <c r="AR318" s="760"/>
      <c r="AS318" s="473"/>
      <c r="AT318" s="442"/>
      <c r="AU318" s="755"/>
      <c r="AV318" s="830"/>
      <c r="AW318" s="830"/>
      <c r="AX318" s="830"/>
      <c r="AY318" s="830"/>
      <c r="AZ318" s="830"/>
      <c r="BA318" s="833"/>
      <c r="BB318" s="467"/>
      <c r="BC318" s="467"/>
      <c r="BD318" s="467"/>
      <c r="BE318" s="467"/>
      <c r="BF318" s="467"/>
      <c r="BG318" s="467"/>
      <c r="BH318" s="467"/>
      <c r="BI318" s="467"/>
      <c r="BJ318" s="467"/>
      <c r="BK318" s="467"/>
      <c r="BL318" s="467"/>
    </row>
    <row r="319" spans="1:64" s="468" customFormat="1">
      <c r="A319" s="467"/>
      <c r="B319" s="751"/>
      <c r="C319" s="469"/>
      <c r="D319" s="439"/>
      <c r="E319" s="439"/>
      <c r="F319" s="442"/>
      <c r="G319" s="439"/>
      <c r="H319" s="439"/>
      <c r="I319" s="439"/>
      <c r="J319" s="439"/>
      <c r="K319" s="439"/>
      <c r="L319" s="442"/>
      <c r="M319" s="439"/>
      <c r="N319" s="439"/>
      <c r="O319" s="442"/>
      <c r="P319" s="439"/>
      <c r="Q319" s="439"/>
      <c r="R319" s="439"/>
      <c r="S319" s="476"/>
      <c r="T319" s="477"/>
      <c r="U319" s="439"/>
      <c r="V319" s="439"/>
      <c r="W319" s="439"/>
      <c r="X319" s="469"/>
      <c r="Y319" s="439"/>
      <c r="Z319" s="439"/>
      <c r="AA319" s="442"/>
      <c r="AB319" s="439"/>
      <c r="AC319" s="439"/>
      <c r="AD319" s="442"/>
      <c r="AE319" s="439"/>
      <c r="AF319" s="439"/>
      <c r="AG319" s="442"/>
      <c r="AH319" s="439"/>
      <c r="AI319" s="439"/>
      <c r="AJ319" s="478"/>
      <c r="AK319" s="439"/>
      <c r="AL319" s="439"/>
      <c r="AM319" s="478"/>
      <c r="AN319" s="439"/>
      <c r="AO319" s="439"/>
      <c r="AP319" s="478"/>
      <c r="AQ319" s="439"/>
      <c r="AR319" s="439"/>
      <c r="AS319" s="478"/>
      <c r="AT319" s="442"/>
      <c r="AU319" s="755"/>
      <c r="AV319" s="830"/>
      <c r="AW319" s="830"/>
      <c r="AX319" s="830"/>
      <c r="AY319" s="830"/>
      <c r="AZ319" s="830"/>
      <c r="BA319" s="833"/>
      <c r="BB319" s="467"/>
      <c r="BC319" s="467"/>
      <c r="BD319" s="467"/>
      <c r="BE319" s="467"/>
      <c r="BF319" s="467"/>
      <c r="BG319" s="467"/>
      <c r="BH319" s="467"/>
      <c r="BI319" s="467"/>
      <c r="BJ319" s="467"/>
      <c r="BK319" s="467"/>
      <c r="BL319" s="467"/>
    </row>
    <row r="320" spans="1:64" s="468" customFormat="1">
      <c r="A320" s="467"/>
      <c r="B320" s="751"/>
      <c r="C320" s="479"/>
      <c r="D320" s="479">
        <f>AQ309+1</f>
        <v>387</v>
      </c>
      <c r="E320" s="479"/>
      <c r="F320" s="480"/>
      <c r="G320" s="479">
        <f>D320+1</f>
        <v>388</v>
      </c>
      <c r="H320" s="479"/>
      <c r="I320" s="480"/>
      <c r="J320" s="479">
        <f>G320+1</f>
        <v>389</v>
      </c>
      <c r="K320" s="479"/>
      <c r="L320" s="480"/>
      <c r="M320" s="479">
        <f>J320+1</f>
        <v>390</v>
      </c>
      <c r="N320" s="479"/>
      <c r="O320" s="480"/>
      <c r="P320" s="479">
        <f>M320+1</f>
        <v>391</v>
      </c>
      <c r="Q320" s="479"/>
      <c r="R320" s="480"/>
      <c r="S320" s="479">
        <f>P320+1</f>
        <v>392</v>
      </c>
      <c r="T320" s="479"/>
      <c r="U320" s="480"/>
      <c r="V320" s="479">
        <f>S320+1</f>
        <v>393</v>
      </c>
      <c r="W320" s="479"/>
      <c r="X320" s="479"/>
      <c r="Y320" s="479">
        <f>V320+1</f>
        <v>394</v>
      </c>
      <c r="Z320" s="479"/>
      <c r="AA320" s="480"/>
      <c r="AB320" s="479">
        <f>Y320+1</f>
        <v>395</v>
      </c>
      <c r="AC320" s="479"/>
      <c r="AD320" s="480"/>
      <c r="AE320" s="479">
        <f>AB320+1</f>
        <v>396</v>
      </c>
      <c r="AF320" s="479"/>
      <c r="AG320" s="480"/>
      <c r="AH320" s="479">
        <f>AE320+1</f>
        <v>397</v>
      </c>
      <c r="AI320" s="479"/>
      <c r="AJ320" s="479"/>
      <c r="AK320" s="479">
        <f>AH320+1</f>
        <v>398</v>
      </c>
      <c r="AL320" s="479"/>
      <c r="AM320" s="479"/>
      <c r="AN320" s="479">
        <f>AK320+1</f>
        <v>399</v>
      </c>
      <c r="AO320" s="479"/>
      <c r="AP320" s="479"/>
      <c r="AQ320" s="479">
        <f>AN320+1</f>
        <v>400</v>
      </c>
      <c r="AR320" s="479"/>
      <c r="AS320" s="479"/>
      <c r="AT320" s="442"/>
      <c r="AU320" s="755"/>
      <c r="AV320" s="830"/>
      <c r="AW320" s="830"/>
      <c r="AX320" s="830"/>
      <c r="AY320" s="830"/>
      <c r="AZ320" s="830"/>
      <c r="BA320" s="833"/>
      <c r="BB320" s="467"/>
      <c r="BC320" s="467"/>
      <c r="BD320" s="467"/>
      <c r="BE320" s="467"/>
      <c r="BF320" s="467"/>
      <c r="BG320" s="467"/>
      <c r="BH320" s="467"/>
      <c r="BI320" s="467"/>
      <c r="BJ320" s="467"/>
      <c r="BK320" s="467"/>
      <c r="BL320" s="467"/>
    </row>
    <row r="321" spans="1:64" s="468" customFormat="1">
      <c r="A321" s="467"/>
      <c r="B321" s="751"/>
      <c r="C321" s="813" t="s">
        <v>1191</v>
      </c>
      <c r="D321" s="808"/>
      <c r="E321" s="808"/>
      <c r="F321" s="808"/>
      <c r="G321" s="808"/>
      <c r="H321" s="808"/>
      <c r="I321" s="808"/>
      <c r="J321" s="808"/>
      <c r="K321" s="808"/>
      <c r="L321" s="808"/>
      <c r="M321" s="808"/>
      <c r="N321" s="808"/>
      <c r="O321" s="808"/>
      <c r="P321" s="808"/>
      <c r="Q321" s="808"/>
      <c r="R321" s="808"/>
      <c r="S321" s="808"/>
      <c r="T321" s="808"/>
      <c r="U321" s="808"/>
      <c r="V321" s="808"/>
      <c r="W321" s="808"/>
      <c r="X321" s="808"/>
      <c r="Y321" s="808"/>
      <c r="Z321" s="808"/>
      <c r="AA321" s="808"/>
      <c r="AB321" s="808"/>
      <c r="AC321" s="808"/>
      <c r="AD321" s="808"/>
      <c r="AE321" s="808"/>
      <c r="AF321" s="808"/>
      <c r="AG321" s="808"/>
      <c r="AH321" s="808"/>
      <c r="AI321" s="808"/>
      <c r="AJ321" s="808"/>
      <c r="AK321" s="808"/>
      <c r="AL321" s="808"/>
      <c r="AM321" s="808"/>
      <c r="AN321" s="808"/>
      <c r="AO321" s="808"/>
      <c r="AP321" s="808"/>
      <c r="AQ321" s="808"/>
      <c r="AR321" s="808"/>
      <c r="AS321" s="808"/>
      <c r="AT321" s="442"/>
      <c r="AU321" s="755"/>
      <c r="AV321" s="830"/>
      <c r="AW321" s="830"/>
      <c r="AX321" s="830"/>
      <c r="AY321" s="830"/>
      <c r="AZ321" s="830"/>
      <c r="BA321" s="833"/>
      <c r="BB321" s="467"/>
      <c r="BC321" s="467"/>
      <c r="BD321" s="467"/>
      <c r="BE321" s="467"/>
      <c r="BF321" s="467"/>
      <c r="BG321" s="467"/>
      <c r="BH321" s="467"/>
      <c r="BI321" s="467"/>
      <c r="BJ321" s="467"/>
      <c r="BK321" s="467"/>
      <c r="BL321" s="467"/>
    </row>
    <row r="322" spans="1:64" s="468" customFormat="1">
      <c r="A322" s="467"/>
      <c r="B322" s="751"/>
      <c r="C322" s="481"/>
      <c r="D322" s="478"/>
      <c r="E322" s="478"/>
      <c r="F322" s="478"/>
      <c r="G322" s="478"/>
      <c r="H322" s="478"/>
      <c r="I322" s="478"/>
      <c r="J322" s="478"/>
      <c r="K322" s="478"/>
      <c r="L322" s="478"/>
      <c r="M322" s="478"/>
      <c r="N322" s="478"/>
      <c r="O322" s="478"/>
      <c r="P322" s="478"/>
      <c r="Q322" s="478"/>
      <c r="R322" s="478"/>
      <c r="S322" s="478"/>
      <c r="T322" s="478"/>
      <c r="U322" s="478"/>
      <c r="V322" s="478"/>
      <c r="W322" s="478"/>
      <c r="X322" s="478"/>
      <c r="Y322" s="478"/>
      <c r="Z322" s="478"/>
      <c r="AA322" s="478"/>
      <c r="AB322" s="478"/>
      <c r="AC322" s="478"/>
      <c r="AD322" s="478"/>
      <c r="AE322" s="478"/>
      <c r="AF322" s="478"/>
      <c r="AG322" s="478"/>
      <c r="AH322" s="478"/>
      <c r="AI322" s="478"/>
      <c r="AJ322" s="478"/>
      <c r="AK322" s="478"/>
      <c r="AL322" s="478"/>
      <c r="AM322" s="478"/>
      <c r="AN322" s="478"/>
      <c r="AO322" s="478"/>
      <c r="AP322" s="478"/>
      <c r="AQ322" s="478"/>
      <c r="AR322" s="478"/>
      <c r="AS322" s="478"/>
      <c r="AT322" s="442"/>
      <c r="AU322" s="755"/>
      <c r="AV322" s="830"/>
      <c r="AW322" s="830"/>
      <c r="AX322" s="830"/>
      <c r="AY322" s="830"/>
      <c r="AZ322" s="830"/>
      <c r="BA322" s="833"/>
      <c r="BB322" s="467"/>
      <c r="BC322" s="467"/>
      <c r="BD322" s="467"/>
      <c r="BE322" s="467"/>
      <c r="BF322" s="467"/>
      <c r="BG322" s="467"/>
      <c r="BH322" s="467"/>
      <c r="BI322" s="467"/>
      <c r="BJ322" s="467"/>
      <c r="BK322" s="467"/>
      <c r="BL322" s="467"/>
    </row>
    <row r="323" spans="1:64" s="468" customFormat="1">
      <c r="A323" s="467"/>
      <c r="B323" s="751"/>
      <c r="C323" s="469"/>
      <c r="D323" s="469"/>
      <c r="E323" s="469" t="s">
        <v>1200</v>
      </c>
      <c r="F323" s="442"/>
      <c r="G323" s="469"/>
      <c r="H323" s="469"/>
      <c r="I323" s="442"/>
      <c r="J323" s="469"/>
      <c r="K323" s="469"/>
      <c r="L323" s="442"/>
      <c r="M323" s="469"/>
      <c r="N323" s="469"/>
      <c r="O323" s="442"/>
      <c r="P323" s="469"/>
      <c r="Q323" s="469" t="s">
        <v>1200</v>
      </c>
      <c r="R323" s="442"/>
      <c r="S323" s="469"/>
      <c r="T323" s="469" t="s">
        <v>1200</v>
      </c>
      <c r="U323" s="482"/>
      <c r="V323" s="469" t="s">
        <v>1200</v>
      </c>
      <c r="W323" s="469"/>
      <c r="X323" s="442"/>
      <c r="Y323" s="469"/>
      <c r="Z323" s="469"/>
      <c r="AA323" s="442"/>
      <c r="AB323" s="469"/>
      <c r="AC323" s="469"/>
      <c r="AD323" s="442"/>
      <c r="AE323" s="469"/>
      <c r="AF323" s="469"/>
      <c r="AG323" s="442"/>
      <c r="AH323" s="469" t="s">
        <v>1200</v>
      </c>
      <c r="AI323" s="469"/>
      <c r="AJ323" s="442"/>
      <c r="AK323" s="469"/>
      <c r="AL323" s="469" t="s">
        <v>1200</v>
      </c>
      <c r="AM323" s="442"/>
      <c r="AN323" s="469"/>
      <c r="AO323" s="469"/>
      <c r="AP323" s="482"/>
      <c r="AQ323" s="469"/>
      <c r="AR323" s="469"/>
      <c r="AS323" s="442"/>
      <c r="AT323" s="442"/>
      <c r="AU323" s="755"/>
      <c r="AV323" s="830"/>
      <c r="AW323" s="830"/>
      <c r="AX323" s="830"/>
      <c r="AY323" s="830"/>
      <c r="AZ323" s="830"/>
      <c r="BA323" s="833"/>
      <c r="BB323" s="467"/>
      <c r="BC323" s="467"/>
      <c r="BD323" s="467"/>
      <c r="BE323" s="467"/>
      <c r="BF323" s="467"/>
      <c r="BG323" s="467"/>
      <c r="BH323" s="467"/>
      <c r="BI323" s="467"/>
      <c r="BJ323" s="467"/>
      <c r="BK323" s="467"/>
      <c r="BL323" s="467"/>
    </row>
    <row r="324" spans="1:64" s="468" customFormat="1" ht="17" thickBot="1">
      <c r="A324" s="467"/>
      <c r="B324" s="751"/>
      <c r="C324" s="469"/>
      <c r="D324" s="836" t="s">
        <v>1194</v>
      </c>
      <c r="E324" s="837"/>
      <c r="F324" s="442"/>
      <c r="G324" s="820" t="s">
        <v>1194</v>
      </c>
      <c r="H324" s="820"/>
      <c r="I324" s="442"/>
      <c r="J324" s="820"/>
      <c r="K324" s="820"/>
      <c r="L324" s="442"/>
      <c r="M324" s="820" t="s">
        <v>1194</v>
      </c>
      <c r="N324" s="820"/>
      <c r="O324" s="442"/>
      <c r="P324" s="820" t="s">
        <v>1194</v>
      </c>
      <c r="Q324" s="820"/>
      <c r="R324" s="442"/>
      <c r="S324" s="820" t="s">
        <v>1194</v>
      </c>
      <c r="T324" s="820"/>
      <c r="U324" s="442"/>
      <c r="V324" s="820" t="s">
        <v>1194</v>
      </c>
      <c r="W324" s="820"/>
      <c r="X324" s="442"/>
      <c r="Y324" s="820"/>
      <c r="Z324" s="820"/>
      <c r="AA324" s="442"/>
      <c r="AB324" s="820" t="s">
        <v>1194</v>
      </c>
      <c r="AC324" s="820"/>
      <c r="AD324" s="442"/>
      <c r="AE324" s="820"/>
      <c r="AF324" s="820"/>
      <c r="AG324" s="442"/>
      <c r="AH324" s="820" t="s">
        <v>1194</v>
      </c>
      <c r="AI324" s="820"/>
      <c r="AJ324" s="442"/>
      <c r="AK324" s="820" t="s">
        <v>1194</v>
      </c>
      <c r="AL324" s="820"/>
      <c r="AM324" s="442"/>
      <c r="AN324" s="820" t="s">
        <v>1194</v>
      </c>
      <c r="AO324" s="820"/>
      <c r="AP324" s="442"/>
      <c r="AQ324" s="825" t="s">
        <v>1194</v>
      </c>
      <c r="AR324" s="825"/>
      <c r="AS324" s="442"/>
      <c r="AT324" s="442"/>
      <c r="AU324" s="755"/>
      <c r="AV324" s="831"/>
      <c r="AW324" s="831"/>
      <c r="AX324" s="831"/>
      <c r="AY324" s="831"/>
      <c r="AZ324" s="831"/>
      <c r="BA324" s="834"/>
      <c r="BB324" s="467"/>
      <c r="BC324" s="467"/>
      <c r="BD324" s="467"/>
      <c r="BE324" s="467"/>
      <c r="BF324" s="467"/>
      <c r="BG324" s="467"/>
      <c r="BH324" s="467"/>
      <c r="BI324" s="467"/>
      <c r="BJ324" s="467"/>
      <c r="BK324" s="467"/>
      <c r="BL324" s="467"/>
    </row>
    <row r="325" spans="1:64" s="468" customFormat="1" ht="17.5" thickTop="1" thickBot="1">
      <c r="A325" s="467"/>
      <c r="B325" s="751"/>
      <c r="C325" s="442"/>
      <c r="D325" s="433" t="s">
        <v>814</v>
      </c>
      <c r="E325" s="434" t="s">
        <v>816</v>
      </c>
      <c r="F325" s="442"/>
      <c r="G325" s="433" t="s">
        <v>814</v>
      </c>
      <c r="H325" s="434" t="s">
        <v>816</v>
      </c>
      <c r="I325" s="442"/>
      <c r="J325" s="443" t="s">
        <v>814</v>
      </c>
      <c r="K325" s="444" t="s">
        <v>816</v>
      </c>
      <c r="L325" s="442"/>
      <c r="M325" s="433" t="s">
        <v>814</v>
      </c>
      <c r="N325" s="434" t="s">
        <v>816</v>
      </c>
      <c r="O325" s="442"/>
      <c r="P325" s="433" t="s">
        <v>814</v>
      </c>
      <c r="Q325" s="434" t="s">
        <v>816</v>
      </c>
      <c r="R325" s="442"/>
      <c r="S325" s="433" t="s">
        <v>814</v>
      </c>
      <c r="T325" s="434" t="s">
        <v>816</v>
      </c>
      <c r="U325" s="442"/>
      <c r="V325" s="433" t="s">
        <v>814</v>
      </c>
      <c r="W325" s="434" t="s">
        <v>816</v>
      </c>
      <c r="X325" s="442"/>
      <c r="Y325" s="443" t="s">
        <v>814</v>
      </c>
      <c r="Z325" s="444" t="s">
        <v>816</v>
      </c>
      <c r="AA325" s="442"/>
      <c r="AB325" s="433" t="s">
        <v>814</v>
      </c>
      <c r="AC325" s="434" t="s">
        <v>816</v>
      </c>
      <c r="AD325" s="442"/>
      <c r="AE325" s="443" t="s">
        <v>814</v>
      </c>
      <c r="AF325" s="444" t="s">
        <v>816</v>
      </c>
      <c r="AG325" s="442"/>
      <c r="AH325" s="433" t="s">
        <v>814</v>
      </c>
      <c r="AI325" s="434" t="s">
        <v>816</v>
      </c>
      <c r="AJ325" s="442"/>
      <c r="AK325" s="433" t="s">
        <v>814</v>
      </c>
      <c r="AL325" s="434" t="s">
        <v>816</v>
      </c>
      <c r="AM325" s="442"/>
      <c r="AN325" s="433" t="s">
        <v>814</v>
      </c>
      <c r="AO325" s="434" t="s">
        <v>816</v>
      </c>
      <c r="AP325" s="442"/>
      <c r="AQ325" s="433" t="s">
        <v>814</v>
      </c>
      <c r="AR325" s="434" t="s">
        <v>816</v>
      </c>
      <c r="AS325" s="460"/>
      <c r="AT325" s="442"/>
      <c r="AU325" s="755"/>
      <c r="AV325" s="835">
        <v>14</v>
      </c>
      <c r="AW325" s="761">
        <f>COUNTIF(D324:AR325,"FC")</f>
        <v>11</v>
      </c>
      <c r="AX325" s="761">
        <f>COUNTIF(C323:AR323,"EC")</f>
        <v>6</v>
      </c>
      <c r="AY325" s="761">
        <f>COUNTIF(A327:AR328,"E")</f>
        <v>8</v>
      </c>
      <c r="AZ325" s="761">
        <f>COUNTIF(J324:AR324,"TW")</f>
        <v>0</v>
      </c>
      <c r="BA325" s="762"/>
      <c r="BB325" s="467"/>
      <c r="BC325" s="467"/>
      <c r="BD325" s="467"/>
      <c r="BE325" s="467"/>
      <c r="BF325" s="467"/>
      <c r="BG325" s="467"/>
      <c r="BH325" s="467"/>
      <c r="BI325" s="467"/>
      <c r="BJ325" s="467"/>
      <c r="BK325" s="467"/>
      <c r="BL325" s="467"/>
    </row>
    <row r="326" spans="1:64" s="468" customFormat="1" ht="17.5" thickTop="1" thickBot="1">
      <c r="A326" s="467"/>
      <c r="B326" s="751"/>
      <c r="C326" s="442"/>
      <c r="D326" s="435" t="s">
        <v>819</v>
      </c>
      <c r="E326" s="436" t="s">
        <v>637</v>
      </c>
      <c r="F326" s="442"/>
      <c r="G326" s="435" t="s">
        <v>819</v>
      </c>
      <c r="H326" s="436" t="s">
        <v>637</v>
      </c>
      <c r="I326" s="442" t="s">
        <v>826</v>
      </c>
      <c r="J326" s="447" t="s">
        <v>819</v>
      </c>
      <c r="K326" s="448" t="s">
        <v>637</v>
      </c>
      <c r="L326" s="442"/>
      <c r="M326" s="435" t="s">
        <v>819</v>
      </c>
      <c r="N326" s="436" t="s">
        <v>637</v>
      </c>
      <c r="O326" s="442"/>
      <c r="P326" s="435" t="s">
        <v>819</v>
      </c>
      <c r="Q326" s="436" t="s">
        <v>637</v>
      </c>
      <c r="R326" s="442"/>
      <c r="S326" s="435" t="s">
        <v>819</v>
      </c>
      <c r="T326" s="436" t="s">
        <v>637</v>
      </c>
      <c r="U326" s="442"/>
      <c r="V326" s="435" t="s">
        <v>819</v>
      </c>
      <c r="W326" s="436" t="s">
        <v>637</v>
      </c>
      <c r="X326" s="442"/>
      <c r="Y326" s="447" t="s">
        <v>819</v>
      </c>
      <c r="Z326" s="448" t="s">
        <v>637</v>
      </c>
      <c r="AA326" s="442"/>
      <c r="AB326" s="435" t="s">
        <v>819</v>
      </c>
      <c r="AC326" s="436" t="s">
        <v>637</v>
      </c>
      <c r="AD326" s="442"/>
      <c r="AE326" s="447" t="s">
        <v>819</v>
      </c>
      <c r="AF326" s="448" t="s">
        <v>637</v>
      </c>
      <c r="AG326" s="442"/>
      <c r="AH326" s="435" t="s">
        <v>819</v>
      </c>
      <c r="AI326" s="436" t="s">
        <v>637</v>
      </c>
      <c r="AJ326" s="442"/>
      <c r="AK326" s="435" t="s">
        <v>819</v>
      </c>
      <c r="AL326" s="436" t="s">
        <v>637</v>
      </c>
      <c r="AM326" s="442"/>
      <c r="AN326" s="435" t="s">
        <v>819</v>
      </c>
      <c r="AO326" s="436" t="s">
        <v>637</v>
      </c>
      <c r="AP326" s="442"/>
      <c r="AQ326" s="435" t="s">
        <v>819</v>
      </c>
      <c r="AR326" s="436" t="s">
        <v>637</v>
      </c>
      <c r="AS326" s="460"/>
      <c r="AT326" s="442"/>
      <c r="AU326" s="755"/>
      <c r="AV326" s="835"/>
      <c r="AW326" s="761"/>
      <c r="AX326" s="761"/>
      <c r="AY326" s="761"/>
      <c r="AZ326" s="761"/>
      <c r="BA326" s="762"/>
      <c r="BB326" s="467"/>
      <c r="BC326" s="467"/>
      <c r="BD326" s="467"/>
      <c r="BE326" s="467"/>
      <c r="BF326" s="467"/>
      <c r="BG326" s="467"/>
      <c r="BH326" s="467"/>
      <c r="BI326" s="467"/>
      <c r="BJ326" s="467"/>
      <c r="BK326" s="467"/>
      <c r="BL326" s="467"/>
    </row>
    <row r="327" spans="1:64" s="468" customFormat="1" ht="17.5" thickTop="1" thickBot="1">
      <c r="A327" s="467"/>
      <c r="B327" s="751"/>
      <c r="C327" s="469"/>
      <c r="D327" s="437"/>
      <c r="E327" s="438" t="s">
        <v>1336</v>
      </c>
      <c r="F327" s="453">
        <v>422</v>
      </c>
      <c r="G327" s="437">
        <v>0</v>
      </c>
      <c r="H327" s="438" t="s">
        <v>967</v>
      </c>
      <c r="I327" s="453">
        <v>422.541</v>
      </c>
      <c r="J327" s="451">
        <v>0</v>
      </c>
      <c r="K327" s="452" t="s">
        <v>967</v>
      </c>
      <c r="L327" s="453">
        <v>449</v>
      </c>
      <c r="M327" s="437" t="s">
        <v>1195</v>
      </c>
      <c r="N327" s="438" t="s">
        <v>1117</v>
      </c>
      <c r="O327" s="453">
        <v>305</v>
      </c>
      <c r="P327" s="437" t="s">
        <v>1195</v>
      </c>
      <c r="Q327" s="438" t="s">
        <v>1336</v>
      </c>
      <c r="R327" s="453">
        <v>439</v>
      </c>
      <c r="S327" s="437" t="s">
        <v>1195</v>
      </c>
      <c r="T327" s="438" t="s">
        <v>1336</v>
      </c>
      <c r="U327" s="453">
        <v>409</v>
      </c>
      <c r="V327" s="437" t="s">
        <v>1195</v>
      </c>
      <c r="W327" s="438" t="s">
        <v>1336</v>
      </c>
      <c r="X327" s="453">
        <v>422</v>
      </c>
      <c r="Y327" s="451">
        <v>0</v>
      </c>
      <c r="Z327" s="452" t="s">
        <v>967</v>
      </c>
      <c r="AA327" s="453">
        <v>390</v>
      </c>
      <c r="AB327" s="437" t="s">
        <v>1195</v>
      </c>
      <c r="AC327" s="438" t="s">
        <v>967</v>
      </c>
      <c r="AD327" s="453">
        <v>404</v>
      </c>
      <c r="AE327" s="451">
        <v>0</v>
      </c>
      <c r="AF327" s="452" t="s">
        <v>967</v>
      </c>
      <c r="AG327" s="453">
        <v>331</v>
      </c>
      <c r="AH327" s="437" t="s">
        <v>1195</v>
      </c>
      <c r="AI327" s="438" t="s">
        <v>1336</v>
      </c>
      <c r="AJ327" s="453">
        <v>368</v>
      </c>
      <c r="AK327" s="437" t="s">
        <v>1195</v>
      </c>
      <c r="AL327" s="438" t="s">
        <v>1336</v>
      </c>
      <c r="AM327" s="453">
        <v>389</v>
      </c>
      <c r="AN327" s="437">
        <v>0</v>
      </c>
      <c r="AO327" s="438" t="s">
        <v>967</v>
      </c>
      <c r="AP327" s="453">
        <v>390.10399999999998</v>
      </c>
      <c r="AQ327" s="437" t="s">
        <v>1195</v>
      </c>
      <c r="AR327" s="438" t="s">
        <v>1336</v>
      </c>
      <c r="AS327" s="396">
        <v>406</v>
      </c>
      <c r="AT327" s="442"/>
      <c r="AU327" s="755"/>
      <c r="AV327" s="835"/>
      <c r="AW327" s="761"/>
      <c r="AX327" s="761"/>
      <c r="AY327" s="761"/>
      <c r="AZ327" s="761"/>
      <c r="BA327" s="762"/>
      <c r="BB327" s="472">
        <f>SUM(F327:AS327)</f>
        <v>5546.6450000000004</v>
      </c>
      <c r="BC327" s="467"/>
      <c r="BD327" s="467"/>
      <c r="BE327" s="467"/>
      <c r="BF327" s="467"/>
      <c r="BG327" s="467"/>
      <c r="BH327" s="467"/>
      <c r="BI327" s="467"/>
      <c r="BJ327" s="467"/>
      <c r="BK327" s="467"/>
      <c r="BL327" s="467"/>
    </row>
    <row r="328" spans="1:64" s="468" customFormat="1" ht="17" thickTop="1">
      <c r="A328" s="467"/>
      <c r="B328" s="751"/>
      <c r="C328" s="473"/>
      <c r="D328" s="760" t="s">
        <v>1067</v>
      </c>
      <c r="E328" s="760"/>
      <c r="F328" s="442"/>
      <c r="G328" s="760" t="s">
        <v>13</v>
      </c>
      <c r="H328" s="760"/>
      <c r="I328" s="473"/>
      <c r="J328" s="760" t="s">
        <v>14</v>
      </c>
      <c r="K328" s="760"/>
      <c r="L328" s="473"/>
      <c r="M328" s="760" t="s">
        <v>213</v>
      </c>
      <c r="N328" s="760"/>
      <c r="O328" s="473"/>
      <c r="P328" s="760" t="s">
        <v>340</v>
      </c>
      <c r="Q328" s="760"/>
      <c r="R328" s="442"/>
      <c r="S328" s="760" t="s">
        <v>1068</v>
      </c>
      <c r="T328" s="760"/>
      <c r="U328" s="442"/>
      <c r="V328" s="760" t="s">
        <v>1069</v>
      </c>
      <c r="W328" s="760"/>
      <c r="X328" s="442"/>
      <c r="Y328" s="760" t="s">
        <v>1654</v>
      </c>
      <c r="Z328" s="760"/>
      <c r="AA328" s="442"/>
      <c r="AB328" s="760" t="s">
        <v>1070</v>
      </c>
      <c r="AC328" s="760"/>
      <c r="AD328" s="442"/>
      <c r="AE328" s="760" t="s">
        <v>1655</v>
      </c>
      <c r="AF328" s="760"/>
      <c r="AG328" s="442"/>
      <c r="AH328" s="760" t="s">
        <v>1071</v>
      </c>
      <c r="AI328" s="760"/>
      <c r="AJ328" s="442"/>
      <c r="AK328" s="760" t="s">
        <v>1072</v>
      </c>
      <c r="AL328" s="760"/>
      <c r="AM328" s="474"/>
      <c r="AN328" s="760" t="s">
        <v>299</v>
      </c>
      <c r="AO328" s="760"/>
      <c r="AP328" s="442"/>
      <c r="AQ328" s="760" t="s">
        <v>300</v>
      </c>
      <c r="AR328" s="760"/>
      <c r="AS328" s="473"/>
      <c r="AT328" s="442"/>
      <c r="AU328" s="755"/>
      <c r="AV328" s="470"/>
      <c r="AW328" s="470"/>
      <c r="AX328" s="470"/>
      <c r="AY328" s="470"/>
      <c r="AZ328" s="470"/>
      <c r="BA328" s="471"/>
      <c r="BB328" s="467"/>
      <c r="BC328" s="467"/>
      <c r="BD328" s="467"/>
      <c r="BE328" s="467"/>
      <c r="BF328" s="467"/>
      <c r="BG328" s="467"/>
      <c r="BH328" s="467"/>
      <c r="BI328" s="467"/>
      <c r="BJ328" s="467"/>
      <c r="BK328" s="467"/>
      <c r="BL328" s="467"/>
    </row>
    <row r="329" spans="1:64" s="468" customFormat="1">
      <c r="A329" s="467"/>
      <c r="B329" s="751"/>
      <c r="C329" s="473"/>
      <c r="D329" s="760" t="s">
        <v>1115</v>
      </c>
      <c r="E329" s="760"/>
      <c r="F329" s="442"/>
      <c r="G329" s="760" t="s">
        <v>1348</v>
      </c>
      <c r="H329" s="760"/>
      <c r="I329" s="442"/>
      <c r="J329" s="760" t="s">
        <v>1121</v>
      </c>
      <c r="K329" s="760"/>
      <c r="L329" s="442"/>
      <c r="M329" s="760" t="s">
        <v>1121</v>
      </c>
      <c r="N329" s="760"/>
      <c r="O329" s="442"/>
      <c r="P329" s="760" t="s">
        <v>1113</v>
      </c>
      <c r="Q329" s="760"/>
      <c r="R329" s="442"/>
      <c r="S329" s="760" t="s">
        <v>1116</v>
      </c>
      <c r="T329" s="760"/>
      <c r="U329" s="442"/>
      <c r="V329" s="760" t="s">
        <v>1113</v>
      </c>
      <c r="W329" s="760"/>
      <c r="X329" s="442"/>
      <c r="Y329" s="760" t="s">
        <v>1113</v>
      </c>
      <c r="Z329" s="760"/>
      <c r="AA329" s="442"/>
      <c r="AB329" s="760" t="s">
        <v>1116</v>
      </c>
      <c r="AC329" s="760"/>
      <c r="AD329" s="442"/>
      <c r="AE329" s="760" t="s">
        <v>1116</v>
      </c>
      <c r="AF329" s="760"/>
      <c r="AG329" s="442"/>
      <c r="AH329" s="760" t="s">
        <v>1113</v>
      </c>
      <c r="AI329" s="760"/>
      <c r="AJ329" s="442"/>
      <c r="AK329" s="760" t="s">
        <v>1116</v>
      </c>
      <c r="AL329" s="760"/>
      <c r="AM329" s="442"/>
      <c r="AN329" s="760" t="s">
        <v>1345</v>
      </c>
      <c r="AO329" s="760"/>
      <c r="AP329" s="442"/>
      <c r="AQ329" s="760" t="s">
        <v>1113</v>
      </c>
      <c r="AR329" s="760"/>
      <c r="AS329" s="473"/>
      <c r="AT329" s="442"/>
      <c r="AU329" s="755"/>
      <c r="AV329" s="470"/>
      <c r="AW329" s="470"/>
      <c r="AX329" s="470"/>
      <c r="AY329" s="470"/>
      <c r="AZ329" s="470"/>
      <c r="BA329" s="471"/>
      <c r="BB329" s="467"/>
      <c r="BC329" s="467"/>
      <c r="BD329" s="467"/>
      <c r="BE329" s="467"/>
      <c r="BF329" s="467"/>
      <c r="BG329" s="467"/>
      <c r="BH329" s="467"/>
      <c r="BI329" s="467"/>
      <c r="BJ329" s="467"/>
      <c r="BK329" s="467"/>
      <c r="BL329" s="467"/>
    </row>
    <row r="330" spans="1:64" s="468" customFormat="1">
      <c r="A330" s="467"/>
      <c r="B330" s="751"/>
      <c r="C330" s="469"/>
      <c r="D330" s="439"/>
      <c r="E330" s="439"/>
      <c r="F330" s="442"/>
      <c r="G330" s="439"/>
      <c r="H330" s="439"/>
      <c r="I330" s="439"/>
      <c r="J330" s="439"/>
      <c r="K330" s="439"/>
      <c r="L330" s="442"/>
      <c r="M330" s="439"/>
      <c r="N330" s="439"/>
      <c r="O330" s="442"/>
      <c r="P330" s="439"/>
      <c r="Q330" s="439"/>
      <c r="R330" s="439"/>
      <c r="S330" s="476"/>
      <c r="T330" s="477"/>
      <c r="U330" s="439"/>
      <c r="V330" s="439"/>
      <c r="W330" s="439"/>
      <c r="X330" s="469"/>
      <c r="Y330" s="439"/>
      <c r="Z330" s="439"/>
      <c r="AA330" s="442"/>
      <c r="AB330" s="439"/>
      <c r="AC330" s="439"/>
      <c r="AD330" s="442"/>
      <c r="AE330" s="439"/>
      <c r="AF330" s="439"/>
      <c r="AG330" s="442"/>
      <c r="AH330" s="439"/>
      <c r="AI330" s="439"/>
      <c r="AJ330" s="478"/>
      <c r="AK330" s="439"/>
      <c r="AL330" s="439"/>
      <c r="AM330" s="478"/>
      <c r="AN330" s="439"/>
      <c r="AO330" s="439"/>
      <c r="AP330" s="478"/>
      <c r="AQ330" s="439"/>
      <c r="AR330" s="439"/>
      <c r="AS330" s="478"/>
      <c r="AT330" s="442"/>
      <c r="AU330" s="755"/>
      <c r="AV330" s="470"/>
      <c r="AW330" s="470"/>
      <c r="AX330" s="470"/>
      <c r="AY330" s="470"/>
      <c r="AZ330" s="470"/>
      <c r="BA330" s="471"/>
      <c r="BB330" s="467"/>
      <c r="BC330" s="467"/>
      <c r="BD330" s="467"/>
      <c r="BE330" s="467"/>
      <c r="BF330" s="467"/>
      <c r="BG330" s="467"/>
      <c r="BH330" s="467"/>
      <c r="BI330" s="467"/>
      <c r="BJ330" s="467"/>
      <c r="BK330" s="467"/>
      <c r="BL330" s="467"/>
    </row>
    <row r="331" spans="1:64" s="468" customFormat="1">
      <c r="A331" s="467"/>
      <c r="B331" s="751"/>
      <c r="C331" s="479"/>
      <c r="D331" s="479">
        <f>AQ320+1</f>
        <v>401</v>
      </c>
      <c r="E331" s="479"/>
      <c r="F331" s="480"/>
      <c r="G331" s="479">
        <f>D331+1</f>
        <v>402</v>
      </c>
      <c r="H331" s="479"/>
      <c r="I331" s="480"/>
      <c r="J331" s="479">
        <f>G331+1</f>
        <v>403</v>
      </c>
      <c r="K331" s="479"/>
      <c r="L331" s="480"/>
      <c r="M331" s="479">
        <f>J331+1</f>
        <v>404</v>
      </c>
      <c r="N331" s="479"/>
      <c r="O331" s="480"/>
      <c r="P331" s="479">
        <f>M331+1</f>
        <v>405</v>
      </c>
      <c r="Q331" s="479"/>
      <c r="R331" s="480"/>
      <c r="S331" s="479">
        <f>P331+1</f>
        <v>406</v>
      </c>
      <c r="T331" s="479"/>
      <c r="U331" s="480"/>
      <c r="V331" s="479">
        <f>S331+1</f>
        <v>407</v>
      </c>
      <c r="W331" s="479"/>
      <c r="X331" s="479"/>
      <c r="Y331" s="479">
        <f>V331+1</f>
        <v>408</v>
      </c>
      <c r="Z331" s="479"/>
      <c r="AA331" s="480"/>
      <c r="AB331" s="479">
        <f>Y331+1</f>
        <v>409</v>
      </c>
      <c r="AC331" s="479"/>
      <c r="AD331" s="480"/>
      <c r="AE331" s="479">
        <f>AB331+1</f>
        <v>410</v>
      </c>
      <c r="AF331" s="479"/>
      <c r="AG331" s="480"/>
      <c r="AH331" s="479">
        <f>AE331+1</f>
        <v>411</v>
      </c>
      <c r="AI331" s="479"/>
      <c r="AJ331" s="479"/>
      <c r="AK331" s="479">
        <f>AH331+1</f>
        <v>412</v>
      </c>
      <c r="AL331" s="479"/>
      <c r="AM331" s="479"/>
      <c r="AN331" s="479">
        <f>AK331+1</f>
        <v>413</v>
      </c>
      <c r="AO331" s="479"/>
      <c r="AP331" s="479"/>
      <c r="AQ331" s="479">
        <f>AN331+1</f>
        <v>414</v>
      </c>
      <c r="AR331" s="479"/>
      <c r="AS331" s="479"/>
      <c r="AT331" s="442"/>
      <c r="AU331" s="755"/>
      <c r="AV331" s="470"/>
      <c r="AW331" s="470"/>
      <c r="AX331" s="470"/>
      <c r="AY331" s="470"/>
      <c r="AZ331" s="470"/>
      <c r="BA331" s="471"/>
      <c r="BB331" s="467"/>
      <c r="BC331" s="467"/>
      <c r="BD331" s="467"/>
      <c r="BE331" s="467"/>
      <c r="BF331" s="467"/>
      <c r="BG331" s="467"/>
      <c r="BH331" s="467"/>
      <c r="BI331" s="467"/>
      <c r="BJ331" s="467"/>
      <c r="BK331" s="467"/>
      <c r="BL331" s="467"/>
    </row>
    <row r="332" spans="1:64" s="468" customFormat="1">
      <c r="A332" s="467"/>
      <c r="B332" s="751"/>
      <c r="C332" s="813" t="s">
        <v>1189</v>
      </c>
      <c r="D332" s="808"/>
      <c r="E332" s="808"/>
      <c r="F332" s="808"/>
      <c r="G332" s="808"/>
      <c r="H332" s="808"/>
      <c r="I332" s="808"/>
      <c r="J332" s="808"/>
      <c r="K332" s="808"/>
      <c r="L332" s="808"/>
      <c r="M332" s="808"/>
      <c r="N332" s="808"/>
      <c r="O332" s="808"/>
      <c r="P332" s="808"/>
      <c r="Q332" s="808"/>
      <c r="R332" s="808"/>
      <c r="S332" s="808"/>
      <c r="T332" s="808"/>
      <c r="U332" s="808"/>
      <c r="V332" s="808"/>
      <c r="W332" s="808"/>
      <c r="X332" s="808"/>
      <c r="Y332" s="808"/>
      <c r="Z332" s="808"/>
      <c r="AA332" s="808"/>
      <c r="AB332" s="808"/>
      <c r="AC332" s="808"/>
      <c r="AD332" s="808"/>
      <c r="AE332" s="808"/>
      <c r="AF332" s="808"/>
      <c r="AG332" s="808"/>
      <c r="AH332" s="808"/>
      <c r="AI332" s="808"/>
      <c r="AJ332" s="808"/>
      <c r="AK332" s="808"/>
      <c r="AL332" s="808"/>
      <c r="AM332" s="808"/>
      <c r="AN332" s="808"/>
      <c r="AO332" s="808"/>
      <c r="AP332" s="808"/>
      <c r="AQ332" s="808"/>
      <c r="AR332" s="808"/>
      <c r="AS332" s="808"/>
      <c r="AT332" s="442"/>
      <c r="AU332" s="755"/>
      <c r="AV332" s="470"/>
      <c r="AW332" s="470"/>
      <c r="AX332" s="470"/>
      <c r="AY332" s="470"/>
      <c r="AZ332" s="470"/>
      <c r="BA332" s="471"/>
      <c r="BB332" s="467"/>
      <c r="BC332" s="467"/>
      <c r="BD332" s="467"/>
      <c r="BE332" s="467"/>
      <c r="BF332" s="467"/>
      <c r="BG332" s="467"/>
      <c r="BH332" s="467"/>
      <c r="BI332" s="467"/>
      <c r="BJ332" s="467"/>
      <c r="BK332" s="467"/>
      <c r="BL332" s="467"/>
    </row>
    <row r="333" spans="1:64" s="468" customFormat="1" ht="17" thickBot="1">
      <c r="A333" s="467"/>
      <c r="B333" s="751"/>
      <c r="C333" s="481"/>
      <c r="D333" s="478"/>
      <c r="E333" s="478"/>
      <c r="F333" s="478"/>
      <c r="G333" s="478"/>
      <c r="H333" s="478"/>
      <c r="I333" s="478"/>
      <c r="J333" s="478"/>
      <c r="K333" s="478"/>
      <c r="L333" s="478"/>
      <c r="M333" s="478"/>
      <c r="N333" s="478"/>
      <c r="O333" s="478"/>
      <c r="P333" s="478"/>
      <c r="Q333" s="478"/>
      <c r="R333" s="478"/>
      <c r="S333" s="478"/>
      <c r="T333" s="478"/>
      <c r="U333" s="478"/>
      <c r="V333" s="478"/>
      <c r="W333" s="478"/>
      <c r="X333" s="478"/>
      <c r="Y333" s="478"/>
      <c r="Z333" s="478"/>
      <c r="AA333" s="478"/>
      <c r="AB333" s="478"/>
      <c r="AC333" s="478"/>
      <c r="AD333" s="478"/>
      <c r="AE333" s="478"/>
      <c r="AF333" s="478"/>
      <c r="AG333" s="478"/>
      <c r="AH333" s="478"/>
      <c r="AI333" s="478"/>
      <c r="AJ333" s="478"/>
      <c r="AK333" s="478"/>
      <c r="AL333" s="478"/>
      <c r="AM333" s="478"/>
      <c r="AN333" s="478"/>
      <c r="AO333" s="478"/>
      <c r="AP333" s="478"/>
      <c r="AQ333" s="478"/>
      <c r="AR333" s="478"/>
      <c r="AS333" s="478"/>
      <c r="AT333" s="442"/>
      <c r="AU333" s="755"/>
      <c r="AV333" s="470"/>
      <c r="AW333" s="470"/>
      <c r="AX333" s="470"/>
      <c r="AY333" s="470"/>
      <c r="AZ333" s="470"/>
      <c r="BA333" s="471"/>
      <c r="BB333" s="467"/>
      <c r="BC333" s="467"/>
      <c r="BD333" s="467"/>
      <c r="BE333" s="467"/>
      <c r="BF333" s="467"/>
      <c r="BG333" s="467"/>
      <c r="BH333" s="467"/>
      <c r="BI333" s="467"/>
      <c r="BJ333" s="467"/>
      <c r="BK333" s="467"/>
      <c r="BL333" s="467"/>
    </row>
    <row r="334" spans="1:64" s="468" customFormat="1" ht="17.5" thickTop="1" thickBot="1">
      <c r="A334" s="467"/>
      <c r="B334" s="751"/>
      <c r="C334" s="469"/>
      <c r="D334" s="469"/>
      <c r="E334" s="469"/>
      <c r="F334" s="442"/>
      <c r="G334" s="469"/>
      <c r="H334" s="469"/>
      <c r="I334" s="442"/>
      <c r="J334" s="469"/>
      <c r="K334" s="469"/>
      <c r="L334" s="442"/>
      <c r="M334" s="469"/>
      <c r="N334" s="469"/>
      <c r="O334" s="442"/>
      <c r="P334" s="469"/>
      <c r="Q334" s="469"/>
      <c r="R334" s="442"/>
      <c r="S334" s="469"/>
      <c r="T334" s="469"/>
      <c r="U334" s="482"/>
      <c r="V334" s="469"/>
      <c r="W334" s="469"/>
      <c r="X334" s="442"/>
      <c r="Y334" s="469"/>
      <c r="Z334" s="469"/>
      <c r="AA334" s="442"/>
      <c r="AB334" s="469"/>
      <c r="AC334" s="469"/>
      <c r="AD334" s="442"/>
      <c r="AE334" s="469"/>
      <c r="AF334" s="469"/>
      <c r="AG334" s="442"/>
      <c r="AH334" s="469"/>
      <c r="AI334" s="469"/>
      <c r="AJ334" s="442"/>
      <c r="AK334" s="469"/>
      <c r="AL334" s="469"/>
      <c r="AM334" s="442"/>
      <c r="AN334" s="469"/>
      <c r="AO334" s="469"/>
      <c r="AP334" s="482"/>
      <c r="AQ334" s="469"/>
      <c r="AR334" s="469"/>
      <c r="AS334" s="442"/>
      <c r="AT334" s="442"/>
      <c r="AU334" s="755"/>
      <c r="AV334" s="835">
        <v>14</v>
      </c>
      <c r="AW334" s="761">
        <f>COUNTIF(D333:AR335,"FC")</f>
        <v>6</v>
      </c>
      <c r="AX334" s="761">
        <f>COUNTIF(J332:AR332,"EC")</f>
        <v>0</v>
      </c>
      <c r="AY334" s="761">
        <f>COUNTIF(A336:AR338,"E")</f>
        <v>4</v>
      </c>
      <c r="AZ334" s="761">
        <f>COUNTIF(J333:AR333,"TW")</f>
        <v>0</v>
      </c>
      <c r="BA334" s="762"/>
      <c r="BB334" s="467"/>
      <c r="BC334" s="467"/>
      <c r="BD334" s="467"/>
      <c r="BE334" s="467"/>
      <c r="BF334" s="467"/>
      <c r="BG334" s="467"/>
      <c r="BH334" s="467"/>
      <c r="BI334" s="467"/>
      <c r="BJ334" s="467"/>
      <c r="BK334" s="467"/>
      <c r="BL334" s="467"/>
    </row>
    <row r="335" spans="1:64" s="468" customFormat="1" ht="17.5" thickTop="1" thickBot="1">
      <c r="A335" s="467"/>
      <c r="B335" s="751"/>
      <c r="C335" s="469"/>
      <c r="D335" s="440" t="s">
        <v>1194</v>
      </c>
      <c r="E335" s="441"/>
      <c r="F335" s="442"/>
      <c r="G335" s="824" t="s">
        <v>1194</v>
      </c>
      <c r="H335" s="824"/>
      <c r="I335" s="442"/>
      <c r="J335" s="820" t="s">
        <v>1194</v>
      </c>
      <c r="K335" s="820"/>
      <c r="L335" s="442"/>
      <c r="M335" s="820"/>
      <c r="N335" s="820"/>
      <c r="O335" s="442"/>
      <c r="P335" s="820"/>
      <c r="Q335" s="820"/>
      <c r="R335" s="442"/>
      <c r="S335" s="820" t="s">
        <v>1194</v>
      </c>
      <c r="T335" s="820"/>
      <c r="U335" s="442"/>
      <c r="V335" s="820"/>
      <c r="W335" s="820"/>
      <c r="X335" s="442"/>
      <c r="Y335" s="820"/>
      <c r="Z335" s="820"/>
      <c r="AA335" s="442"/>
      <c r="AB335" s="820"/>
      <c r="AC335" s="820"/>
      <c r="AD335" s="442"/>
      <c r="AE335" s="820"/>
      <c r="AF335" s="820"/>
      <c r="AG335" s="442"/>
      <c r="AH335" s="820"/>
      <c r="AI335" s="820"/>
      <c r="AJ335" s="442"/>
      <c r="AK335" s="820"/>
      <c r="AL335" s="820"/>
      <c r="AM335" s="442"/>
      <c r="AN335" s="820" t="s">
        <v>1194</v>
      </c>
      <c r="AO335" s="820"/>
      <c r="AP335" s="442"/>
      <c r="AQ335" s="825" t="s">
        <v>1194</v>
      </c>
      <c r="AR335" s="825"/>
      <c r="AS335" s="442"/>
      <c r="AT335" s="442"/>
      <c r="AU335" s="755"/>
      <c r="AV335" s="835"/>
      <c r="AW335" s="761"/>
      <c r="AX335" s="761"/>
      <c r="AY335" s="761"/>
      <c r="AZ335" s="761"/>
      <c r="BA335" s="762"/>
      <c r="BB335" s="467"/>
      <c r="BC335" s="467"/>
      <c r="BD335" s="467"/>
      <c r="BE335" s="467"/>
      <c r="BF335" s="467"/>
      <c r="BG335" s="467"/>
      <c r="BH335" s="467"/>
      <c r="BI335" s="467"/>
      <c r="BJ335" s="467"/>
      <c r="BK335" s="467"/>
      <c r="BL335" s="467"/>
    </row>
    <row r="336" spans="1:64" s="468" customFormat="1" ht="17.5" thickTop="1" thickBot="1">
      <c r="A336" s="467"/>
      <c r="B336" s="751"/>
      <c r="C336" s="442"/>
      <c r="D336" s="433" t="s">
        <v>814</v>
      </c>
      <c r="E336" s="434" t="s">
        <v>816</v>
      </c>
      <c r="F336" s="442"/>
      <c r="G336" s="433" t="s">
        <v>814</v>
      </c>
      <c r="H336" s="434" t="s">
        <v>816</v>
      </c>
      <c r="I336" s="442"/>
      <c r="J336" s="433" t="s">
        <v>814</v>
      </c>
      <c r="K336" s="434" t="s">
        <v>816</v>
      </c>
      <c r="L336" s="442"/>
      <c r="M336" s="443" t="s">
        <v>814</v>
      </c>
      <c r="N336" s="444" t="s">
        <v>816</v>
      </c>
      <c r="O336" s="442"/>
      <c r="P336" s="443" t="s">
        <v>814</v>
      </c>
      <c r="Q336" s="444" t="s">
        <v>816</v>
      </c>
      <c r="R336" s="442"/>
      <c r="S336" s="433" t="s">
        <v>814</v>
      </c>
      <c r="T336" s="434" t="s">
        <v>816</v>
      </c>
      <c r="U336" s="442"/>
      <c r="V336" s="443" t="s">
        <v>814</v>
      </c>
      <c r="W336" s="444" t="s">
        <v>816</v>
      </c>
      <c r="X336" s="442"/>
      <c r="Y336" s="443" t="s">
        <v>814</v>
      </c>
      <c r="Z336" s="444" t="s">
        <v>816</v>
      </c>
      <c r="AA336" s="442"/>
      <c r="AB336" s="443" t="s">
        <v>814</v>
      </c>
      <c r="AC336" s="444" t="s">
        <v>816</v>
      </c>
      <c r="AD336" s="442"/>
      <c r="AE336" s="443" t="s">
        <v>814</v>
      </c>
      <c r="AF336" s="444" t="s">
        <v>816</v>
      </c>
      <c r="AG336" s="442"/>
      <c r="AH336" s="443" t="s">
        <v>814</v>
      </c>
      <c r="AI336" s="444" t="s">
        <v>816</v>
      </c>
      <c r="AJ336" s="442"/>
      <c r="AK336" s="443" t="s">
        <v>814</v>
      </c>
      <c r="AL336" s="444" t="s">
        <v>816</v>
      </c>
      <c r="AM336" s="442"/>
      <c r="AN336" s="433" t="s">
        <v>814</v>
      </c>
      <c r="AO336" s="434" t="s">
        <v>816</v>
      </c>
      <c r="AP336" s="442"/>
      <c r="AQ336" s="433" t="s">
        <v>814</v>
      </c>
      <c r="AR336" s="434" t="s">
        <v>816</v>
      </c>
      <c r="AS336" s="460"/>
      <c r="AT336" s="442"/>
      <c r="AU336" s="755"/>
      <c r="AV336" s="835"/>
      <c r="AW336" s="761"/>
      <c r="AX336" s="761"/>
      <c r="AY336" s="761"/>
      <c r="AZ336" s="761"/>
      <c r="BA336" s="762"/>
      <c r="BB336" s="467"/>
      <c r="BC336" s="467"/>
      <c r="BD336" s="467"/>
      <c r="BE336" s="467"/>
      <c r="BF336" s="467"/>
      <c r="BG336" s="467"/>
      <c r="BH336" s="467"/>
      <c r="BI336" s="467"/>
      <c r="BJ336" s="467"/>
      <c r="BK336" s="467"/>
      <c r="BL336" s="467"/>
    </row>
    <row r="337" spans="1:64" s="468" customFormat="1" ht="17" thickTop="1">
      <c r="A337" s="467"/>
      <c r="B337" s="751"/>
      <c r="C337" s="442"/>
      <c r="D337" s="435" t="s">
        <v>819</v>
      </c>
      <c r="E337" s="436" t="s">
        <v>637</v>
      </c>
      <c r="F337" s="442"/>
      <c r="G337" s="435" t="s">
        <v>819</v>
      </c>
      <c r="H337" s="436" t="s">
        <v>637</v>
      </c>
      <c r="I337" s="442" t="s">
        <v>826</v>
      </c>
      <c r="J337" s="435" t="s">
        <v>819</v>
      </c>
      <c r="K337" s="436" t="s">
        <v>637</v>
      </c>
      <c r="L337" s="442"/>
      <c r="M337" s="447" t="s">
        <v>819</v>
      </c>
      <c r="N337" s="448" t="s">
        <v>637</v>
      </c>
      <c r="O337" s="442"/>
      <c r="P337" s="447" t="s">
        <v>819</v>
      </c>
      <c r="Q337" s="448" t="s">
        <v>637</v>
      </c>
      <c r="R337" s="442"/>
      <c r="S337" s="435" t="s">
        <v>819</v>
      </c>
      <c r="T337" s="436" t="s">
        <v>637</v>
      </c>
      <c r="U337" s="442"/>
      <c r="V337" s="447" t="s">
        <v>819</v>
      </c>
      <c r="W337" s="448" t="s">
        <v>637</v>
      </c>
      <c r="X337" s="442"/>
      <c r="Y337" s="447" t="s">
        <v>819</v>
      </c>
      <c r="Z337" s="448" t="s">
        <v>637</v>
      </c>
      <c r="AA337" s="442"/>
      <c r="AB337" s="447" t="s">
        <v>819</v>
      </c>
      <c r="AC337" s="448" t="s">
        <v>637</v>
      </c>
      <c r="AD337" s="442"/>
      <c r="AE337" s="447" t="s">
        <v>819</v>
      </c>
      <c r="AF337" s="448" t="s">
        <v>637</v>
      </c>
      <c r="AG337" s="442"/>
      <c r="AH337" s="447" t="s">
        <v>819</v>
      </c>
      <c r="AI337" s="448" t="s">
        <v>637</v>
      </c>
      <c r="AJ337" s="442"/>
      <c r="AK337" s="447" t="s">
        <v>819</v>
      </c>
      <c r="AL337" s="448" t="s">
        <v>637</v>
      </c>
      <c r="AM337" s="442"/>
      <c r="AN337" s="435" t="s">
        <v>819</v>
      </c>
      <c r="AO337" s="436" t="s">
        <v>637</v>
      </c>
      <c r="AP337" s="442"/>
      <c r="AQ337" s="435" t="s">
        <v>819</v>
      </c>
      <c r="AR337" s="436" t="s">
        <v>637</v>
      </c>
      <c r="AS337" s="460"/>
      <c r="AT337" s="442"/>
      <c r="AU337" s="755"/>
      <c r="AV337" s="829"/>
      <c r="AW337" s="829"/>
      <c r="AX337" s="829"/>
      <c r="AY337" s="829"/>
      <c r="AZ337" s="829"/>
      <c r="BA337" s="832"/>
      <c r="BB337" s="467"/>
      <c r="BC337" s="467"/>
      <c r="BD337" s="467"/>
      <c r="BE337" s="467"/>
      <c r="BF337" s="467"/>
      <c r="BG337" s="467"/>
      <c r="BH337" s="467"/>
      <c r="BI337" s="467"/>
      <c r="BJ337" s="467"/>
      <c r="BK337" s="467"/>
      <c r="BL337" s="467"/>
    </row>
    <row r="338" spans="1:64" s="468" customFormat="1">
      <c r="A338" s="467"/>
      <c r="B338" s="751"/>
      <c r="C338" s="469"/>
      <c r="D338" s="437" t="s">
        <v>1195</v>
      </c>
      <c r="E338" s="438" t="s">
        <v>1336</v>
      </c>
      <c r="F338" s="453">
        <v>399</v>
      </c>
      <c r="G338" s="437">
        <v>0</v>
      </c>
      <c r="H338" s="438" t="s">
        <v>967</v>
      </c>
      <c r="I338" s="453">
        <v>400</v>
      </c>
      <c r="J338" s="437" t="s">
        <v>1195</v>
      </c>
      <c r="K338" s="438" t="s">
        <v>1117</v>
      </c>
      <c r="L338" s="453">
        <v>375</v>
      </c>
      <c r="M338" s="451">
        <v>0</v>
      </c>
      <c r="N338" s="452" t="s">
        <v>967</v>
      </c>
      <c r="O338" s="453">
        <v>403</v>
      </c>
      <c r="P338" s="451">
        <v>0</v>
      </c>
      <c r="Q338" s="452" t="s">
        <v>967</v>
      </c>
      <c r="R338" s="453">
        <v>347</v>
      </c>
      <c r="S338" s="437" t="s">
        <v>1195</v>
      </c>
      <c r="T338" s="438" t="s">
        <v>1336</v>
      </c>
      <c r="U338" s="453">
        <v>358</v>
      </c>
      <c r="V338" s="451">
        <v>0</v>
      </c>
      <c r="W338" s="452" t="s">
        <v>967</v>
      </c>
      <c r="X338" s="453">
        <v>389</v>
      </c>
      <c r="Y338" s="451">
        <v>0</v>
      </c>
      <c r="Z338" s="452" t="s">
        <v>967</v>
      </c>
      <c r="AA338" s="453">
        <v>335</v>
      </c>
      <c r="AB338" s="451">
        <v>0</v>
      </c>
      <c r="AC338" s="452" t="s">
        <v>967</v>
      </c>
      <c r="AD338" s="453">
        <v>367</v>
      </c>
      <c r="AE338" s="451">
        <v>0</v>
      </c>
      <c r="AF338" s="452" t="s">
        <v>967</v>
      </c>
      <c r="AG338" s="453">
        <v>411.68</v>
      </c>
      <c r="AH338" s="451">
        <v>0</v>
      </c>
      <c r="AI338" s="452" t="s">
        <v>967</v>
      </c>
      <c r="AJ338" s="453">
        <v>250</v>
      </c>
      <c r="AK338" s="451">
        <v>0</v>
      </c>
      <c r="AL338" s="452" t="s">
        <v>967</v>
      </c>
      <c r="AM338" s="453">
        <v>395.20299999999997</v>
      </c>
      <c r="AN338" s="437">
        <v>0</v>
      </c>
      <c r="AO338" s="438" t="s">
        <v>1336</v>
      </c>
      <c r="AP338" s="453">
        <v>414</v>
      </c>
      <c r="AQ338" s="437" t="s">
        <v>1195</v>
      </c>
      <c r="AR338" s="438" t="s">
        <v>1336</v>
      </c>
      <c r="AS338" s="396">
        <v>396</v>
      </c>
      <c r="AT338" s="442"/>
      <c r="AU338" s="755"/>
      <c r="AV338" s="830"/>
      <c r="AW338" s="830"/>
      <c r="AX338" s="830"/>
      <c r="AY338" s="830"/>
      <c r="AZ338" s="830"/>
      <c r="BA338" s="833"/>
      <c r="BB338" s="472">
        <f>SUM(F338:AS338)</f>
        <v>5239.8829999999998</v>
      </c>
      <c r="BC338" s="467"/>
      <c r="BD338" s="467"/>
      <c r="BE338" s="467"/>
      <c r="BF338" s="467"/>
      <c r="BG338" s="467"/>
      <c r="BH338" s="467"/>
      <c r="BI338" s="467"/>
      <c r="BJ338" s="467"/>
      <c r="BK338" s="467"/>
      <c r="BL338" s="467"/>
    </row>
    <row r="339" spans="1:64" s="468" customFormat="1">
      <c r="A339" s="467"/>
      <c r="B339" s="751"/>
      <c r="C339" s="473"/>
      <c r="D339" s="760" t="s">
        <v>301</v>
      </c>
      <c r="E339" s="760"/>
      <c r="F339" s="442"/>
      <c r="G339" s="760" t="s">
        <v>1073</v>
      </c>
      <c r="H339" s="760"/>
      <c r="I339" s="473"/>
      <c r="J339" s="760" t="s">
        <v>1074</v>
      </c>
      <c r="K339" s="760"/>
      <c r="L339" s="473"/>
      <c r="M339" s="760" t="s">
        <v>1656</v>
      </c>
      <c r="N339" s="760"/>
      <c r="O339" s="473"/>
      <c r="P339" s="760" t="s">
        <v>1657</v>
      </c>
      <c r="Q339" s="760"/>
      <c r="R339" s="442"/>
      <c r="S339" s="760" t="s">
        <v>1075</v>
      </c>
      <c r="T339" s="760"/>
      <c r="U339" s="442"/>
      <c r="V339" s="760" t="s">
        <v>1658</v>
      </c>
      <c r="W339" s="760"/>
      <c r="X339" s="442"/>
      <c r="Y339" s="760" t="s">
        <v>1659</v>
      </c>
      <c r="Z339" s="760"/>
      <c r="AA339" s="442"/>
      <c r="AB339" s="760" t="s">
        <v>1660</v>
      </c>
      <c r="AC339" s="760"/>
      <c r="AD339" s="442"/>
      <c r="AE339" s="760" t="s">
        <v>302</v>
      </c>
      <c r="AF339" s="760"/>
      <c r="AG339" s="475" t="s">
        <v>1210</v>
      </c>
      <c r="AH339" s="760" t="s">
        <v>15</v>
      </c>
      <c r="AI339" s="760"/>
      <c r="AJ339" s="442"/>
      <c r="AK339" s="760" t="s">
        <v>1661</v>
      </c>
      <c r="AL339" s="760"/>
      <c r="AM339" s="474"/>
      <c r="AN339" s="760" t="s">
        <v>1076</v>
      </c>
      <c r="AO339" s="760"/>
      <c r="AP339" s="442"/>
      <c r="AQ339" s="760" t="s">
        <v>1077</v>
      </c>
      <c r="AR339" s="760"/>
      <c r="AS339" s="473"/>
      <c r="AT339" s="442"/>
      <c r="AU339" s="755"/>
      <c r="AV339" s="830"/>
      <c r="AW339" s="830"/>
      <c r="AX339" s="830"/>
      <c r="AY339" s="830"/>
      <c r="AZ339" s="830"/>
      <c r="BA339" s="833"/>
      <c r="BB339" s="467"/>
      <c r="BC339" s="467"/>
      <c r="BD339" s="467"/>
      <c r="BE339" s="467"/>
      <c r="BF339" s="467"/>
      <c r="BG339" s="467"/>
      <c r="BH339" s="467"/>
      <c r="BI339" s="467"/>
      <c r="BJ339" s="467"/>
      <c r="BK339" s="467"/>
      <c r="BL339" s="467"/>
    </row>
    <row r="340" spans="1:64" s="468" customFormat="1">
      <c r="A340" s="467"/>
      <c r="B340" s="751"/>
      <c r="C340" s="473"/>
      <c r="D340" s="760" t="s">
        <v>1116</v>
      </c>
      <c r="E340" s="760"/>
      <c r="F340" s="442"/>
      <c r="G340" s="760" t="s">
        <v>1116</v>
      </c>
      <c r="H340" s="760"/>
      <c r="I340" s="442"/>
      <c r="J340" s="760" t="s">
        <v>1113</v>
      </c>
      <c r="K340" s="760"/>
      <c r="L340" s="442"/>
      <c r="M340" s="760" t="s">
        <v>1340</v>
      </c>
      <c r="N340" s="760"/>
      <c r="O340" s="442"/>
      <c r="P340" s="760" t="s">
        <v>1129</v>
      </c>
      <c r="Q340" s="760"/>
      <c r="R340" s="442"/>
      <c r="S340" s="760" t="s">
        <v>1129</v>
      </c>
      <c r="T340" s="760"/>
      <c r="U340" s="442"/>
      <c r="V340" s="760" t="s">
        <v>1129</v>
      </c>
      <c r="W340" s="760"/>
      <c r="X340" s="442"/>
      <c r="Y340" s="760" t="s">
        <v>1116</v>
      </c>
      <c r="Z340" s="760"/>
      <c r="AA340" s="442"/>
      <c r="AB340" s="760" t="s">
        <v>1351</v>
      </c>
      <c r="AC340" s="760"/>
      <c r="AD340" s="442"/>
      <c r="AE340" s="760" t="s">
        <v>1662</v>
      </c>
      <c r="AF340" s="760"/>
      <c r="AG340" s="442"/>
      <c r="AH340" s="760" t="s">
        <v>1663</v>
      </c>
      <c r="AI340" s="760"/>
      <c r="AJ340" s="442"/>
      <c r="AK340" s="760" t="s">
        <v>1346</v>
      </c>
      <c r="AL340" s="760"/>
      <c r="AM340" s="442"/>
      <c r="AN340" s="760" t="s">
        <v>1129</v>
      </c>
      <c r="AO340" s="760"/>
      <c r="AP340" s="442"/>
      <c r="AQ340" s="760" t="s">
        <v>1127</v>
      </c>
      <c r="AR340" s="760"/>
      <c r="AS340" s="473"/>
      <c r="AT340" s="442"/>
      <c r="AU340" s="755"/>
      <c r="AV340" s="830"/>
      <c r="AW340" s="830"/>
      <c r="AX340" s="830"/>
      <c r="AY340" s="830"/>
      <c r="AZ340" s="830"/>
      <c r="BA340" s="833"/>
      <c r="BB340" s="467"/>
      <c r="BC340" s="467"/>
      <c r="BD340" s="467"/>
      <c r="BE340" s="467"/>
      <c r="BF340" s="467"/>
      <c r="BG340" s="467"/>
      <c r="BH340" s="467"/>
      <c r="BI340" s="467"/>
      <c r="BJ340" s="467"/>
      <c r="BK340" s="467"/>
      <c r="BL340" s="467"/>
    </row>
    <row r="341" spans="1:64" s="468" customFormat="1">
      <c r="A341" s="467"/>
      <c r="B341" s="751"/>
      <c r="C341" s="469"/>
      <c r="D341" s="439"/>
      <c r="E341" s="439"/>
      <c r="F341" s="442"/>
      <c r="G341" s="439"/>
      <c r="H341" s="439"/>
      <c r="I341" s="439"/>
      <c r="J341" s="439"/>
      <c r="K341" s="439"/>
      <c r="L341" s="442"/>
      <c r="M341" s="828" t="s">
        <v>233</v>
      </c>
      <c r="N341" s="828"/>
      <c r="O341" s="442"/>
      <c r="P341" s="439"/>
      <c r="Q341" s="439"/>
      <c r="R341" s="439"/>
      <c r="S341" s="476"/>
      <c r="T341" s="477"/>
      <c r="U341" s="439"/>
      <c r="V341" s="439"/>
      <c r="W341" s="439"/>
      <c r="X341" s="469"/>
      <c r="Y341" s="439"/>
      <c r="Z341" s="439"/>
      <c r="AA341" s="442"/>
      <c r="AB341" s="439"/>
      <c r="AC341" s="439"/>
      <c r="AD341" s="442"/>
      <c r="AE341" s="439"/>
      <c r="AF341" s="439"/>
      <c r="AG341" s="442"/>
      <c r="AH341" s="439"/>
      <c r="AI341" s="439"/>
      <c r="AJ341" s="478"/>
      <c r="AK341" s="439"/>
      <c r="AL341" s="439"/>
      <c r="AM341" s="478"/>
      <c r="AN341" s="439"/>
      <c r="AO341" s="439"/>
      <c r="AP341" s="478"/>
      <c r="AQ341" s="439"/>
      <c r="AR341" s="439"/>
      <c r="AS341" s="478"/>
      <c r="AT341" s="442"/>
      <c r="AU341" s="755"/>
      <c r="AV341" s="830"/>
      <c r="AW341" s="830"/>
      <c r="AX341" s="830"/>
      <c r="AY341" s="830"/>
      <c r="AZ341" s="830"/>
      <c r="BA341" s="833"/>
      <c r="BB341" s="467"/>
      <c r="BC341" s="467"/>
      <c r="BD341" s="467"/>
      <c r="BE341" s="467"/>
      <c r="BF341" s="467"/>
      <c r="BG341" s="467"/>
      <c r="BH341" s="467"/>
      <c r="BI341" s="467"/>
      <c r="BJ341" s="467"/>
      <c r="BK341" s="467"/>
      <c r="BL341" s="467"/>
    </row>
    <row r="342" spans="1:64" s="468" customFormat="1">
      <c r="A342" s="467"/>
      <c r="B342" s="751"/>
      <c r="C342" s="479"/>
      <c r="D342" s="479">
        <f>AQ331+1</f>
        <v>415</v>
      </c>
      <c r="E342" s="479"/>
      <c r="F342" s="480"/>
      <c r="G342" s="479">
        <f>D342+1</f>
        <v>416</v>
      </c>
      <c r="H342" s="479"/>
      <c r="I342" s="480"/>
      <c r="J342" s="479">
        <f>G342+1</f>
        <v>417</v>
      </c>
      <c r="K342" s="479"/>
      <c r="L342" s="480"/>
      <c r="M342" s="479">
        <f>J342+1</f>
        <v>418</v>
      </c>
      <c r="N342" s="479"/>
      <c r="O342" s="480"/>
      <c r="P342" s="479">
        <f>M342+1</f>
        <v>419</v>
      </c>
      <c r="Q342" s="479"/>
      <c r="R342" s="480"/>
      <c r="S342" s="479">
        <f>P342+1</f>
        <v>420</v>
      </c>
      <c r="T342" s="479"/>
      <c r="U342" s="480"/>
      <c r="V342" s="479">
        <f>S342+1</f>
        <v>421</v>
      </c>
      <c r="W342" s="479"/>
      <c r="X342" s="479"/>
      <c r="Y342" s="479">
        <f>V342+1</f>
        <v>422</v>
      </c>
      <c r="Z342" s="479"/>
      <c r="AA342" s="480"/>
      <c r="AB342" s="479">
        <f>Y342+1</f>
        <v>423</v>
      </c>
      <c r="AC342" s="479"/>
      <c r="AD342" s="480"/>
      <c r="AE342" s="479">
        <f>AB342+1</f>
        <v>424</v>
      </c>
      <c r="AF342" s="479"/>
      <c r="AG342" s="480"/>
      <c r="AH342" s="479">
        <f>AE342+1</f>
        <v>425</v>
      </c>
      <c r="AI342" s="479"/>
      <c r="AJ342" s="479"/>
      <c r="AK342" s="479">
        <f>AH342+1</f>
        <v>426</v>
      </c>
      <c r="AL342" s="479"/>
      <c r="AM342" s="479"/>
      <c r="AN342" s="479">
        <f>AK342+1</f>
        <v>427</v>
      </c>
      <c r="AO342" s="479"/>
      <c r="AP342" s="479"/>
      <c r="AQ342" s="479">
        <f>AN342+1</f>
        <v>428</v>
      </c>
      <c r="AR342" s="479"/>
      <c r="AS342" s="479"/>
      <c r="AT342" s="442"/>
      <c r="AU342" s="755"/>
      <c r="AV342" s="830"/>
      <c r="AW342" s="830"/>
      <c r="AX342" s="830"/>
      <c r="AY342" s="830"/>
      <c r="AZ342" s="830"/>
      <c r="BA342" s="833"/>
      <c r="BB342" s="467"/>
      <c r="BC342" s="467"/>
      <c r="BD342" s="467"/>
      <c r="BE342" s="467"/>
      <c r="BF342" s="467"/>
      <c r="BG342" s="467"/>
      <c r="BH342" s="467"/>
      <c r="BI342" s="467"/>
      <c r="BJ342" s="467"/>
      <c r="BK342" s="467"/>
      <c r="BL342" s="467"/>
    </row>
    <row r="343" spans="1:64" s="468" customFormat="1">
      <c r="A343" s="467"/>
      <c r="B343" s="751"/>
      <c r="C343" s="813" t="s">
        <v>1191</v>
      </c>
      <c r="D343" s="808"/>
      <c r="E343" s="808"/>
      <c r="F343" s="808"/>
      <c r="G343" s="808"/>
      <c r="H343" s="808"/>
      <c r="I343" s="808"/>
      <c r="J343" s="808"/>
      <c r="K343" s="808"/>
      <c r="L343" s="808"/>
      <c r="M343" s="808"/>
      <c r="N343" s="808"/>
      <c r="O343" s="808"/>
      <c r="P343" s="808"/>
      <c r="Q343" s="808"/>
      <c r="R343" s="808"/>
      <c r="S343" s="808"/>
      <c r="T343" s="808"/>
      <c r="U343" s="808"/>
      <c r="V343" s="808"/>
      <c r="W343" s="808"/>
      <c r="X343" s="808"/>
      <c r="Y343" s="808"/>
      <c r="Z343" s="808"/>
      <c r="AA343" s="808"/>
      <c r="AB343" s="808"/>
      <c r="AC343" s="808"/>
      <c r="AD343" s="808"/>
      <c r="AE343" s="808"/>
      <c r="AF343" s="808"/>
      <c r="AG343" s="808"/>
      <c r="AH343" s="808"/>
      <c r="AI343" s="808"/>
      <c r="AJ343" s="808"/>
      <c r="AK343" s="808"/>
      <c r="AL343" s="808"/>
      <c r="AM343" s="808"/>
      <c r="AN343" s="808"/>
      <c r="AO343" s="808"/>
      <c r="AP343" s="808"/>
      <c r="AQ343" s="808"/>
      <c r="AR343" s="808"/>
      <c r="AS343" s="808"/>
      <c r="AT343" s="442"/>
      <c r="AU343" s="755"/>
      <c r="AV343" s="830"/>
      <c r="AW343" s="830"/>
      <c r="AX343" s="830"/>
      <c r="AY343" s="830"/>
      <c r="AZ343" s="830"/>
      <c r="BA343" s="833"/>
      <c r="BB343" s="467"/>
      <c r="BC343" s="467"/>
      <c r="BD343" s="467"/>
      <c r="BE343" s="467"/>
      <c r="BF343" s="467"/>
      <c r="BG343" s="467"/>
      <c r="BH343" s="467"/>
      <c r="BI343" s="467"/>
      <c r="BJ343" s="467"/>
      <c r="BK343" s="467"/>
      <c r="BL343" s="467"/>
    </row>
    <row r="344" spans="1:64" s="468" customFormat="1">
      <c r="A344" s="467"/>
      <c r="B344" s="751"/>
      <c r="C344" s="481"/>
      <c r="D344" s="478"/>
      <c r="E344" s="478"/>
      <c r="F344" s="478"/>
      <c r="G344" s="478"/>
      <c r="H344" s="478"/>
      <c r="I344" s="478"/>
      <c r="J344" s="478"/>
      <c r="K344" s="478"/>
      <c r="L344" s="478"/>
      <c r="M344" s="478"/>
      <c r="N344" s="478"/>
      <c r="O344" s="478"/>
      <c r="P344" s="478"/>
      <c r="Q344" s="478"/>
      <c r="R344" s="478"/>
      <c r="S344" s="478"/>
      <c r="T344" s="478"/>
      <c r="U344" s="478"/>
      <c r="V344" s="478"/>
      <c r="W344" s="478"/>
      <c r="X344" s="478"/>
      <c r="Y344" s="478"/>
      <c r="Z344" s="478"/>
      <c r="AA344" s="478"/>
      <c r="AB344" s="478"/>
      <c r="AC344" s="478"/>
      <c r="AD344" s="478"/>
      <c r="AE344" s="478"/>
      <c r="AF344" s="478"/>
      <c r="AG344" s="478"/>
      <c r="AH344" s="478"/>
      <c r="AI344" s="478"/>
      <c r="AJ344" s="478"/>
      <c r="AK344" s="478"/>
      <c r="AL344" s="478"/>
      <c r="AM344" s="478"/>
      <c r="AN344" s="478"/>
      <c r="AO344" s="478"/>
      <c r="AP344" s="478"/>
      <c r="AQ344" s="478"/>
      <c r="AR344" s="478"/>
      <c r="AS344" s="478"/>
      <c r="AT344" s="442"/>
      <c r="AU344" s="755"/>
      <c r="AV344" s="830"/>
      <c r="AW344" s="830"/>
      <c r="AX344" s="830"/>
      <c r="AY344" s="830"/>
      <c r="AZ344" s="830"/>
      <c r="BA344" s="833"/>
      <c r="BB344" s="467"/>
      <c r="BC344" s="467"/>
      <c r="BD344" s="467"/>
      <c r="BE344" s="467"/>
      <c r="BF344" s="467"/>
      <c r="BG344" s="467"/>
      <c r="BH344" s="467"/>
      <c r="BI344" s="467"/>
      <c r="BJ344" s="467"/>
      <c r="BK344" s="467"/>
      <c r="BL344" s="467"/>
    </row>
    <row r="345" spans="1:64" s="468" customFormat="1" ht="17" thickBot="1">
      <c r="A345" s="467"/>
      <c r="B345" s="751"/>
      <c r="C345" s="469"/>
      <c r="D345" s="469" t="s">
        <v>1200</v>
      </c>
      <c r="E345" s="469"/>
      <c r="F345" s="442"/>
      <c r="G345" s="469"/>
      <c r="H345" s="469" t="s">
        <v>1200</v>
      </c>
      <c r="I345" s="442"/>
      <c r="J345" s="469"/>
      <c r="K345" s="469"/>
      <c r="L345" s="442"/>
      <c r="M345" s="469"/>
      <c r="N345" s="469"/>
      <c r="O345" s="442"/>
      <c r="P345" s="469"/>
      <c r="Q345" s="469"/>
      <c r="R345" s="442"/>
      <c r="S345" s="469"/>
      <c r="T345" s="469"/>
      <c r="U345" s="482"/>
      <c r="V345" s="469"/>
      <c r="W345" s="469"/>
      <c r="X345" s="442"/>
      <c r="Y345" s="469"/>
      <c r="Z345" s="469"/>
      <c r="AA345" s="442"/>
      <c r="AB345" s="469"/>
      <c r="AC345" s="469"/>
      <c r="AD345" s="442"/>
      <c r="AE345" s="469" t="s">
        <v>1200</v>
      </c>
      <c r="AF345" s="469"/>
      <c r="AG345" s="442"/>
      <c r="AH345" s="469"/>
      <c r="AI345" s="469" t="s">
        <v>1200</v>
      </c>
      <c r="AJ345" s="442"/>
      <c r="AK345" s="469"/>
      <c r="AL345" s="469" t="s">
        <v>1200</v>
      </c>
      <c r="AM345" s="442"/>
      <c r="AN345" s="469"/>
      <c r="AO345" s="469"/>
      <c r="AP345" s="482"/>
      <c r="AQ345" s="469"/>
      <c r="AR345" s="469"/>
      <c r="AS345" s="442"/>
      <c r="AT345" s="442"/>
      <c r="AU345" s="755"/>
      <c r="AV345" s="831"/>
      <c r="AW345" s="831"/>
      <c r="AX345" s="831"/>
      <c r="AY345" s="831"/>
      <c r="AZ345" s="831"/>
      <c r="BA345" s="834"/>
      <c r="BB345" s="467"/>
      <c r="BC345" s="467"/>
      <c r="BD345" s="467"/>
      <c r="BE345" s="467"/>
      <c r="BF345" s="467"/>
      <c r="BG345" s="467"/>
      <c r="BH345" s="467"/>
      <c r="BI345" s="467"/>
      <c r="BJ345" s="467"/>
      <c r="BK345" s="467"/>
      <c r="BL345" s="467"/>
    </row>
    <row r="346" spans="1:64" s="468" customFormat="1" ht="17.5" thickTop="1" thickBot="1">
      <c r="A346" s="467"/>
      <c r="B346" s="751"/>
      <c r="C346" s="469"/>
      <c r="D346" s="440" t="s">
        <v>1194</v>
      </c>
      <c r="E346" s="441"/>
      <c r="F346" s="442"/>
      <c r="G346" s="820" t="s">
        <v>1194</v>
      </c>
      <c r="H346" s="820"/>
      <c r="I346" s="442"/>
      <c r="J346" s="820" t="s">
        <v>1194</v>
      </c>
      <c r="K346" s="820"/>
      <c r="L346" s="442"/>
      <c r="M346" s="820" t="s">
        <v>1194</v>
      </c>
      <c r="N346" s="820"/>
      <c r="O346" s="442"/>
      <c r="P346" s="820" t="s">
        <v>1194</v>
      </c>
      <c r="Q346" s="820"/>
      <c r="R346" s="442"/>
      <c r="S346" s="820"/>
      <c r="T346" s="820"/>
      <c r="U346" s="442"/>
      <c r="V346" s="820"/>
      <c r="W346" s="820"/>
      <c r="X346" s="442"/>
      <c r="Y346" s="820" t="s">
        <v>1194</v>
      </c>
      <c r="Z346" s="820"/>
      <c r="AA346" s="442"/>
      <c r="AB346" s="820"/>
      <c r="AC346" s="820"/>
      <c r="AD346" s="442"/>
      <c r="AE346" s="820" t="s">
        <v>1194</v>
      </c>
      <c r="AF346" s="820"/>
      <c r="AG346" s="442"/>
      <c r="AH346" s="820" t="s">
        <v>1194</v>
      </c>
      <c r="AI346" s="820"/>
      <c r="AJ346" s="442"/>
      <c r="AK346" s="820" t="s">
        <v>1194</v>
      </c>
      <c r="AL346" s="820"/>
      <c r="AM346" s="442"/>
      <c r="AN346" s="820"/>
      <c r="AO346" s="820"/>
      <c r="AP346" s="442"/>
      <c r="AQ346" s="825"/>
      <c r="AR346" s="825"/>
      <c r="AS346" s="442"/>
      <c r="AT346" s="442"/>
      <c r="AU346" s="755"/>
      <c r="AV346" s="835">
        <v>14</v>
      </c>
      <c r="AW346" s="835">
        <f>COUNTIF(D344:AR346,"FC")</f>
        <v>9</v>
      </c>
      <c r="AX346" s="835">
        <f>COUNTIF(D344:AR345,"EC")</f>
        <v>5</v>
      </c>
      <c r="AY346" s="835">
        <f>COUNTIF(D348:AR349,"E")</f>
        <v>6</v>
      </c>
      <c r="AZ346" s="835">
        <f>COUNTIF(D345:AR345,"TW")</f>
        <v>0</v>
      </c>
      <c r="BA346" s="838"/>
      <c r="BB346" s="467"/>
      <c r="BC346" s="467"/>
      <c r="BD346" s="467"/>
      <c r="BE346" s="467"/>
      <c r="BF346" s="467"/>
      <c r="BG346" s="467"/>
      <c r="BH346" s="467"/>
      <c r="BI346" s="467"/>
      <c r="BJ346" s="467"/>
      <c r="BK346" s="467"/>
      <c r="BL346" s="467"/>
    </row>
    <row r="347" spans="1:64" s="468" customFormat="1" ht="17.5" thickTop="1" thickBot="1">
      <c r="A347" s="467"/>
      <c r="B347" s="751"/>
      <c r="C347" s="442"/>
      <c r="D347" s="433" t="s">
        <v>814</v>
      </c>
      <c r="E347" s="434" t="s">
        <v>816</v>
      </c>
      <c r="F347" s="442"/>
      <c r="G347" s="433" t="s">
        <v>814</v>
      </c>
      <c r="H347" s="434" t="s">
        <v>816</v>
      </c>
      <c r="I347" s="442"/>
      <c r="J347" s="433" t="s">
        <v>814</v>
      </c>
      <c r="K347" s="434" t="s">
        <v>816</v>
      </c>
      <c r="L347" s="442"/>
      <c r="M347" s="433" t="s">
        <v>814</v>
      </c>
      <c r="N347" s="434" t="s">
        <v>816</v>
      </c>
      <c r="O347" s="442"/>
      <c r="P347" s="433" t="s">
        <v>814</v>
      </c>
      <c r="Q347" s="434" t="s">
        <v>816</v>
      </c>
      <c r="R347" s="442"/>
      <c r="S347" s="443" t="s">
        <v>814</v>
      </c>
      <c r="T347" s="444" t="s">
        <v>816</v>
      </c>
      <c r="U347" s="442"/>
      <c r="V347" s="443" t="s">
        <v>814</v>
      </c>
      <c r="W347" s="444" t="s">
        <v>816</v>
      </c>
      <c r="X347" s="442"/>
      <c r="Y347" s="433" t="s">
        <v>814</v>
      </c>
      <c r="Z347" s="434" t="s">
        <v>816</v>
      </c>
      <c r="AA347" s="442"/>
      <c r="AB347" s="443" t="s">
        <v>814</v>
      </c>
      <c r="AC347" s="444" t="s">
        <v>816</v>
      </c>
      <c r="AD347" s="442"/>
      <c r="AE347" s="433" t="s">
        <v>814</v>
      </c>
      <c r="AF347" s="434" t="s">
        <v>816</v>
      </c>
      <c r="AG347" s="442"/>
      <c r="AH347" s="433" t="s">
        <v>814</v>
      </c>
      <c r="AI347" s="434" t="s">
        <v>816</v>
      </c>
      <c r="AJ347" s="442"/>
      <c r="AK347" s="433" t="s">
        <v>814</v>
      </c>
      <c r="AL347" s="434" t="s">
        <v>816</v>
      </c>
      <c r="AM347" s="442"/>
      <c r="AN347" s="443" t="s">
        <v>814</v>
      </c>
      <c r="AO347" s="444" t="s">
        <v>816</v>
      </c>
      <c r="AP347" s="442"/>
      <c r="AQ347" s="443" t="s">
        <v>814</v>
      </c>
      <c r="AR347" s="444" t="s">
        <v>816</v>
      </c>
      <c r="AS347" s="460"/>
      <c r="AT347" s="442"/>
      <c r="AU347" s="755"/>
      <c r="AV347" s="835"/>
      <c r="AW347" s="835"/>
      <c r="AX347" s="835"/>
      <c r="AY347" s="835"/>
      <c r="AZ347" s="835"/>
      <c r="BA347" s="838"/>
      <c r="BB347" s="467"/>
      <c r="BC347" s="467"/>
      <c r="BD347" s="467"/>
      <c r="BE347" s="467"/>
      <c r="BF347" s="467"/>
      <c r="BG347" s="467"/>
      <c r="BH347" s="467"/>
      <c r="BI347" s="467"/>
      <c r="BJ347" s="467"/>
      <c r="BK347" s="467"/>
      <c r="BL347" s="467"/>
    </row>
    <row r="348" spans="1:64" s="468" customFormat="1" ht="17.5" thickTop="1" thickBot="1">
      <c r="A348" s="467"/>
      <c r="B348" s="751"/>
      <c r="C348" s="442"/>
      <c r="D348" s="435" t="s">
        <v>819</v>
      </c>
      <c r="E348" s="436" t="s">
        <v>637</v>
      </c>
      <c r="F348" s="442"/>
      <c r="G348" s="435" t="s">
        <v>819</v>
      </c>
      <c r="H348" s="436" t="s">
        <v>637</v>
      </c>
      <c r="I348" s="442" t="s">
        <v>826</v>
      </c>
      <c r="J348" s="435" t="s">
        <v>819</v>
      </c>
      <c r="K348" s="436" t="s">
        <v>637</v>
      </c>
      <c r="L348" s="442"/>
      <c r="M348" s="435" t="s">
        <v>819</v>
      </c>
      <c r="N348" s="436" t="s">
        <v>637</v>
      </c>
      <c r="O348" s="442"/>
      <c r="P348" s="435" t="s">
        <v>819</v>
      </c>
      <c r="Q348" s="436" t="s">
        <v>637</v>
      </c>
      <c r="R348" s="442"/>
      <c r="S348" s="447" t="s">
        <v>819</v>
      </c>
      <c r="T348" s="448" t="s">
        <v>637</v>
      </c>
      <c r="U348" s="442"/>
      <c r="V348" s="447" t="s">
        <v>819</v>
      </c>
      <c r="W348" s="448" t="s">
        <v>637</v>
      </c>
      <c r="X348" s="442"/>
      <c r="Y348" s="435" t="s">
        <v>819</v>
      </c>
      <c r="Z348" s="436" t="s">
        <v>637</v>
      </c>
      <c r="AA348" s="442"/>
      <c r="AB348" s="447" t="s">
        <v>819</v>
      </c>
      <c r="AC348" s="448" t="s">
        <v>637</v>
      </c>
      <c r="AD348" s="442"/>
      <c r="AE348" s="435" t="s">
        <v>819</v>
      </c>
      <c r="AF348" s="436" t="s">
        <v>637</v>
      </c>
      <c r="AG348" s="442"/>
      <c r="AH348" s="435" t="s">
        <v>819</v>
      </c>
      <c r="AI348" s="436" t="s">
        <v>637</v>
      </c>
      <c r="AJ348" s="442"/>
      <c r="AK348" s="435" t="s">
        <v>819</v>
      </c>
      <c r="AL348" s="436" t="s">
        <v>637</v>
      </c>
      <c r="AM348" s="442"/>
      <c r="AN348" s="447" t="s">
        <v>819</v>
      </c>
      <c r="AO348" s="448" t="s">
        <v>637</v>
      </c>
      <c r="AP348" s="442"/>
      <c r="AQ348" s="447" t="s">
        <v>819</v>
      </c>
      <c r="AR348" s="448" t="s">
        <v>637</v>
      </c>
      <c r="AS348" s="460"/>
      <c r="AT348" s="442"/>
      <c r="AU348" s="755"/>
      <c r="AV348" s="835"/>
      <c r="AW348" s="835"/>
      <c r="AX348" s="835"/>
      <c r="AY348" s="835"/>
      <c r="AZ348" s="835"/>
      <c r="BA348" s="838"/>
      <c r="BB348" s="467"/>
      <c r="BC348" s="467"/>
      <c r="BD348" s="467"/>
      <c r="BE348" s="467"/>
      <c r="BF348" s="467"/>
      <c r="BG348" s="467"/>
      <c r="BH348" s="467"/>
      <c r="BI348" s="467"/>
      <c r="BJ348" s="467"/>
      <c r="BK348" s="467"/>
      <c r="BL348" s="467"/>
    </row>
    <row r="349" spans="1:64" s="468" customFormat="1" ht="17" thickTop="1">
      <c r="A349" s="467"/>
      <c r="B349" s="751"/>
      <c r="C349" s="469"/>
      <c r="D349" s="437" t="s">
        <v>1195</v>
      </c>
      <c r="E349" s="438" t="s">
        <v>1336</v>
      </c>
      <c r="F349" s="453">
        <v>382</v>
      </c>
      <c r="G349" s="437" t="s">
        <v>1195</v>
      </c>
      <c r="H349" s="438" t="s">
        <v>1336</v>
      </c>
      <c r="I349" s="453">
        <v>408</v>
      </c>
      <c r="J349" s="437">
        <v>0</v>
      </c>
      <c r="K349" s="438" t="s">
        <v>1336</v>
      </c>
      <c r="L349" s="453">
        <v>421</v>
      </c>
      <c r="M349" s="437" t="s">
        <v>1195</v>
      </c>
      <c r="N349" s="438" t="s">
        <v>1117</v>
      </c>
      <c r="O349" s="453">
        <v>401</v>
      </c>
      <c r="P349" s="437">
        <v>0</v>
      </c>
      <c r="Q349" s="438" t="s">
        <v>1336</v>
      </c>
      <c r="R349" s="453">
        <v>448</v>
      </c>
      <c r="S349" s="451">
        <v>0</v>
      </c>
      <c r="T349" s="452" t="s">
        <v>967</v>
      </c>
      <c r="U349" s="453">
        <v>384</v>
      </c>
      <c r="V349" s="451">
        <v>0</v>
      </c>
      <c r="W349" s="452" t="s">
        <v>967</v>
      </c>
      <c r="X349" s="453">
        <v>400</v>
      </c>
      <c r="Y349" s="437">
        <v>0</v>
      </c>
      <c r="Z349" s="438" t="s">
        <v>1336</v>
      </c>
      <c r="AA349" s="453">
        <v>443</v>
      </c>
      <c r="AB349" s="451">
        <v>0</v>
      </c>
      <c r="AC349" s="452" t="s">
        <v>967</v>
      </c>
      <c r="AD349" s="453">
        <v>313.31099999999998</v>
      </c>
      <c r="AE349" s="437" t="s">
        <v>1195</v>
      </c>
      <c r="AF349" s="438" t="s">
        <v>1336</v>
      </c>
      <c r="AG349" s="453">
        <v>292.99700000000001</v>
      </c>
      <c r="AH349" s="437" t="s">
        <v>1195</v>
      </c>
      <c r="AI349" s="438" t="s">
        <v>1125</v>
      </c>
      <c r="AJ349" s="453">
        <v>448</v>
      </c>
      <c r="AK349" s="437" t="s">
        <v>1195</v>
      </c>
      <c r="AL349" s="438" t="s">
        <v>1117</v>
      </c>
      <c r="AM349" s="453">
        <v>383</v>
      </c>
      <c r="AN349" s="451">
        <v>0</v>
      </c>
      <c r="AO349" s="452" t="s">
        <v>967</v>
      </c>
      <c r="AP349" s="396">
        <v>446</v>
      </c>
      <c r="AQ349" s="451">
        <v>0</v>
      </c>
      <c r="AR349" s="395" t="s">
        <v>967</v>
      </c>
      <c r="AS349" s="396">
        <v>403</v>
      </c>
      <c r="AT349" s="442"/>
      <c r="AU349" s="755"/>
      <c r="AV349" s="470"/>
      <c r="AW349" s="470"/>
      <c r="AX349" s="470"/>
      <c r="AY349" s="470"/>
      <c r="AZ349" s="470"/>
      <c r="BA349" s="471"/>
      <c r="BB349" s="472">
        <f>SUM(F349:AS349)</f>
        <v>5573.308</v>
      </c>
      <c r="BC349" s="467"/>
      <c r="BD349" s="467"/>
      <c r="BE349" s="467"/>
      <c r="BF349" s="467"/>
      <c r="BG349" s="467"/>
      <c r="BH349" s="467"/>
      <c r="BI349" s="467"/>
      <c r="BJ349" s="467"/>
      <c r="BK349" s="467"/>
      <c r="BL349" s="467"/>
    </row>
    <row r="350" spans="1:64" s="468" customFormat="1">
      <c r="A350" s="467"/>
      <c r="B350" s="751"/>
      <c r="C350" s="473"/>
      <c r="D350" s="760" t="s">
        <v>1078</v>
      </c>
      <c r="E350" s="760"/>
      <c r="F350" s="442"/>
      <c r="G350" s="760" t="s">
        <v>1079</v>
      </c>
      <c r="H350" s="760"/>
      <c r="I350" s="473"/>
      <c r="J350" s="760" t="s">
        <v>1080</v>
      </c>
      <c r="K350" s="760"/>
      <c r="L350" s="473"/>
      <c r="M350" s="760" t="s">
        <v>1081</v>
      </c>
      <c r="N350" s="760"/>
      <c r="O350" s="473"/>
      <c r="P350" s="760" t="s">
        <v>1082</v>
      </c>
      <c r="Q350" s="760"/>
      <c r="R350" s="442"/>
      <c r="S350" s="760" t="s">
        <v>1664</v>
      </c>
      <c r="T350" s="760"/>
      <c r="U350" s="442"/>
      <c r="V350" s="760" t="s">
        <v>1665</v>
      </c>
      <c r="W350" s="760"/>
      <c r="X350" s="442"/>
      <c r="Y350" s="760" t="s">
        <v>1083</v>
      </c>
      <c r="Z350" s="760"/>
      <c r="AA350" s="442"/>
      <c r="AB350" s="760" t="s">
        <v>16</v>
      </c>
      <c r="AC350" s="760"/>
      <c r="AD350" s="442"/>
      <c r="AE350" s="760" t="s">
        <v>1084</v>
      </c>
      <c r="AF350" s="760"/>
      <c r="AG350" s="442"/>
      <c r="AH350" s="760" t="s">
        <v>1085</v>
      </c>
      <c r="AI350" s="760"/>
      <c r="AJ350" s="442"/>
      <c r="AK350" s="760" t="s">
        <v>1086</v>
      </c>
      <c r="AL350" s="760"/>
      <c r="AM350" s="474"/>
      <c r="AN350" s="760" t="s">
        <v>1666</v>
      </c>
      <c r="AO350" s="760"/>
      <c r="AP350" s="442"/>
      <c r="AQ350" s="760" t="s">
        <v>1667</v>
      </c>
      <c r="AR350" s="760"/>
      <c r="AS350" s="473"/>
      <c r="AT350" s="442"/>
      <c r="AU350" s="755"/>
      <c r="AV350" s="470"/>
      <c r="AW350" s="470"/>
      <c r="AX350" s="470"/>
      <c r="AY350" s="470"/>
      <c r="AZ350" s="470"/>
      <c r="BA350" s="471"/>
      <c r="BB350" s="467"/>
      <c r="BC350" s="467"/>
      <c r="BD350" s="467"/>
      <c r="BE350" s="467"/>
      <c r="BF350" s="467"/>
      <c r="BG350" s="467"/>
      <c r="BH350" s="467"/>
      <c r="BI350" s="467"/>
      <c r="BJ350" s="467"/>
      <c r="BK350" s="467"/>
      <c r="BL350" s="467"/>
    </row>
    <row r="351" spans="1:64" s="468" customFormat="1">
      <c r="A351" s="467"/>
      <c r="B351" s="751"/>
      <c r="C351" s="473"/>
      <c r="D351" s="760" t="s">
        <v>1113</v>
      </c>
      <c r="E351" s="760"/>
      <c r="F351" s="442"/>
      <c r="G351" s="760" t="s">
        <v>1115</v>
      </c>
      <c r="H351" s="760"/>
      <c r="I351" s="442"/>
      <c r="J351" s="760" t="s">
        <v>1121</v>
      </c>
      <c r="K351" s="760"/>
      <c r="L351" s="442"/>
      <c r="M351" s="760" t="s">
        <v>1121</v>
      </c>
      <c r="N351" s="760"/>
      <c r="O351" s="442"/>
      <c r="P351" s="760" t="s">
        <v>1339</v>
      </c>
      <c r="Q351" s="760"/>
      <c r="R351" s="442"/>
      <c r="S351" s="760" t="s">
        <v>1116</v>
      </c>
      <c r="T351" s="760"/>
      <c r="U351" s="442"/>
      <c r="V351" s="760" t="s">
        <v>1340</v>
      </c>
      <c r="W351" s="760"/>
      <c r="X351" s="442"/>
      <c r="Y351" s="760" t="s">
        <v>1339</v>
      </c>
      <c r="Z351" s="760"/>
      <c r="AA351" s="442"/>
      <c r="AB351" s="760" t="s">
        <v>1341</v>
      </c>
      <c r="AC351" s="760"/>
      <c r="AD351" s="442"/>
      <c r="AE351" s="760" t="s">
        <v>1116</v>
      </c>
      <c r="AF351" s="760"/>
      <c r="AG351" s="442"/>
      <c r="AH351" s="760" t="s">
        <v>1115</v>
      </c>
      <c r="AI351" s="760"/>
      <c r="AJ351" s="442"/>
      <c r="AK351" s="760" t="s">
        <v>1113</v>
      </c>
      <c r="AL351" s="760"/>
      <c r="AM351" s="442"/>
      <c r="AN351" s="760" t="s">
        <v>1115</v>
      </c>
      <c r="AO351" s="760"/>
      <c r="AP351" s="442"/>
      <c r="AQ351" s="760" t="s">
        <v>1427</v>
      </c>
      <c r="AR351" s="760"/>
      <c r="AS351" s="473"/>
      <c r="AT351" s="442"/>
      <c r="AU351" s="755"/>
      <c r="AV351" s="470"/>
      <c r="AW351" s="470"/>
      <c r="AX351" s="470"/>
      <c r="AY351" s="470"/>
      <c r="AZ351" s="470"/>
      <c r="BA351" s="471"/>
      <c r="BB351" s="467"/>
      <c r="BC351" s="467"/>
      <c r="BD351" s="467"/>
      <c r="BE351" s="467"/>
      <c r="BF351" s="467"/>
      <c r="BG351" s="467"/>
      <c r="BH351" s="467"/>
      <c r="BI351" s="467"/>
      <c r="BJ351" s="467"/>
      <c r="BK351" s="467"/>
      <c r="BL351" s="467"/>
    </row>
    <row r="352" spans="1:64" s="468" customFormat="1">
      <c r="A352" s="467"/>
      <c r="B352" s="751"/>
      <c r="C352" s="469"/>
      <c r="D352" s="439"/>
      <c r="E352" s="439"/>
      <c r="F352" s="442"/>
      <c r="G352" s="439"/>
      <c r="H352" s="439"/>
      <c r="I352" s="439"/>
      <c r="J352" s="439"/>
      <c r="K352" s="439"/>
      <c r="L352" s="442"/>
      <c r="M352" s="439"/>
      <c r="N352" s="439"/>
      <c r="O352" s="442"/>
      <c r="P352" s="439"/>
      <c r="Q352" s="439"/>
      <c r="R352" s="439"/>
      <c r="S352" s="476"/>
      <c r="T352" s="477"/>
      <c r="U352" s="439"/>
      <c r="V352" s="439"/>
      <c r="W352" s="439"/>
      <c r="X352" s="469"/>
      <c r="Y352" s="439"/>
      <c r="Z352" s="439"/>
      <c r="AA352" s="442"/>
      <c r="AB352" s="439"/>
      <c r="AC352" s="439"/>
      <c r="AD352" s="442"/>
      <c r="AE352" s="439"/>
      <c r="AF352" s="439"/>
      <c r="AG352" s="442"/>
      <c r="AH352" s="439"/>
      <c r="AI352" s="439"/>
      <c r="AJ352" s="478"/>
      <c r="AK352" s="439"/>
      <c r="AL352" s="439"/>
      <c r="AM352" s="478"/>
      <c r="AN352" s="439"/>
      <c r="AO352" s="439"/>
      <c r="AP352" s="478"/>
      <c r="AQ352" s="439"/>
      <c r="AR352" s="439"/>
      <c r="AS352" s="478"/>
      <c r="AT352" s="442"/>
      <c r="AU352" s="755"/>
      <c r="AV352" s="470"/>
      <c r="AW352" s="470"/>
      <c r="AX352" s="470"/>
      <c r="AY352" s="470"/>
      <c r="AZ352" s="470"/>
      <c r="BA352" s="471"/>
      <c r="BB352" s="467"/>
      <c r="BC352" s="467"/>
      <c r="BD352" s="467"/>
      <c r="BE352" s="467"/>
      <c r="BF352" s="467"/>
      <c r="BG352" s="467"/>
      <c r="BH352" s="467"/>
      <c r="BI352" s="467"/>
      <c r="BJ352" s="467"/>
      <c r="BK352" s="467"/>
      <c r="BL352" s="467"/>
    </row>
    <row r="353" spans="1:64" s="468" customFormat="1">
      <c r="A353" s="467"/>
      <c r="B353" s="751"/>
      <c r="C353" s="479"/>
      <c r="D353" s="479">
        <f>AQ342+1</f>
        <v>429</v>
      </c>
      <c r="E353" s="479"/>
      <c r="F353" s="480"/>
      <c r="G353" s="479">
        <f>D353+1</f>
        <v>430</v>
      </c>
      <c r="H353" s="479"/>
      <c r="I353" s="480"/>
      <c r="J353" s="479">
        <f>G353+1</f>
        <v>431</v>
      </c>
      <c r="K353" s="479"/>
      <c r="L353" s="480"/>
      <c r="M353" s="479">
        <f>J353+1</f>
        <v>432</v>
      </c>
      <c r="N353" s="479"/>
      <c r="O353" s="480"/>
      <c r="P353" s="479">
        <f>M353+1</f>
        <v>433</v>
      </c>
      <c r="Q353" s="479"/>
      <c r="R353" s="480"/>
      <c r="S353" s="479">
        <f>P353+1</f>
        <v>434</v>
      </c>
      <c r="T353" s="479"/>
      <c r="U353" s="480"/>
      <c r="V353" s="479">
        <f>S353+1</f>
        <v>435</v>
      </c>
      <c r="W353" s="479"/>
      <c r="X353" s="479"/>
      <c r="Y353" s="479">
        <f>V353+1</f>
        <v>436</v>
      </c>
      <c r="Z353" s="479"/>
      <c r="AA353" s="480"/>
      <c r="AB353" s="479">
        <f>Y353+1</f>
        <v>437</v>
      </c>
      <c r="AC353" s="479"/>
      <c r="AD353" s="480"/>
      <c r="AE353" s="479">
        <f>AB353+1</f>
        <v>438</v>
      </c>
      <c r="AF353" s="479"/>
      <c r="AG353" s="480"/>
      <c r="AH353" s="479">
        <f>AE353+1</f>
        <v>439</v>
      </c>
      <c r="AI353" s="479"/>
      <c r="AJ353" s="479"/>
      <c r="AK353" s="479">
        <f>AH353+1</f>
        <v>440</v>
      </c>
      <c r="AL353" s="479"/>
      <c r="AM353" s="479"/>
      <c r="AN353" s="479">
        <f>AK353+1</f>
        <v>441</v>
      </c>
      <c r="AO353" s="479"/>
      <c r="AP353" s="479"/>
      <c r="AQ353" s="479">
        <f>AN353+1</f>
        <v>442</v>
      </c>
      <c r="AR353" s="479"/>
      <c r="AS353" s="479"/>
      <c r="AT353" s="442"/>
      <c r="AU353" s="755"/>
      <c r="AV353" s="470"/>
      <c r="AW353" s="470"/>
      <c r="AX353" s="470"/>
      <c r="AY353" s="470"/>
      <c r="AZ353" s="470"/>
      <c r="BA353" s="471"/>
      <c r="BB353" s="467"/>
      <c r="BC353" s="467"/>
      <c r="BD353" s="467"/>
      <c r="BE353" s="467"/>
      <c r="BF353" s="467"/>
      <c r="BG353" s="467"/>
      <c r="BH353" s="467"/>
      <c r="BI353" s="467"/>
      <c r="BJ353" s="467"/>
      <c r="BK353" s="467"/>
      <c r="BL353" s="467"/>
    </row>
    <row r="354" spans="1:64" s="468" customFormat="1">
      <c r="A354" s="467"/>
      <c r="B354" s="751"/>
      <c r="C354" s="813" t="s">
        <v>1191</v>
      </c>
      <c r="D354" s="808"/>
      <c r="E354" s="808"/>
      <c r="F354" s="808"/>
      <c r="G354" s="808"/>
      <c r="H354" s="808"/>
      <c r="I354" s="808"/>
      <c r="J354" s="808"/>
      <c r="K354" s="808"/>
      <c r="L354" s="808"/>
      <c r="M354" s="808"/>
      <c r="N354" s="808"/>
      <c r="O354" s="808"/>
      <c r="P354" s="808"/>
      <c r="Q354" s="808"/>
      <c r="R354" s="808"/>
      <c r="S354" s="808"/>
      <c r="T354" s="808"/>
      <c r="U354" s="808"/>
      <c r="V354" s="808"/>
      <c r="W354" s="808"/>
      <c r="X354" s="808"/>
      <c r="Y354" s="808"/>
      <c r="Z354" s="808"/>
      <c r="AA354" s="808"/>
      <c r="AB354" s="808"/>
      <c r="AC354" s="808"/>
      <c r="AD354" s="808"/>
      <c r="AE354" s="808"/>
      <c r="AF354" s="808"/>
      <c r="AG354" s="808"/>
      <c r="AH354" s="808"/>
      <c r="AI354" s="808"/>
      <c r="AJ354" s="808"/>
      <c r="AK354" s="808"/>
      <c r="AL354" s="808"/>
      <c r="AM354" s="808"/>
      <c r="AN354" s="808"/>
      <c r="AO354" s="808"/>
      <c r="AP354" s="808"/>
      <c r="AQ354" s="808"/>
      <c r="AR354" s="808"/>
      <c r="AS354" s="808"/>
      <c r="AT354" s="442"/>
      <c r="AU354" s="755"/>
      <c r="AV354" s="470"/>
      <c r="AW354" s="470"/>
      <c r="AX354" s="470"/>
      <c r="AY354" s="470"/>
      <c r="AZ354" s="470"/>
      <c r="BA354" s="471"/>
      <c r="BB354" s="467"/>
      <c r="BC354" s="467"/>
      <c r="BD354" s="467"/>
      <c r="BE354" s="467"/>
      <c r="BF354" s="467"/>
      <c r="BG354" s="467"/>
      <c r="BH354" s="467"/>
      <c r="BI354" s="467"/>
      <c r="BJ354" s="467"/>
      <c r="BK354" s="467"/>
      <c r="BL354" s="467"/>
    </row>
    <row r="355" spans="1:64" s="468" customFormat="1">
      <c r="A355" s="467"/>
      <c r="B355" s="751"/>
      <c r="C355" s="481"/>
      <c r="D355" s="478"/>
      <c r="E355" s="478"/>
      <c r="F355" s="478"/>
      <c r="G355" s="478"/>
      <c r="H355" s="478"/>
      <c r="I355" s="478"/>
      <c r="J355" s="478"/>
      <c r="K355" s="478"/>
      <c r="L355" s="478"/>
      <c r="M355" s="478"/>
      <c r="N355" s="478"/>
      <c r="O355" s="478"/>
      <c r="P355" s="478"/>
      <c r="Q355" s="478"/>
      <c r="R355" s="478"/>
      <c r="S355" s="478"/>
      <c r="T355" s="478"/>
      <c r="U355" s="478"/>
      <c r="V355" s="478"/>
      <c r="W355" s="478"/>
      <c r="X355" s="478"/>
      <c r="Y355" s="478"/>
      <c r="Z355" s="478"/>
      <c r="AA355" s="478"/>
      <c r="AB355" s="478"/>
      <c r="AC355" s="478"/>
      <c r="AD355" s="478"/>
      <c r="AE355" s="478"/>
      <c r="AF355" s="478"/>
      <c r="AG355" s="478"/>
      <c r="AH355" s="478"/>
      <c r="AI355" s="478"/>
      <c r="AJ355" s="478"/>
      <c r="AK355" s="478"/>
      <c r="AL355" s="478"/>
      <c r="AM355" s="478"/>
      <c r="AN355" s="478"/>
      <c r="AO355" s="478"/>
      <c r="AP355" s="478"/>
      <c r="AQ355" s="478"/>
      <c r="AR355" s="478"/>
      <c r="AS355" s="478"/>
      <c r="AT355" s="442"/>
      <c r="AU355" s="755"/>
      <c r="AV355" s="470"/>
      <c r="AW355" s="470"/>
      <c r="AX355" s="470"/>
      <c r="AY355" s="470"/>
      <c r="AZ355" s="470"/>
      <c r="BA355" s="471"/>
      <c r="BB355" s="467"/>
      <c r="BC355" s="467"/>
      <c r="BD355" s="467"/>
      <c r="BE355" s="467"/>
      <c r="BF355" s="467"/>
      <c r="BG355" s="467"/>
      <c r="BH355" s="467"/>
      <c r="BI355" s="467"/>
      <c r="BJ355" s="467"/>
      <c r="BK355" s="467"/>
      <c r="BL355" s="467"/>
    </row>
    <row r="356" spans="1:64" s="468" customFormat="1" ht="17" thickBot="1">
      <c r="A356" s="467"/>
      <c r="B356" s="751"/>
      <c r="C356" s="469"/>
      <c r="D356" s="469"/>
      <c r="E356" s="469"/>
      <c r="F356" s="442"/>
      <c r="G356" s="469"/>
      <c r="H356" s="469"/>
      <c r="I356" s="442"/>
      <c r="J356" s="469"/>
      <c r="K356" s="469"/>
      <c r="L356" s="442"/>
      <c r="M356" s="469"/>
      <c r="N356" s="469"/>
      <c r="O356" s="442"/>
      <c r="P356" s="469"/>
      <c r="Q356" s="469"/>
      <c r="R356" s="442"/>
      <c r="S356" s="469"/>
      <c r="T356" s="469"/>
      <c r="U356" s="482"/>
      <c r="V356" s="469"/>
      <c r="W356" s="469"/>
      <c r="X356" s="442"/>
      <c r="Y356" s="469"/>
      <c r="Z356" s="469"/>
      <c r="AA356" s="442"/>
      <c r="AB356" s="469"/>
      <c r="AC356" s="469" t="s">
        <v>1200</v>
      </c>
      <c r="AD356" s="442"/>
      <c r="AE356" s="469" t="s">
        <v>1200</v>
      </c>
      <c r="AF356" s="469"/>
      <c r="AG356" s="442"/>
      <c r="AH356" s="469" t="s">
        <v>1200</v>
      </c>
      <c r="AI356" s="469"/>
      <c r="AJ356" s="442"/>
      <c r="AK356" s="469"/>
      <c r="AL356" s="469" t="s">
        <v>1200</v>
      </c>
      <c r="AM356" s="442"/>
      <c r="AN356" s="469"/>
      <c r="AO356" s="469"/>
      <c r="AP356" s="482"/>
      <c r="AQ356" s="469"/>
      <c r="AR356" s="469" t="s">
        <v>1200</v>
      </c>
      <c r="AS356" s="442"/>
      <c r="AT356" s="442"/>
      <c r="AU356" s="755"/>
      <c r="AV356" s="470"/>
      <c r="AW356" s="470"/>
      <c r="AX356" s="470"/>
      <c r="AY356" s="470"/>
      <c r="AZ356" s="470"/>
      <c r="BA356" s="471"/>
      <c r="BB356" s="467"/>
      <c r="BC356" s="467"/>
      <c r="BD356" s="467"/>
      <c r="BE356" s="467"/>
      <c r="BF356" s="467"/>
      <c r="BG356" s="467"/>
      <c r="BH356" s="467"/>
      <c r="BI356" s="467"/>
      <c r="BJ356" s="467"/>
      <c r="BK356" s="467"/>
      <c r="BL356" s="467"/>
    </row>
    <row r="357" spans="1:64" s="468" customFormat="1" ht="17.5" thickTop="1" thickBot="1">
      <c r="A357" s="467"/>
      <c r="B357" s="751"/>
      <c r="C357" s="469"/>
      <c r="D357" s="440"/>
      <c r="E357" s="441"/>
      <c r="F357" s="442"/>
      <c r="G357" s="820"/>
      <c r="H357" s="820"/>
      <c r="I357" s="442"/>
      <c r="J357" s="820"/>
      <c r="K357" s="820"/>
      <c r="L357" s="442"/>
      <c r="M357" s="820"/>
      <c r="N357" s="820"/>
      <c r="O357" s="442"/>
      <c r="P357" s="820"/>
      <c r="Q357" s="820"/>
      <c r="R357" s="442"/>
      <c r="S357" s="820"/>
      <c r="T357" s="820"/>
      <c r="U357" s="442"/>
      <c r="V357" s="820"/>
      <c r="W357" s="820"/>
      <c r="X357" s="442"/>
      <c r="Y357" s="820"/>
      <c r="Z357" s="820"/>
      <c r="AA357" s="442"/>
      <c r="AB357" s="820" t="s">
        <v>1194</v>
      </c>
      <c r="AC357" s="820"/>
      <c r="AD357" s="442"/>
      <c r="AE357" s="820" t="s">
        <v>1194</v>
      </c>
      <c r="AF357" s="820"/>
      <c r="AG357" s="442"/>
      <c r="AH357" s="820" t="s">
        <v>1194</v>
      </c>
      <c r="AI357" s="820"/>
      <c r="AJ357" s="442"/>
      <c r="AK357" s="820" t="s">
        <v>1194</v>
      </c>
      <c r="AL357" s="820"/>
      <c r="AM357" s="442"/>
      <c r="AN357" s="820" t="s">
        <v>1194</v>
      </c>
      <c r="AO357" s="820"/>
      <c r="AP357" s="442"/>
      <c r="AQ357" s="825" t="s">
        <v>1194</v>
      </c>
      <c r="AR357" s="825"/>
      <c r="AS357" s="442"/>
      <c r="AT357" s="442"/>
      <c r="AU357" s="755"/>
      <c r="AV357" s="835">
        <v>14</v>
      </c>
      <c r="AW357" s="761">
        <f>COUNTIF(D356:AR357,"FC")</f>
        <v>6</v>
      </c>
      <c r="AX357" s="761">
        <f>COUNTIF(J353:AR356,"EC")</f>
        <v>5</v>
      </c>
      <c r="AY357" s="761">
        <f>COUNTIF(A359:AR360,"E")</f>
        <v>0</v>
      </c>
      <c r="AZ357" s="761">
        <f>COUNTIF(J356:AR356,"TW")</f>
        <v>0</v>
      </c>
      <c r="BA357" s="762"/>
      <c r="BB357" s="467"/>
      <c r="BC357" s="467"/>
      <c r="BD357" s="467"/>
      <c r="BE357" s="467"/>
      <c r="BF357" s="467"/>
      <c r="BG357" s="467"/>
      <c r="BH357" s="467"/>
      <c r="BI357" s="467"/>
      <c r="BJ357" s="467"/>
      <c r="BK357" s="467"/>
      <c r="BL357" s="467"/>
    </row>
    <row r="358" spans="1:64" s="468" customFormat="1" ht="17.5" thickTop="1" thickBot="1">
      <c r="A358" s="467"/>
      <c r="B358" s="751"/>
      <c r="C358" s="442"/>
      <c r="D358" s="443" t="s">
        <v>814</v>
      </c>
      <c r="E358" s="444" t="s">
        <v>816</v>
      </c>
      <c r="F358" s="442"/>
      <c r="G358" s="443" t="s">
        <v>814</v>
      </c>
      <c r="H358" s="444" t="s">
        <v>816</v>
      </c>
      <c r="I358" s="442"/>
      <c r="J358" s="443" t="s">
        <v>814</v>
      </c>
      <c r="K358" s="444" t="s">
        <v>816</v>
      </c>
      <c r="L358" s="442"/>
      <c r="M358" s="443" t="s">
        <v>814</v>
      </c>
      <c r="N358" s="444" t="s">
        <v>816</v>
      </c>
      <c r="O358" s="442"/>
      <c r="P358" s="443" t="s">
        <v>814</v>
      </c>
      <c r="Q358" s="444" t="s">
        <v>816</v>
      </c>
      <c r="R358" s="442"/>
      <c r="S358" s="443" t="s">
        <v>814</v>
      </c>
      <c r="T358" s="444" t="s">
        <v>816</v>
      </c>
      <c r="U358" s="442"/>
      <c r="V358" s="443" t="s">
        <v>814</v>
      </c>
      <c r="W358" s="444" t="s">
        <v>816</v>
      </c>
      <c r="X358" s="442"/>
      <c r="Y358" s="443" t="s">
        <v>814</v>
      </c>
      <c r="Z358" s="444" t="s">
        <v>816</v>
      </c>
      <c r="AA358" s="442"/>
      <c r="AB358" s="433" t="s">
        <v>814</v>
      </c>
      <c r="AC358" s="434" t="s">
        <v>816</v>
      </c>
      <c r="AD358" s="442"/>
      <c r="AE358" s="433" t="s">
        <v>814</v>
      </c>
      <c r="AF358" s="434" t="s">
        <v>816</v>
      </c>
      <c r="AG358" s="442"/>
      <c r="AH358" s="433" t="s">
        <v>814</v>
      </c>
      <c r="AI358" s="434" t="s">
        <v>816</v>
      </c>
      <c r="AJ358" s="442"/>
      <c r="AK358" s="433" t="s">
        <v>814</v>
      </c>
      <c r="AL358" s="434" t="s">
        <v>816</v>
      </c>
      <c r="AM358" s="442"/>
      <c r="AN358" s="433" t="s">
        <v>814</v>
      </c>
      <c r="AO358" s="434" t="s">
        <v>816</v>
      </c>
      <c r="AP358" s="442"/>
      <c r="AQ358" s="433" t="s">
        <v>814</v>
      </c>
      <c r="AR358" s="434" t="s">
        <v>816</v>
      </c>
      <c r="AS358" s="460"/>
      <c r="AT358" s="442"/>
      <c r="AU358" s="755"/>
      <c r="AV358" s="835"/>
      <c r="AW358" s="761"/>
      <c r="AX358" s="761"/>
      <c r="AY358" s="761"/>
      <c r="AZ358" s="761"/>
      <c r="BA358" s="762"/>
      <c r="BB358" s="467"/>
      <c r="BC358" s="467"/>
      <c r="BD358" s="467"/>
      <c r="BE358" s="467"/>
      <c r="BF358" s="467"/>
      <c r="BG358" s="467"/>
      <c r="BH358" s="467"/>
      <c r="BI358" s="467"/>
      <c r="BJ358" s="467"/>
      <c r="BK358" s="467"/>
      <c r="BL358" s="467"/>
    </row>
    <row r="359" spans="1:64" s="468" customFormat="1" ht="17.5" thickTop="1" thickBot="1">
      <c r="A359" s="467"/>
      <c r="B359" s="751"/>
      <c r="C359" s="442"/>
      <c r="D359" s="447" t="s">
        <v>819</v>
      </c>
      <c r="E359" s="448" t="s">
        <v>637</v>
      </c>
      <c r="F359" s="442"/>
      <c r="G359" s="447" t="s">
        <v>819</v>
      </c>
      <c r="H359" s="448" t="s">
        <v>637</v>
      </c>
      <c r="I359" s="442" t="s">
        <v>826</v>
      </c>
      <c r="J359" s="447" t="s">
        <v>819</v>
      </c>
      <c r="K359" s="448" t="s">
        <v>637</v>
      </c>
      <c r="L359" s="442"/>
      <c r="M359" s="447" t="s">
        <v>819</v>
      </c>
      <c r="N359" s="448" t="s">
        <v>637</v>
      </c>
      <c r="O359" s="442"/>
      <c r="P359" s="447" t="s">
        <v>819</v>
      </c>
      <c r="Q359" s="448" t="s">
        <v>637</v>
      </c>
      <c r="R359" s="442"/>
      <c r="S359" s="447" t="s">
        <v>819</v>
      </c>
      <c r="T359" s="448" t="s">
        <v>637</v>
      </c>
      <c r="U359" s="442"/>
      <c r="V359" s="447" t="s">
        <v>819</v>
      </c>
      <c r="W359" s="448" t="s">
        <v>637</v>
      </c>
      <c r="X359" s="442"/>
      <c r="Y359" s="447" t="s">
        <v>819</v>
      </c>
      <c r="Z359" s="448" t="s">
        <v>637</v>
      </c>
      <c r="AA359" s="442"/>
      <c r="AB359" s="435" t="s">
        <v>819</v>
      </c>
      <c r="AC359" s="436" t="s">
        <v>637</v>
      </c>
      <c r="AD359" s="442"/>
      <c r="AE359" s="435" t="s">
        <v>819</v>
      </c>
      <c r="AF359" s="436" t="s">
        <v>637</v>
      </c>
      <c r="AG359" s="442"/>
      <c r="AH359" s="435" t="s">
        <v>819</v>
      </c>
      <c r="AI359" s="436" t="s">
        <v>637</v>
      </c>
      <c r="AJ359" s="442"/>
      <c r="AK359" s="435" t="s">
        <v>819</v>
      </c>
      <c r="AL359" s="436" t="s">
        <v>637</v>
      </c>
      <c r="AM359" s="442"/>
      <c r="AN359" s="435" t="s">
        <v>819</v>
      </c>
      <c r="AO359" s="436" t="s">
        <v>637</v>
      </c>
      <c r="AP359" s="442"/>
      <c r="AQ359" s="435" t="s">
        <v>819</v>
      </c>
      <c r="AR359" s="436" t="s">
        <v>637</v>
      </c>
      <c r="AS359" s="460"/>
      <c r="AT359" s="442"/>
      <c r="AU359" s="755"/>
      <c r="AV359" s="835"/>
      <c r="AW359" s="761"/>
      <c r="AX359" s="761"/>
      <c r="AY359" s="761"/>
      <c r="AZ359" s="761"/>
      <c r="BA359" s="762"/>
      <c r="BB359" s="467"/>
      <c r="BC359" s="467"/>
      <c r="BD359" s="467"/>
      <c r="BE359" s="467"/>
      <c r="BF359" s="467"/>
      <c r="BG359" s="467"/>
      <c r="BH359" s="467"/>
      <c r="BI359" s="467"/>
      <c r="BJ359" s="467"/>
      <c r="BK359" s="467"/>
      <c r="BL359" s="467"/>
    </row>
    <row r="360" spans="1:64" s="468" customFormat="1" ht="17" thickTop="1">
      <c r="A360" s="467"/>
      <c r="B360" s="751"/>
      <c r="C360" s="469"/>
      <c r="D360" s="451">
        <v>0</v>
      </c>
      <c r="E360" s="452" t="s">
        <v>967</v>
      </c>
      <c r="F360" s="453">
        <v>464.07799999999997</v>
      </c>
      <c r="G360" s="451">
        <v>0</v>
      </c>
      <c r="H360" s="452" t="s">
        <v>967</v>
      </c>
      <c r="I360" s="453">
        <v>180</v>
      </c>
      <c r="J360" s="451">
        <v>0</v>
      </c>
      <c r="K360" s="452" t="s">
        <v>967</v>
      </c>
      <c r="L360" s="453">
        <v>360</v>
      </c>
      <c r="M360" s="451">
        <v>0</v>
      </c>
      <c r="N360" s="452" t="s">
        <v>967</v>
      </c>
      <c r="O360" s="453">
        <v>310</v>
      </c>
      <c r="P360" s="451">
        <v>0</v>
      </c>
      <c r="Q360" s="452" t="s">
        <v>967</v>
      </c>
      <c r="R360" s="453">
        <v>362</v>
      </c>
      <c r="S360" s="451">
        <v>0</v>
      </c>
      <c r="T360" s="452" t="s">
        <v>967</v>
      </c>
      <c r="U360" s="453">
        <v>251</v>
      </c>
      <c r="V360" s="451">
        <v>0</v>
      </c>
      <c r="W360" s="452" t="s">
        <v>967</v>
      </c>
      <c r="X360" s="453">
        <v>222</v>
      </c>
      <c r="Y360" s="451">
        <v>0</v>
      </c>
      <c r="Z360" s="452" t="s">
        <v>967</v>
      </c>
      <c r="AA360" s="453">
        <v>451</v>
      </c>
      <c r="AB360" s="437">
        <v>0</v>
      </c>
      <c r="AC360" s="438" t="s">
        <v>1117</v>
      </c>
      <c r="AD360" s="453">
        <v>394</v>
      </c>
      <c r="AE360" s="437">
        <v>0</v>
      </c>
      <c r="AF360" s="438" t="s">
        <v>1117</v>
      </c>
      <c r="AG360" s="453">
        <v>452</v>
      </c>
      <c r="AH360" s="437">
        <v>0</v>
      </c>
      <c r="AI360" s="438" t="s">
        <v>1336</v>
      </c>
      <c r="AJ360" s="453">
        <v>396</v>
      </c>
      <c r="AK360" s="437">
        <v>0</v>
      </c>
      <c r="AL360" s="438" t="s">
        <v>1336</v>
      </c>
      <c r="AM360" s="453">
        <v>435</v>
      </c>
      <c r="AN360" s="437">
        <v>0</v>
      </c>
      <c r="AO360" s="438" t="s">
        <v>1336</v>
      </c>
      <c r="AP360" s="453">
        <v>407</v>
      </c>
      <c r="AQ360" s="437">
        <v>0</v>
      </c>
      <c r="AR360" s="438" t="s">
        <v>1336</v>
      </c>
      <c r="AS360" s="396">
        <v>439</v>
      </c>
      <c r="AT360" s="442"/>
      <c r="AU360" s="755"/>
      <c r="AV360" s="829"/>
      <c r="AW360" s="829"/>
      <c r="AX360" s="829"/>
      <c r="AY360" s="829"/>
      <c r="AZ360" s="829"/>
      <c r="BA360" s="832"/>
      <c r="BB360" s="472">
        <f>SUM(F360:AS360)</f>
        <v>5123.0779999999995</v>
      </c>
      <c r="BC360" s="467"/>
      <c r="BD360" s="467"/>
      <c r="BE360" s="467"/>
      <c r="BF360" s="467"/>
      <c r="BG360" s="467"/>
      <c r="BH360" s="467"/>
      <c r="BI360" s="467"/>
      <c r="BJ360" s="467"/>
      <c r="BK360" s="467"/>
      <c r="BL360" s="467"/>
    </row>
    <row r="361" spans="1:64" s="468" customFormat="1">
      <c r="A361" s="467"/>
      <c r="B361" s="751"/>
      <c r="C361" s="473"/>
      <c r="D361" s="760" t="s">
        <v>17</v>
      </c>
      <c r="E361" s="760"/>
      <c r="F361" s="442" t="s">
        <v>1211</v>
      </c>
      <c r="G361" s="760" t="s">
        <v>18</v>
      </c>
      <c r="H361" s="760"/>
      <c r="I361" s="473"/>
      <c r="J361" s="760" t="s">
        <v>19</v>
      </c>
      <c r="K361" s="760"/>
      <c r="L361" s="473"/>
      <c r="M361" s="760" t="s">
        <v>303</v>
      </c>
      <c r="N361" s="760"/>
      <c r="O361" s="473"/>
      <c r="P361" s="760" t="s">
        <v>304</v>
      </c>
      <c r="Q361" s="760"/>
      <c r="R361" s="442"/>
      <c r="S361" s="760" t="s">
        <v>305</v>
      </c>
      <c r="T361" s="760"/>
      <c r="U361" s="442" t="s">
        <v>562</v>
      </c>
      <c r="V361" s="760" t="s">
        <v>310</v>
      </c>
      <c r="W361" s="760"/>
      <c r="Y361" s="760" t="s">
        <v>1668</v>
      </c>
      <c r="Z361" s="760"/>
      <c r="AA361" s="442"/>
      <c r="AB361" s="760" t="s">
        <v>1087</v>
      </c>
      <c r="AC361" s="760"/>
      <c r="AD361" s="442"/>
      <c r="AE361" s="760" t="s">
        <v>1088</v>
      </c>
      <c r="AF361" s="760"/>
      <c r="AG361" s="442"/>
      <c r="AH361" s="760" t="s">
        <v>1089</v>
      </c>
      <c r="AI361" s="760"/>
      <c r="AJ361" s="442"/>
      <c r="AK361" s="760" t="s">
        <v>1090</v>
      </c>
      <c r="AL361" s="760"/>
      <c r="AM361" s="474"/>
      <c r="AN361" s="760" t="s">
        <v>1091</v>
      </c>
      <c r="AO361" s="760"/>
      <c r="AP361" s="442"/>
      <c r="AQ361" s="760" t="s">
        <v>1092</v>
      </c>
      <c r="AR361" s="760"/>
      <c r="AS361" s="473"/>
      <c r="AT361" s="442"/>
      <c r="AU361" s="755"/>
      <c r="AV361" s="830"/>
      <c r="AW361" s="830"/>
      <c r="AX361" s="830"/>
      <c r="AY361" s="830"/>
      <c r="AZ361" s="830"/>
      <c r="BA361" s="833"/>
      <c r="BB361" s="467"/>
      <c r="BC361" s="467"/>
      <c r="BD361" s="467"/>
      <c r="BE361" s="467"/>
      <c r="BF361" s="467"/>
      <c r="BG361" s="467"/>
      <c r="BH361" s="467"/>
      <c r="BI361" s="467"/>
      <c r="BJ361" s="467"/>
      <c r="BK361" s="467"/>
      <c r="BL361" s="467"/>
    </row>
    <row r="362" spans="1:64" s="468" customFormat="1">
      <c r="A362" s="467"/>
      <c r="B362" s="751"/>
      <c r="C362" s="473"/>
      <c r="D362" s="760" t="s">
        <v>1393</v>
      </c>
      <c r="E362" s="760"/>
      <c r="F362" s="442"/>
      <c r="G362" s="760" t="s">
        <v>1393</v>
      </c>
      <c r="H362" s="760"/>
      <c r="I362" s="442"/>
      <c r="J362" s="760" t="s">
        <v>1116</v>
      </c>
      <c r="K362" s="760"/>
      <c r="L362" s="442"/>
      <c r="M362" s="760" t="s">
        <v>1116</v>
      </c>
      <c r="N362" s="760"/>
      <c r="O362" s="442"/>
      <c r="P362" s="760" t="s">
        <v>1116</v>
      </c>
      <c r="Q362" s="760"/>
      <c r="R362" s="442"/>
      <c r="S362" s="760" t="s">
        <v>1345</v>
      </c>
      <c r="T362" s="760"/>
      <c r="U362" s="442"/>
      <c r="V362" s="760" t="s">
        <v>1410</v>
      </c>
      <c r="W362" s="760"/>
      <c r="X362" s="442"/>
      <c r="Y362" s="760" t="s">
        <v>1121</v>
      </c>
      <c r="Z362" s="760"/>
      <c r="AA362" s="442"/>
      <c r="AB362" s="760" t="s">
        <v>1113</v>
      </c>
      <c r="AC362" s="760"/>
      <c r="AD362" s="442"/>
      <c r="AE362" s="760" t="s">
        <v>1115</v>
      </c>
      <c r="AF362" s="760"/>
      <c r="AG362" s="442"/>
      <c r="AH362" s="760" t="s">
        <v>1113</v>
      </c>
      <c r="AI362" s="760"/>
      <c r="AJ362" s="442"/>
      <c r="AK362" s="760" t="s">
        <v>1116</v>
      </c>
      <c r="AL362" s="760"/>
      <c r="AM362" s="442"/>
      <c r="AN362" s="760" t="s">
        <v>1113</v>
      </c>
      <c r="AO362" s="760"/>
      <c r="AP362" s="442"/>
      <c r="AQ362" s="760" t="s">
        <v>1113</v>
      </c>
      <c r="AR362" s="760"/>
      <c r="AS362" s="473"/>
      <c r="AT362" s="442"/>
      <c r="AU362" s="755"/>
      <c r="AV362" s="830"/>
      <c r="AW362" s="830"/>
      <c r="AX362" s="830"/>
      <c r="AY362" s="830"/>
      <c r="AZ362" s="830"/>
      <c r="BA362" s="833"/>
      <c r="BB362" s="467"/>
      <c r="BC362" s="467"/>
      <c r="BD362" s="467"/>
      <c r="BE362" s="467"/>
      <c r="BF362" s="467"/>
      <c r="BG362" s="467"/>
      <c r="BH362" s="467"/>
      <c r="BI362" s="467"/>
      <c r="BJ362" s="467"/>
      <c r="BK362" s="467"/>
      <c r="BL362" s="467"/>
    </row>
    <row r="363" spans="1:64" s="468" customFormat="1">
      <c r="A363" s="467"/>
      <c r="B363" s="751"/>
      <c r="C363" s="469"/>
      <c r="D363" s="439"/>
      <c r="E363" s="439"/>
      <c r="F363" s="442"/>
      <c r="G363" s="439"/>
      <c r="H363" s="439"/>
      <c r="I363" s="439"/>
      <c r="J363" s="439"/>
      <c r="K363" s="439"/>
      <c r="L363" s="442"/>
      <c r="M363" s="439"/>
      <c r="N363" s="439"/>
      <c r="O363" s="442"/>
      <c r="P363" s="439"/>
      <c r="Q363" s="439"/>
      <c r="R363" s="439"/>
      <c r="S363" s="476"/>
      <c r="T363" s="477"/>
      <c r="U363" s="439"/>
      <c r="V363" s="439"/>
      <c r="W363" s="439"/>
      <c r="X363" s="469"/>
      <c r="Y363" s="439"/>
      <c r="Z363" s="439"/>
      <c r="AA363" s="442"/>
      <c r="AB363" s="439"/>
      <c r="AC363" s="439"/>
      <c r="AD363" s="442"/>
      <c r="AE363" s="439"/>
      <c r="AF363" s="439"/>
      <c r="AG363" s="442"/>
      <c r="AH363" s="439"/>
      <c r="AI363" s="439"/>
      <c r="AJ363" s="478"/>
      <c r="AK363" s="439"/>
      <c r="AL363" s="439"/>
      <c r="AM363" s="478"/>
      <c r="AN363" s="439"/>
      <c r="AO363" s="439"/>
      <c r="AP363" s="478"/>
      <c r="AQ363" s="439"/>
      <c r="AR363" s="439"/>
      <c r="AS363" s="478"/>
      <c r="AT363" s="442"/>
      <c r="AU363" s="755"/>
      <c r="AV363" s="830"/>
      <c r="AW363" s="830"/>
      <c r="AX363" s="830"/>
      <c r="AY363" s="830"/>
      <c r="AZ363" s="830"/>
      <c r="BA363" s="833"/>
      <c r="BB363" s="467"/>
      <c r="BC363" s="467"/>
      <c r="BD363" s="467"/>
      <c r="BE363" s="467"/>
      <c r="BF363" s="467"/>
      <c r="BG363" s="467"/>
      <c r="BH363" s="467"/>
      <c r="BI363" s="467"/>
      <c r="BJ363" s="467"/>
      <c r="BK363" s="467"/>
      <c r="BL363" s="467"/>
    </row>
    <row r="364" spans="1:64" s="468" customFormat="1">
      <c r="A364" s="467"/>
      <c r="B364" s="751"/>
      <c r="C364" s="479"/>
      <c r="D364" s="479">
        <f>AQ353+1</f>
        <v>443</v>
      </c>
      <c r="E364" s="479"/>
      <c r="F364" s="480"/>
      <c r="G364" s="479">
        <f>D364+1</f>
        <v>444</v>
      </c>
      <c r="H364" s="479"/>
      <c r="I364" s="480"/>
      <c r="J364" s="479">
        <f>G364+1</f>
        <v>445</v>
      </c>
      <c r="K364" s="479"/>
      <c r="L364" s="480"/>
      <c r="M364" s="479">
        <f>J364+1</f>
        <v>446</v>
      </c>
      <c r="N364" s="479"/>
      <c r="O364" s="480"/>
      <c r="P364" s="479">
        <f>M364+1</f>
        <v>447</v>
      </c>
      <c r="Q364" s="479"/>
      <c r="R364" s="480"/>
      <c r="S364" s="479">
        <f>P364+1</f>
        <v>448</v>
      </c>
      <c r="T364" s="479"/>
      <c r="U364" s="480"/>
      <c r="V364" s="479">
        <f>S364+1</f>
        <v>449</v>
      </c>
      <c r="W364" s="479"/>
      <c r="X364" s="479"/>
      <c r="Y364" s="479">
        <f>V364+1</f>
        <v>450</v>
      </c>
      <c r="Z364" s="479"/>
      <c r="AA364" s="480"/>
      <c r="AB364" s="479">
        <f>Y364+1</f>
        <v>451</v>
      </c>
      <c r="AC364" s="479"/>
      <c r="AD364" s="480"/>
      <c r="AE364" s="479">
        <f>AB364+1</f>
        <v>452</v>
      </c>
      <c r="AF364" s="479"/>
      <c r="AG364" s="480"/>
      <c r="AH364" s="479">
        <f>AE364+1</f>
        <v>453</v>
      </c>
      <c r="AI364" s="479"/>
      <c r="AJ364" s="479"/>
      <c r="AK364" s="479">
        <f>AH364+1</f>
        <v>454</v>
      </c>
      <c r="AL364" s="479"/>
      <c r="AM364" s="479"/>
      <c r="AN364" s="479">
        <f>AK364+1</f>
        <v>455</v>
      </c>
      <c r="AO364" s="479"/>
      <c r="AP364" s="479"/>
      <c r="AQ364" s="479">
        <f>AN364+1</f>
        <v>456</v>
      </c>
      <c r="AR364" s="479"/>
      <c r="AS364" s="479"/>
      <c r="AT364" s="442"/>
      <c r="AU364" s="755"/>
      <c r="AV364" s="830"/>
      <c r="AW364" s="830"/>
      <c r="AX364" s="830"/>
      <c r="AY364" s="830"/>
      <c r="AZ364" s="830"/>
      <c r="BA364" s="833"/>
      <c r="BB364" s="467"/>
      <c r="BC364" s="467"/>
      <c r="BD364" s="467"/>
      <c r="BE364" s="467"/>
      <c r="BF364" s="467"/>
      <c r="BG364" s="467"/>
      <c r="BH364" s="467"/>
      <c r="BI364" s="467"/>
      <c r="BJ364" s="467"/>
      <c r="BK364" s="467"/>
      <c r="BL364" s="467"/>
    </row>
    <row r="365" spans="1:64" s="468" customFormat="1">
      <c r="A365" s="467"/>
      <c r="B365" s="751"/>
      <c r="C365" s="813" t="s">
        <v>1191</v>
      </c>
      <c r="D365" s="808"/>
      <c r="E365" s="808"/>
      <c r="F365" s="808"/>
      <c r="G365" s="808"/>
      <c r="H365" s="808"/>
      <c r="I365" s="808"/>
      <c r="J365" s="808"/>
      <c r="K365" s="808"/>
      <c r="L365" s="808"/>
      <c r="M365" s="808"/>
      <c r="N365" s="808"/>
      <c r="O365" s="808"/>
      <c r="P365" s="808"/>
      <c r="Q365" s="808"/>
      <c r="R365" s="808"/>
      <c r="S365" s="808"/>
      <c r="T365" s="808"/>
      <c r="U365" s="808"/>
      <c r="V365" s="808"/>
      <c r="W365" s="808"/>
      <c r="X365" s="808"/>
      <c r="Y365" s="808"/>
      <c r="Z365" s="808"/>
      <c r="AA365" s="808"/>
      <c r="AB365" s="808"/>
      <c r="AC365" s="808"/>
      <c r="AD365" s="808"/>
      <c r="AE365" s="808"/>
      <c r="AF365" s="808"/>
      <c r="AG365" s="808"/>
      <c r="AH365" s="808"/>
      <c r="AI365" s="808"/>
      <c r="AJ365" s="808"/>
      <c r="AK365" s="808"/>
      <c r="AL365" s="808"/>
      <c r="AM365" s="808"/>
      <c r="AN365" s="808"/>
      <c r="AO365" s="808"/>
      <c r="AP365" s="808"/>
      <c r="AQ365" s="808"/>
      <c r="AR365" s="808"/>
      <c r="AS365" s="808"/>
      <c r="AT365" s="442"/>
      <c r="AU365" s="755"/>
      <c r="AV365" s="830"/>
      <c r="AW365" s="830"/>
      <c r="AX365" s="830"/>
      <c r="AY365" s="830"/>
      <c r="AZ365" s="830"/>
      <c r="BA365" s="833"/>
      <c r="BB365" s="467"/>
      <c r="BC365" s="467"/>
      <c r="BD365" s="467"/>
      <c r="BE365" s="467"/>
      <c r="BF365" s="467"/>
      <c r="BG365" s="467"/>
      <c r="BH365" s="467"/>
      <c r="BI365" s="467"/>
      <c r="BJ365" s="467"/>
      <c r="BK365" s="467"/>
      <c r="BL365" s="467"/>
    </row>
    <row r="366" spans="1:64" s="468" customFormat="1">
      <c r="A366" s="467"/>
      <c r="B366" s="751"/>
      <c r="C366" s="481"/>
      <c r="D366" s="478"/>
      <c r="E366" s="478"/>
      <c r="F366" s="478"/>
      <c r="G366" s="478"/>
      <c r="H366" s="478"/>
      <c r="I366" s="478"/>
      <c r="J366" s="478"/>
      <c r="K366" s="478"/>
      <c r="L366" s="478"/>
      <c r="M366" s="478"/>
      <c r="N366" s="478"/>
      <c r="O366" s="478"/>
      <c r="P366" s="478"/>
      <c r="Q366" s="478"/>
      <c r="R366" s="478"/>
      <c r="S366" s="478"/>
      <c r="T366" s="478"/>
      <c r="U366" s="478"/>
      <c r="V366" s="478"/>
      <c r="W366" s="478"/>
      <c r="X366" s="478"/>
      <c r="Y366" s="478"/>
      <c r="Z366" s="478"/>
      <c r="AA366" s="478"/>
      <c r="AB366" s="478"/>
      <c r="AC366" s="478"/>
      <c r="AD366" s="478"/>
      <c r="AE366" s="478"/>
      <c r="AF366" s="478"/>
      <c r="AG366" s="478"/>
      <c r="AH366" s="478"/>
      <c r="AI366" s="478"/>
      <c r="AJ366" s="478"/>
      <c r="AK366" s="478"/>
      <c r="AL366" s="478"/>
      <c r="AM366" s="478"/>
      <c r="AN366" s="478"/>
      <c r="AO366" s="478"/>
      <c r="AP366" s="478"/>
      <c r="AQ366" s="478"/>
      <c r="AR366" s="478"/>
      <c r="AS366" s="478"/>
      <c r="AT366" s="442"/>
      <c r="AU366" s="755"/>
      <c r="AV366" s="830"/>
      <c r="AW366" s="830"/>
      <c r="AX366" s="830"/>
      <c r="AY366" s="830"/>
      <c r="AZ366" s="830"/>
      <c r="BA366" s="833"/>
      <c r="BB366" s="467"/>
      <c r="BC366" s="467"/>
      <c r="BD366" s="467"/>
      <c r="BE366" s="467"/>
      <c r="BF366" s="467"/>
      <c r="BG366" s="467"/>
      <c r="BH366" s="467"/>
      <c r="BI366" s="467"/>
      <c r="BJ366" s="467"/>
      <c r="BK366" s="467"/>
      <c r="BL366" s="467"/>
    </row>
    <row r="367" spans="1:64" s="468" customFormat="1">
      <c r="A367" s="467"/>
      <c r="B367" s="751"/>
      <c r="C367" s="469"/>
      <c r="D367" s="469"/>
      <c r="E367" s="469" t="s">
        <v>1200</v>
      </c>
      <c r="F367" s="442"/>
      <c r="G367" s="469"/>
      <c r="H367" s="469" t="s">
        <v>1200</v>
      </c>
      <c r="I367" s="442"/>
      <c r="J367" s="469"/>
      <c r="K367" s="469"/>
      <c r="L367" s="442"/>
      <c r="M367" s="469"/>
      <c r="N367" s="469"/>
      <c r="O367" s="442"/>
      <c r="P367" s="469"/>
      <c r="Q367" s="469" t="s">
        <v>1200</v>
      </c>
      <c r="R367" s="442"/>
      <c r="S367" s="469"/>
      <c r="T367" s="469" t="s">
        <v>1200</v>
      </c>
      <c r="U367" s="482"/>
      <c r="V367" s="469"/>
      <c r="W367" s="469" t="s">
        <v>1200</v>
      </c>
      <c r="X367" s="442"/>
      <c r="Y367" s="469"/>
      <c r="Z367" s="469" t="s">
        <v>1200</v>
      </c>
      <c r="AA367" s="442"/>
      <c r="AB367" s="469"/>
      <c r="AC367" s="469" t="s">
        <v>1200</v>
      </c>
      <c r="AD367" s="442"/>
      <c r="AE367" s="469"/>
      <c r="AF367" s="469"/>
      <c r="AG367" s="442"/>
      <c r="AH367" s="469"/>
      <c r="AI367" s="469"/>
      <c r="AJ367" s="442"/>
      <c r="AK367" s="469"/>
      <c r="AL367" s="469" t="s">
        <v>1200</v>
      </c>
      <c r="AM367" s="442"/>
      <c r="AN367" s="469"/>
      <c r="AO367" s="469"/>
      <c r="AP367" s="482"/>
      <c r="AQ367" s="469"/>
      <c r="AR367" s="469"/>
      <c r="AS367" s="442"/>
      <c r="AT367" s="442"/>
      <c r="AU367" s="755"/>
      <c r="AV367" s="830"/>
      <c r="AW367" s="830"/>
      <c r="AX367" s="830"/>
      <c r="AY367" s="830"/>
      <c r="AZ367" s="830"/>
      <c r="BA367" s="833"/>
      <c r="BB367" s="467"/>
      <c r="BC367" s="467"/>
      <c r="BD367" s="467"/>
      <c r="BE367" s="467"/>
      <c r="BF367" s="467"/>
      <c r="BG367" s="467"/>
      <c r="BH367" s="467"/>
      <c r="BI367" s="467"/>
      <c r="BJ367" s="467"/>
      <c r="BK367" s="467"/>
      <c r="BL367" s="467"/>
    </row>
    <row r="368" spans="1:64" s="468" customFormat="1" ht="17" thickBot="1">
      <c r="A368" s="467"/>
      <c r="B368" s="751"/>
      <c r="C368" s="469"/>
      <c r="D368" s="440" t="s">
        <v>1194</v>
      </c>
      <c r="E368" s="441"/>
      <c r="F368" s="442"/>
      <c r="G368" s="820" t="s">
        <v>1194</v>
      </c>
      <c r="H368" s="820"/>
      <c r="I368" s="442"/>
      <c r="J368" s="820"/>
      <c r="K368" s="820"/>
      <c r="L368" s="442"/>
      <c r="M368" s="820" t="s">
        <v>1194</v>
      </c>
      <c r="N368" s="820"/>
      <c r="O368" s="442"/>
      <c r="P368" s="820" t="s">
        <v>1194</v>
      </c>
      <c r="Q368" s="820"/>
      <c r="R368" s="442"/>
      <c r="S368" s="820" t="s">
        <v>1194</v>
      </c>
      <c r="T368" s="820"/>
      <c r="U368" s="442"/>
      <c r="V368" s="820" t="s">
        <v>1194</v>
      </c>
      <c r="W368" s="820"/>
      <c r="X368" s="442"/>
      <c r="Y368" s="820" t="s">
        <v>1194</v>
      </c>
      <c r="Z368" s="820"/>
      <c r="AA368" s="442"/>
      <c r="AB368" s="820" t="s">
        <v>1194</v>
      </c>
      <c r="AC368" s="820"/>
      <c r="AD368" s="442"/>
      <c r="AE368" s="820" t="s">
        <v>1194</v>
      </c>
      <c r="AF368" s="820"/>
      <c r="AG368" s="442"/>
      <c r="AH368" s="820" t="s">
        <v>1194</v>
      </c>
      <c r="AI368" s="820"/>
      <c r="AJ368" s="442"/>
      <c r="AK368" s="820" t="s">
        <v>1194</v>
      </c>
      <c r="AL368" s="820"/>
      <c r="AM368" s="442"/>
      <c r="AN368" s="820" t="s">
        <v>1194</v>
      </c>
      <c r="AO368" s="820"/>
      <c r="AP368" s="442"/>
      <c r="AQ368" s="825" t="s">
        <v>1194</v>
      </c>
      <c r="AR368" s="825"/>
      <c r="AS368" s="442"/>
      <c r="AT368" s="442"/>
      <c r="AU368" s="755"/>
      <c r="AV368" s="831"/>
      <c r="AW368" s="831"/>
      <c r="AX368" s="831"/>
      <c r="AY368" s="831"/>
      <c r="AZ368" s="831"/>
      <c r="BA368" s="834"/>
      <c r="BB368" s="467"/>
      <c r="BC368" s="467"/>
      <c r="BD368" s="467"/>
      <c r="BE368" s="467"/>
      <c r="BF368" s="467"/>
      <c r="BG368" s="467"/>
      <c r="BH368" s="467"/>
      <c r="BI368" s="467"/>
      <c r="BJ368" s="467"/>
      <c r="BK368" s="467"/>
      <c r="BL368" s="467"/>
    </row>
    <row r="369" spans="1:64" ht="17.5" thickTop="1" thickBot="1">
      <c r="A369" s="347"/>
      <c r="B369" s="751"/>
      <c r="C369" s="376"/>
      <c r="D369" s="433" t="s">
        <v>814</v>
      </c>
      <c r="E369" s="434" t="s">
        <v>816</v>
      </c>
      <c r="F369" s="442"/>
      <c r="G369" s="433" t="s">
        <v>814</v>
      </c>
      <c r="H369" s="434" t="s">
        <v>816</v>
      </c>
      <c r="I369" s="442"/>
      <c r="J369" s="443" t="s">
        <v>814</v>
      </c>
      <c r="K369" s="444" t="s">
        <v>816</v>
      </c>
      <c r="L369" s="442"/>
      <c r="M369" s="433" t="s">
        <v>814</v>
      </c>
      <c r="N369" s="434" t="s">
        <v>816</v>
      </c>
      <c r="O369" s="442"/>
      <c r="P369" s="433" t="s">
        <v>814</v>
      </c>
      <c r="Q369" s="434" t="s">
        <v>816</v>
      </c>
      <c r="R369" s="442"/>
      <c r="S369" s="433" t="s">
        <v>814</v>
      </c>
      <c r="T369" s="434" t="s">
        <v>816</v>
      </c>
      <c r="U369" s="442"/>
      <c r="V369" s="433" t="s">
        <v>814</v>
      </c>
      <c r="W369" s="434" t="s">
        <v>816</v>
      </c>
      <c r="X369" s="442"/>
      <c r="Y369" s="433" t="s">
        <v>814</v>
      </c>
      <c r="Z369" s="434" t="s">
        <v>816</v>
      </c>
      <c r="AA369" s="442"/>
      <c r="AB369" s="433" t="s">
        <v>814</v>
      </c>
      <c r="AC369" s="434" t="s">
        <v>816</v>
      </c>
      <c r="AD369" s="442"/>
      <c r="AE369" s="433" t="s">
        <v>814</v>
      </c>
      <c r="AF369" s="434" t="s">
        <v>816</v>
      </c>
      <c r="AG369" s="442"/>
      <c r="AH369" s="433" t="s">
        <v>814</v>
      </c>
      <c r="AI369" s="434" t="s">
        <v>816</v>
      </c>
      <c r="AJ369" s="442"/>
      <c r="AK369" s="433" t="s">
        <v>814</v>
      </c>
      <c r="AL369" s="434" t="s">
        <v>816</v>
      </c>
      <c r="AM369" s="442"/>
      <c r="AN369" s="433" t="s">
        <v>814</v>
      </c>
      <c r="AO369" s="434" t="s">
        <v>816</v>
      </c>
      <c r="AP369" s="376"/>
      <c r="AQ369" s="433" t="s">
        <v>814</v>
      </c>
      <c r="AR369" s="434" t="s">
        <v>816</v>
      </c>
      <c r="AS369" s="428"/>
      <c r="AT369" s="376"/>
      <c r="AU369" s="755"/>
      <c r="AV369" s="761">
        <v>14</v>
      </c>
      <c r="AW369" s="761">
        <f>COUNTIF(D368:AR369,"FC")</f>
        <v>13</v>
      </c>
      <c r="AX369" s="761">
        <f>COUNTIF(C366:AR367,"EC")</f>
        <v>8</v>
      </c>
      <c r="AY369" s="761">
        <f>COUNTIF(A371:AR372,"E")</f>
        <v>10</v>
      </c>
      <c r="AZ369" s="761">
        <f>COUNTIF(J368:AR368,"TW")</f>
        <v>0</v>
      </c>
      <c r="BA369" s="762"/>
      <c r="BB369" s="347"/>
      <c r="BC369" s="347"/>
      <c r="BD369" s="347"/>
      <c r="BE369" s="347"/>
      <c r="BF369" s="347"/>
      <c r="BG369" s="347"/>
      <c r="BH369" s="347"/>
      <c r="BI369" s="347"/>
      <c r="BJ369" s="347"/>
      <c r="BK369" s="347"/>
      <c r="BL369" s="347"/>
    </row>
    <row r="370" spans="1:64" ht="17.5" thickTop="1" thickBot="1">
      <c r="A370" s="347"/>
      <c r="B370" s="751"/>
      <c r="C370" s="376"/>
      <c r="D370" s="435" t="s">
        <v>819</v>
      </c>
      <c r="E370" s="436" t="s">
        <v>637</v>
      </c>
      <c r="F370" s="442"/>
      <c r="G370" s="435" t="s">
        <v>819</v>
      </c>
      <c r="H370" s="436" t="s">
        <v>637</v>
      </c>
      <c r="I370" s="442" t="s">
        <v>826</v>
      </c>
      <c r="J370" s="447" t="s">
        <v>819</v>
      </c>
      <c r="K370" s="448" t="s">
        <v>637</v>
      </c>
      <c r="L370" s="442"/>
      <c r="M370" s="435" t="s">
        <v>819</v>
      </c>
      <c r="N370" s="436" t="s">
        <v>637</v>
      </c>
      <c r="O370" s="442"/>
      <c r="P370" s="435" t="s">
        <v>819</v>
      </c>
      <c r="Q370" s="436" t="s">
        <v>637</v>
      </c>
      <c r="R370" s="442"/>
      <c r="S370" s="435" t="s">
        <v>819</v>
      </c>
      <c r="T370" s="436" t="s">
        <v>637</v>
      </c>
      <c r="U370" s="442"/>
      <c r="V370" s="435" t="s">
        <v>819</v>
      </c>
      <c r="W370" s="436" t="s">
        <v>637</v>
      </c>
      <c r="X370" s="442"/>
      <c r="Y370" s="435" t="s">
        <v>819</v>
      </c>
      <c r="Z370" s="436" t="s">
        <v>637</v>
      </c>
      <c r="AA370" s="442"/>
      <c r="AB370" s="435" t="s">
        <v>819</v>
      </c>
      <c r="AC370" s="436" t="s">
        <v>637</v>
      </c>
      <c r="AD370" s="442"/>
      <c r="AE370" s="435" t="s">
        <v>819</v>
      </c>
      <c r="AF370" s="436" t="s">
        <v>637</v>
      </c>
      <c r="AG370" s="442"/>
      <c r="AH370" s="435" t="s">
        <v>819</v>
      </c>
      <c r="AI370" s="436" t="s">
        <v>637</v>
      </c>
      <c r="AJ370" s="442"/>
      <c r="AK370" s="435" t="s">
        <v>819</v>
      </c>
      <c r="AL370" s="436" t="s">
        <v>637</v>
      </c>
      <c r="AM370" s="442"/>
      <c r="AN370" s="435" t="s">
        <v>819</v>
      </c>
      <c r="AO370" s="436" t="s">
        <v>637</v>
      </c>
      <c r="AP370" s="376"/>
      <c r="AQ370" s="435" t="s">
        <v>819</v>
      </c>
      <c r="AR370" s="436" t="s">
        <v>637</v>
      </c>
      <c r="AS370" s="428"/>
      <c r="AT370" s="376"/>
      <c r="AU370" s="755"/>
      <c r="AV370" s="761"/>
      <c r="AW370" s="761"/>
      <c r="AX370" s="761"/>
      <c r="AY370" s="761"/>
      <c r="AZ370" s="761"/>
      <c r="BA370" s="762"/>
      <c r="BB370" s="347"/>
      <c r="BC370" s="347"/>
      <c r="BD370" s="347"/>
      <c r="BE370" s="347"/>
      <c r="BF370" s="347"/>
      <c r="BG370" s="347"/>
      <c r="BH370" s="347"/>
      <c r="BI370" s="347"/>
      <c r="BJ370" s="347"/>
      <c r="BK370" s="347"/>
      <c r="BL370" s="347"/>
    </row>
    <row r="371" spans="1:64" ht="17.5" thickTop="1" thickBot="1">
      <c r="A371" s="347"/>
      <c r="B371" s="751"/>
      <c r="C371" s="350"/>
      <c r="D371" s="437"/>
      <c r="E371" s="438" t="s">
        <v>1117</v>
      </c>
      <c r="F371" s="453">
        <v>410</v>
      </c>
      <c r="G371" s="437" t="s">
        <v>1195</v>
      </c>
      <c r="H371" s="438" t="s">
        <v>1125</v>
      </c>
      <c r="I371" s="453">
        <v>384</v>
      </c>
      <c r="J371" s="451">
        <v>0</v>
      </c>
      <c r="K371" s="452" t="s">
        <v>967</v>
      </c>
      <c r="L371" s="453">
        <v>372.65800000000002</v>
      </c>
      <c r="M371" s="437">
        <v>0</v>
      </c>
      <c r="N371" s="438" t="s">
        <v>967</v>
      </c>
      <c r="O371" s="453">
        <v>526.70399999999995</v>
      </c>
      <c r="P371" s="437" t="s">
        <v>1195</v>
      </c>
      <c r="Q371" s="438" t="s">
        <v>1125</v>
      </c>
      <c r="R371" s="453">
        <v>455</v>
      </c>
      <c r="S371" s="437" t="s">
        <v>1195</v>
      </c>
      <c r="T371" s="438" t="s">
        <v>1125</v>
      </c>
      <c r="U371" s="453">
        <v>394</v>
      </c>
      <c r="V371" s="437">
        <v>0</v>
      </c>
      <c r="W371" s="438" t="s">
        <v>1336</v>
      </c>
      <c r="X371" s="453">
        <v>444</v>
      </c>
      <c r="Y371" s="437" t="s">
        <v>1195</v>
      </c>
      <c r="Z371" s="438" t="s">
        <v>1125</v>
      </c>
      <c r="AA371" s="453">
        <v>405</v>
      </c>
      <c r="AB371" s="437" t="s">
        <v>1195</v>
      </c>
      <c r="AC371" s="438" t="s">
        <v>1125</v>
      </c>
      <c r="AD371" s="453">
        <v>404</v>
      </c>
      <c r="AE371" s="437" t="s">
        <v>1195</v>
      </c>
      <c r="AF371" s="438" t="s">
        <v>1125</v>
      </c>
      <c r="AG371" s="453">
        <v>400</v>
      </c>
      <c r="AH371" s="437" t="s">
        <v>1195</v>
      </c>
      <c r="AI371" s="438" t="s">
        <v>1125</v>
      </c>
      <c r="AJ371" s="453">
        <v>401</v>
      </c>
      <c r="AK371" s="437" t="s">
        <v>1195</v>
      </c>
      <c r="AL371" s="438" t="s">
        <v>1125</v>
      </c>
      <c r="AM371" s="453">
        <v>384</v>
      </c>
      <c r="AN371" s="437" t="s">
        <v>1195</v>
      </c>
      <c r="AO371" s="438" t="s">
        <v>1125</v>
      </c>
      <c r="AP371" s="396">
        <v>383</v>
      </c>
      <c r="AQ371" s="437" t="s">
        <v>1195</v>
      </c>
      <c r="AR371" s="438" t="s">
        <v>967</v>
      </c>
      <c r="AS371" s="396">
        <v>397</v>
      </c>
      <c r="AT371" s="376"/>
      <c r="AU371" s="755"/>
      <c r="AV371" s="761"/>
      <c r="AW371" s="761"/>
      <c r="AX371" s="761"/>
      <c r="AY371" s="761"/>
      <c r="AZ371" s="761"/>
      <c r="BA371" s="762"/>
      <c r="BB371" s="353">
        <f>SUM(F371:AS371)</f>
        <v>5760.3620000000001</v>
      </c>
      <c r="BC371" s="347"/>
      <c r="BD371" s="347"/>
      <c r="BE371" s="347"/>
      <c r="BF371" s="347"/>
      <c r="BG371" s="347"/>
      <c r="BH371" s="347"/>
      <c r="BI371" s="347"/>
      <c r="BJ371" s="347"/>
      <c r="BK371" s="347"/>
      <c r="BL371" s="347"/>
    </row>
    <row r="372" spans="1:64" ht="17" thickTop="1">
      <c r="A372" s="347"/>
      <c r="B372" s="751"/>
      <c r="C372" s="404"/>
      <c r="D372" s="760" t="s">
        <v>1093</v>
      </c>
      <c r="E372" s="760"/>
      <c r="F372" s="376"/>
      <c r="G372" s="760" t="s">
        <v>1094</v>
      </c>
      <c r="H372" s="760"/>
      <c r="I372" s="404"/>
      <c r="J372" s="760" t="s">
        <v>22</v>
      </c>
      <c r="K372" s="760"/>
      <c r="L372" s="404"/>
      <c r="M372" s="760" t="s">
        <v>311</v>
      </c>
      <c r="N372" s="760"/>
      <c r="O372" s="404"/>
      <c r="P372" s="760" t="s">
        <v>202</v>
      </c>
      <c r="Q372" s="760"/>
      <c r="R372" s="376"/>
      <c r="S372" s="760" t="s">
        <v>1095</v>
      </c>
      <c r="T372" s="760"/>
      <c r="U372" s="376"/>
      <c r="V372" s="760" t="s">
        <v>1096</v>
      </c>
      <c r="W372" s="760"/>
      <c r="X372" s="376"/>
      <c r="Y372" s="760" t="s">
        <v>1097</v>
      </c>
      <c r="Z372" s="760"/>
      <c r="AA372" s="376"/>
      <c r="AB372" s="760" t="s">
        <v>1098</v>
      </c>
      <c r="AC372" s="760"/>
      <c r="AD372" s="376"/>
      <c r="AE372" s="760" t="s">
        <v>1099</v>
      </c>
      <c r="AF372" s="760"/>
      <c r="AG372" s="376"/>
      <c r="AH372" s="760" t="s">
        <v>1100</v>
      </c>
      <c r="AI372" s="760"/>
      <c r="AJ372" s="376"/>
      <c r="AK372" s="760" t="s">
        <v>1101</v>
      </c>
      <c r="AL372" s="760"/>
      <c r="AM372" s="427"/>
      <c r="AN372" s="760" t="s">
        <v>1102</v>
      </c>
      <c r="AO372" s="760"/>
      <c r="AP372" s="376"/>
      <c r="AQ372" s="760" t="s">
        <v>313</v>
      </c>
      <c r="AR372" s="760"/>
      <c r="AS372" s="404"/>
      <c r="AT372" s="376"/>
      <c r="AU372" s="755"/>
      <c r="AV372" s="381"/>
      <c r="AW372" s="381"/>
      <c r="AX372" s="381"/>
      <c r="AY372" s="381"/>
      <c r="AZ372" s="381"/>
      <c r="BA372" s="385"/>
      <c r="BB372" s="353"/>
      <c r="BC372" s="347"/>
      <c r="BD372" s="347"/>
      <c r="BE372" s="347"/>
      <c r="BF372" s="347"/>
      <c r="BG372" s="347"/>
      <c r="BH372" s="347"/>
      <c r="BI372" s="347"/>
      <c r="BJ372" s="347"/>
      <c r="BK372" s="347"/>
      <c r="BL372" s="347"/>
    </row>
    <row r="373" spans="1:64">
      <c r="A373" s="347"/>
      <c r="B373" s="751"/>
      <c r="C373" s="404"/>
      <c r="D373" s="760" t="s">
        <v>1113</v>
      </c>
      <c r="E373" s="760"/>
      <c r="F373" s="376"/>
      <c r="G373" s="760" t="s">
        <v>1116</v>
      </c>
      <c r="H373" s="760"/>
      <c r="I373" s="376"/>
      <c r="J373" s="760" t="s">
        <v>1349</v>
      </c>
      <c r="K373" s="760"/>
      <c r="L373" s="376"/>
      <c r="M373" s="760" t="s">
        <v>1344</v>
      </c>
      <c r="N373" s="760"/>
      <c r="O373" s="376"/>
      <c r="P373" s="760" t="s">
        <v>1116</v>
      </c>
      <c r="Q373" s="760"/>
      <c r="R373" s="376"/>
      <c r="S373" s="760" t="s">
        <v>1113</v>
      </c>
      <c r="T373" s="760"/>
      <c r="U373" s="376"/>
      <c r="V373" s="760" t="s">
        <v>1113</v>
      </c>
      <c r="W373" s="760"/>
      <c r="X373" s="376"/>
      <c r="Y373" s="760" t="s">
        <v>1116</v>
      </c>
      <c r="Z373" s="760"/>
      <c r="AA373" s="376"/>
      <c r="AB373" s="760" t="s">
        <v>1116</v>
      </c>
      <c r="AC373" s="760"/>
      <c r="AD373" s="376"/>
      <c r="AE373" s="760" t="s">
        <v>1116</v>
      </c>
      <c r="AF373" s="760"/>
      <c r="AG373" s="376"/>
      <c r="AH373" s="760" t="s">
        <v>1116</v>
      </c>
      <c r="AI373" s="760"/>
      <c r="AJ373" s="376"/>
      <c r="AK373" s="760" t="s">
        <v>1116</v>
      </c>
      <c r="AL373" s="760"/>
      <c r="AM373" s="376"/>
      <c r="AN373" s="760" t="s">
        <v>1116</v>
      </c>
      <c r="AO373" s="760"/>
      <c r="AP373" s="376"/>
      <c r="AQ373" s="760" t="s">
        <v>1341</v>
      </c>
      <c r="AR373" s="760"/>
      <c r="AS373" s="404"/>
      <c r="AT373" s="376"/>
      <c r="AU373" s="755"/>
      <c r="AV373" s="381"/>
      <c r="AW373" s="381"/>
      <c r="AX373" s="381"/>
      <c r="AY373" s="381"/>
      <c r="AZ373" s="381"/>
      <c r="BA373" s="385"/>
      <c r="BB373" s="347"/>
      <c r="BC373" s="347"/>
      <c r="BD373" s="347"/>
      <c r="BE373" s="347"/>
      <c r="BF373" s="347"/>
      <c r="BG373" s="347"/>
      <c r="BH373" s="347"/>
      <c r="BI373" s="347"/>
      <c r="BJ373" s="347"/>
      <c r="BK373" s="347"/>
      <c r="BL373" s="347"/>
    </row>
    <row r="374" spans="1:64">
      <c r="A374" s="347"/>
      <c r="B374" s="751"/>
      <c r="C374" s="350"/>
      <c r="D374" s="408"/>
      <c r="E374" s="408"/>
      <c r="F374" s="376"/>
      <c r="G374" s="408"/>
      <c r="H374" s="408"/>
      <c r="I374" s="408"/>
      <c r="J374" s="408"/>
      <c r="K374" s="408"/>
      <c r="L374" s="376"/>
      <c r="M374" s="408"/>
      <c r="N374" s="408"/>
      <c r="O374" s="376"/>
      <c r="P374" s="408"/>
      <c r="Q374" s="408"/>
      <c r="R374" s="408"/>
      <c r="S374" s="429"/>
      <c r="T374" s="430"/>
      <c r="U374" s="408"/>
      <c r="V374" s="408"/>
      <c r="W374" s="408"/>
      <c r="X374" s="350"/>
      <c r="Y374" s="408"/>
      <c r="Z374" s="408"/>
      <c r="AA374" s="376"/>
      <c r="AB374" s="408"/>
      <c r="AC374" s="408"/>
      <c r="AD374" s="376"/>
      <c r="AE374" s="408"/>
      <c r="AF374" s="408"/>
      <c r="AG374" s="376"/>
      <c r="AH374" s="408"/>
      <c r="AI374" s="408"/>
      <c r="AJ374" s="413"/>
      <c r="AK374" s="408"/>
      <c r="AL374" s="408"/>
      <c r="AM374" s="413"/>
      <c r="AN374" s="408"/>
      <c r="AO374" s="408"/>
      <c r="AP374" s="413"/>
      <c r="AQ374" s="408"/>
      <c r="AR374" s="408"/>
      <c r="AS374" s="413"/>
      <c r="AT374" s="376"/>
      <c r="AU374" s="755"/>
      <c r="AV374" s="381"/>
      <c r="AW374" s="381"/>
      <c r="AX374" s="381"/>
      <c r="AY374" s="381"/>
      <c r="AZ374" s="381"/>
      <c r="BA374" s="385"/>
      <c r="BB374" s="347"/>
      <c r="BC374" s="347"/>
      <c r="BD374" s="347"/>
      <c r="BE374" s="347"/>
      <c r="BF374" s="347"/>
      <c r="BG374" s="347"/>
      <c r="BH374" s="347"/>
      <c r="BI374" s="347"/>
      <c r="BJ374" s="347"/>
      <c r="BK374" s="347"/>
      <c r="BL374" s="347"/>
    </row>
    <row r="375" spans="1:64">
      <c r="A375" s="347"/>
      <c r="B375" s="751"/>
      <c r="C375" s="415"/>
      <c r="D375" s="415">
        <f>AQ364+1</f>
        <v>457</v>
      </c>
      <c r="E375" s="415"/>
      <c r="F375" s="402"/>
      <c r="G375" s="415">
        <f>D375+1</f>
        <v>458</v>
      </c>
      <c r="H375" s="415"/>
      <c r="I375" s="402"/>
      <c r="J375" s="415">
        <f>G375+1</f>
        <v>459</v>
      </c>
      <c r="K375" s="415"/>
      <c r="L375" s="402"/>
      <c r="M375" s="415">
        <f>J375+1</f>
        <v>460</v>
      </c>
      <c r="N375" s="415"/>
      <c r="O375" s="402"/>
      <c r="P375" s="415">
        <f>M375+1</f>
        <v>461</v>
      </c>
      <c r="Q375" s="415"/>
      <c r="R375" s="402"/>
      <c r="S375" s="415">
        <f>P375+1</f>
        <v>462</v>
      </c>
      <c r="T375" s="415"/>
      <c r="U375" s="402"/>
      <c r="V375" s="415">
        <f>S375+1</f>
        <v>463</v>
      </c>
      <c r="W375" s="415"/>
      <c r="X375" s="415"/>
      <c r="Y375" s="415">
        <f>V375+1</f>
        <v>464</v>
      </c>
      <c r="Z375" s="415"/>
      <c r="AA375" s="402"/>
      <c r="AB375" s="415">
        <f>Y375+1</f>
        <v>465</v>
      </c>
      <c r="AC375" s="415"/>
      <c r="AD375" s="402"/>
      <c r="AE375" s="415">
        <f>AB375+1</f>
        <v>466</v>
      </c>
      <c r="AF375" s="415"/>
      <c r="AG375" s="402"/>
      <c r="AH375" s="415">
        <f>AE375+1</f>
        <v>467</v>
      </c>
      <c r="AI375" s="415"/>
      <c r="AJ375" s="415"/>
      <c r="AK375" s="415">
        <f>AH375+1</f>
        <v>468</v>
      </c>
      <c r="AL375" s="415"/>
      <c r="AM375" s="415"/>
      <c r="AN375" s="415">
        <f>AK375+1</f>
        <v>469</v>
      </c>
      <c r="AO375" s="415"/>
      <c r="AP375" s="415"/>
      <c r="AQ375" s="415">
        <f>AN375+1</f>
        <v>470</v>
      </c>
      <c r="AR375" s="415"/>
      <c r="AS375" s="415"/>
      <c r="AT375" s="376"/>
      <c r="AU375" s="755"/>
      <c r="AV375" s="381"/>
      <c r="AW375" s="381"/>
      <c r="AX375" s="381"/>
      <c r="AY375" s="381"/>
      <c r="AZ375" s="381"/>
      <c r="BA375" s="385"/>
      <c r="BB375" s="347"/>
      <c r="BC375" s="347"/>
      <c r="BD375" s="347"/>
      <c r="BE375" s="347"/>
      <c r="BF375" s="347"/>
      <c r="BG375" s="347"/>
      <c r="BH375" s="347"/>
      <c r="BI375" s="347"/>
      <c r="BJ375" s="347"/>
      <c r="BK375" s="347"/>
      <c r="BL375" s="347"/>
    </row>
    <row r="376" spans="1:64">
      <c r="A376" s="347"/>
      <c r="B376" s="751"/>
      <c r="C376" s="813" t="s">
        <v>1191</v>
      </c>
      <c r="D376" s="808"/>
      <c r="E376" s="808"/>
      <c r="F376" s="808"/>
      <c r="G376" s="808"/>
      <c r="H376" s="808"/>
      <c r="I376" s="808"/>
      <c r="J376" s="808"/>
      <c r="K376" s="808"/>
      <c r="L376" s="808"/>
      <c r="M376" s="808"/>
      <c r="N376" s="808"/>
      <c r="O376" s="808"/>
      <c r="P376" s="808"/>
      <c r="Q376" s="808"/>
      <c r="R376" s="808"/>
      <c r="S376" s="808"/>
      <c r="T376" s="808"/>
      <c r="U376" s="808"/>
      <c r="V376" s="808"/>
      <c r="W376" s="808"/>
      <c r="X376" s="808"/>
      <c r="Y376" s="808"/>
      <c r="Z376" s="808"/>
      <c r="AA376" s="808"/>
      <c r="AB376" s="808"/>
      <c r="AC376" s="808"/>
      <c r="AD376" s="808"/>
      <c r="AE376" s="808"/>
      <c r="AF376" s="808"/>
      <c r="AG376" s="808"/>
      <c r="AH376" s="808"/>
      <c r="AI376" s="808"/>
      <c r="AJ376" s="808"/>
      <c r="AK376" s="808"/>
      <c r="AL376" s="808"/>
      <c r="AM376" s="808"/>
      <c r="AN376" s="808"/>
      <c r="AO376" s="808"/>
      <c r="AP376" s="808"/>
      <c r="AQ376" s="808"/>
      <c r="AR376" s="808"/>
      <c r="AS376" s="808"/>
      <c r="AT376" s="376"/>
      <c r="AU376" s="755"/>
      <c r="AV376" s="381"/>
      <c r="AW376" s="381"/>
      <c r="AX376" s="381"/>
      <c r="AY376" s="381"/>
      <c r="AZ376" s="381"/>
      <c r="BA376" s="385"/>
      <c r="BB376" s="347"/>
      <c r="BC376" s="347"/>
      <c r="BD376" s="347"/>
      <c r="BE376" s="347"/>
      <c r="BF376" s="347"/>
      <c r="BG376" s="347"/>
      <c r="BH376" s="347"/>
      <c r="BI376" s="347"/>
      <c r="BJ376" s="347"/>
      <c r="BK376" s="347"/>
      <c r="BL376" s="347"/>
    </row>
    <row r="377" spans="1:64">
      <c r="A377" s="347"/>
      <c r="B377" s="751"/>
      <c r="C377" s="456"/>
      <c r="D377" s="413"/>
      <c r="E377" s="413"/>
      <c r="F377" s="413"/>
      <c r="G377" s="413"/>
      <c r="H377" s="413"/>
      <c r="I377" s="413"/>
      <c r="J377" s="413"/>
      <c r="K377" s="413"/>
      <c r="L377" s="413"/>
      <c r="M377" s="413"/>
      <c r="N377" s="413"/>
      <c r="O377" s="413"/>
      <c r="P377" s="413"/>
      <c r="Q377" s="413"/>
      <c r="R377" s="413"/>
      <c r="S377" s="413"/>
      <c r="T377" s="413"/>
      <c r="U377" s="413"/>
      <c r="V377" s="413"/>
      <c r="W377" s="413"/>
      <c r="X377" s="413"/>
      <c r="Y377" s="413"/>
      <c r="Z377" s="413"/>
      <c r="AA377" s="413"/>
      <c r="AB377" s="413"/>
      <c r="AC377" s="413"/>
      <c r="AD377" s="413"/>
      <c r="AE377" s="413"/>
      <c r="AF377" s="413"/>
      <c r="AG377" s="413"/>
      <c r="AH377" s="413"/>
      <c r="AI377" s="413"/>
      <c r="AJ377" s="413"/>
      <c r="AK377" s="413"/>
      <c r="AL377" s="413"/>
      <c r="AM377" s="413"/>
      <c r="AN377" s="413"/>
      <c r="AO377" s="413"/>
      <c r="AP377" s="413"/>
      <c r="AQ377" s="413"/>
      <c r="AR377" s="413"/>
      <c r="AS377" s="413"/>
      <c r="AT377" s="376"/>
      <c r="AU377" s="755"/>
      <c r="AV377" s="381"/>
      <c r="AW377" s="381"/>
      <c r="AX377" s="381"/>
      <c r="AY377" s="381"/>
      <c r="AZ377" s="381"/>
      <c r="BA377" s="385"/>
      <c r="BB377" s="347"/>
      <c r="BC377" s="347"/>
      <c r="BD377" s="347"/>
      <c r="BE377" s="347"/>
      <c r="BF377" s="347"/>
      <c r="BG377" s="347"/>
      <c r="BH377" s="347"/>
      <c r="BI377" s="347"/>
      <c r="BJ377" s="347"/>
      <c r="BK377" s="347"/>
      <c r="BL377" s="347"/>
    </row>
    <row r="378" spans="1:64" ht="17" thickBot="1">
      <c r="A378" s="347"/>
      <c r="B378" s="751"/>
      <c r="C378" s="350"/>
      <c r="D378" s="350"/>
      <c r="E378" s="350" t="s">
        <v>1200</v>
      </c>
      <c r="F378" s="376"/>
      <c r="G378" s="350"/>
      <c r="H378" s="350" t="s">
        <v>1200</v>
      </c>
      <c r="I378" s="376"/>
      <c r="J378" s="350"/>
      <c r="K378" s="350"/>
      <c r="L378" s="376"/>
      <c r="M378" s="350"/>
      <c r="N378" s="350"/>
      <c r="O378" s="376"/>
      <c r="P378" s="350" t="s">
        <v>1200</v>
      </c>
      <c r="Q378" s="350"/>
      <c r="R378" s="376"/>
      <c r="S378" s="350"/>
      <c r="T378" s="350"/>
      <c r="U378" s="457"/>
      <c r="V378" s="350"/>
      <c r="W378" s="350"/>
      <c r="X378" s="376"/>
      <c r="Y378" s="350"/>
      <c r="Z378" s="350"/>
      <c r="AA378" s="376"/>
      <c r="AB378" s="350"/>
      <c r="AC378" s="350"/>
      <c r="AD378" s="376"/>
      <c r="AE378" s="350"/>
      <c r="AF378" s="350"/>
      <c r="AG378" s="376"/>
      <c r="AH378" s="350"/>
      <c r="AI378" s="350"/>
      <c r="AJ378" s="376"/>
      <c r="AK378" s="350"/>
      <c r="AL378" s="350"/>
      <c r="AM378" s="376"/>
      <c r="AN378" s="350"/>
      <c r="AO378" s="350"/>
      <c r="AP378" s="457"/>
      <c r="AQ378" s="350"/>
      <c r="AR378" s="350"/>
      <c r="AS378" s="376"/>
      <c r="AT378" s="376"/>
      <c r="AU378" s="755"/>
      <c r="AV378" s="381"/>
      <c r="AW378" s="381"/>
      <c r="AX378" s="381"/>
      <c r="AY378" s="381"/>
      <c r="AZ378" s="381"/>
      <c r="BA378" s="385"/>
      <c r="BB378" s="347"/>
      <c r="BC378" s="347"/>
      <c r="BD378" s="347"/>
      <c r="BE378" s="347"/>
      <c r="BF378" s="347"/>
      <c r="BG378" s="347"/>
      <c r="BH378" s="347"/>
      <c r="BI378" s="347"/>
      <c r="BJ378" s="347"/>
      <c r="BK378" s="347"/>
      <c r="BL378" s="347"/>
    </row>
    <row r="379" spans="1:64" ht="17.5" thickTop="1" thickBot="1">
      <c r="A379" s="347"/>
      <c r="B379" s="751"/>
      <c r="C379" s="350"/>
      <c r="D379" s="411" t="s">
        <v>1194</v>
      </c>
      <c r="E379" s="384"/>
      <c r="F379" s="376"/>
      <c r="G379" s="776" t="s">
        <v>1194</v>
      </c>
      <c r="H379" s="776"/>
      <c r="I379" s="376"/>
      <c r="J379" s="776" t="s">
        <v>1194</v>
      </c>
      <c r="K379" s="776"/>
      <c r="L379" s="376"/>
      <c r="M379" s="776" t="s">
        <v>1194</v>
      </c>
      <c r="N379" s="776"/>
      <c r="O379" s="376"/>
      <c r="P379" s="776" t="s">
        <v>1194</v>
      </c>
      <c r="Q379" s="776"/>
      <c r="R379" s="376"/>
      <c r="S379" s="776" t="s">
        <v>1194</v>
      </c>
      <c r="T379" s="776"/>
      <c r="U379" s="376"/>
      <c r="V379" s="776"/>
      <c r="W379" s="776"/>
      <c r="X379" s="376"/>
      <c r="Y379" s="776"/>
      <c r="Z379" s="776"/>
      <c r="AA379" s="376"/>
      <c r="AB379" s="776"/>
      <c r="AC379" s="776"/>
      <c r="AD379" s="376"/>
      <c r="AE379" s="839"/>
      <c r="AF379" s="839"/>
      <c r="AG379" s="376"/>
      <c r="AH379" s="839"/>
      <c r="AI379" s="839"/>
      <c r="AJ379" s="376"/>
      <c r="AK379" s="839"/>
      <c r="AL379" s="839"/>
      <c r="AM379" s="376"/>
      <c r="AN379" s="839"/>
      <c r="AO379" s="839"/>
      <c r="AP379" s="376"/>
      <c r="AQ379" s="839"/>
      <c r="AR379" s="839"/>
      <c r="AS379" s="376"/>
      <c r="AT379" s="376"/>
      <c r="AU379" s="755"/>
      <c r="AV379" s="761">
        <v>14</v>
      </c>
      <c r="AW379" s="761">
        <f>COUNTIF(D377:AR379,"FC")</f>
        <v>6</v>
      </c>
      <c r="AX379" s="761">
        <f>COUNTIF(A377:AR379,"EC")</f>
        <v>3</v>
      </c>
      <c r="AY379" s="761">
        <f>COUNTIF(A378:AR382,"E")</f>
        <v>0</v>
      </c>
      <c r="AZ379" s="761">
        <f>COUNTIF(J378:AR378,"TW")</f>
        <v>0</v>
      </c>
      <c r="BA379" s="762"/>
      <c r="BB379" s="347"/>
      <c r="BC379" s="347"/>
      <c r="BD379" s="347"/>
      <c r="BE379" s="347"/>
      <c r="BF379" s="347"/>
      <c r="BG379" s="347"/>
      <c r="BH379" s="347"/>
      <c r="BI379" s="347"/>
      <c r="BJ379" s="347"/>
      <c r="BK379" s="347"/>
      <c r="BL379" s="347"/>
    </row>
    <row r="380" spans="1:64" ht="17.5" thickTop="1" thickBot="1">
      <c r="A380" s="347"/>
      <c r="B380" s="751"/>
      <c r="C380" s="376"/>
      <c r="D380" s="433" t="s">
        <v>814</v>
      </c>
      <c r="E380" s="434" t="s">
        <v>816</v>
      </c>
      <c r="F380" s="442"/>
      <c r="G380" s="433" t="s">
        <v>814</v>
      </c>
      <c r="H380" s="434" t="s">
        <v>816</v>
      </c>
      <c r="I380" s="442"/>
      <c r="J380" s="433" t="s">
        <v>814</v>
      </c>
      <c r="K380" s="434" t="s">
        <v>816</v>
      </c>
      <c r="L380" s="442"/>
      <c r="M380" s="433" t="s">
        <v>814</v>
      </c>
      <c r="N380" s="434" t="s">
        <v>816</v>
      </c>
      <c r="O380" s="442"/>
      <c r="P380" s="433" t="s">
        <v>814</v>
      </c>
      <c r="Q380" s="434" t="s">
        <v>816</v>
      </c>
      <c r="R380" s="442"/>
      <c r="S380" s="433" t="s">
        <v>814</v>
      </c>
      <c r="T380" s="434" t="s">
        <v>816</v>
      </c>
      <c r="U380" s="442"/>
      <c r="V380" s="422" t="s">
        <v>814</v>
      </c>
      <c r="W380" s="423" t="s">
        <v>816</v>
      </c>
      <c r="X380" s="376"/>
      <c r="Y380" s="422" t="s">
        <v>814</v>
      </c>
      <c r="Z380" s="423" t="s">
        <v>816</v>
      </c>
      <c r="AA380" s="376"/>
      <c r="AB380" s="422" t="s">
        <v>814</v>
      </c>
      <c r="AC380" s="423" t="s">
        <v>816</v>
      </c>
      <c r="AD380" s="376"/>
      <c r="AE380" s="483"/>
      <c r="AF380" s="483"/>
      <c r="AG380" s="376"/>
      <c r="AH380" s="483"/>
      <c r="AI380" s="483"/>
      <c r="AJ380" s="376"/>
      <c r="AK380" s="483"/>
      <c r="AL380" s="483"/>
      <c r="AM380" s="376"/>
      <c r="AN380" s="483"/>
      <c r="AO380" s="483"/>
      <c r="AP380" s="376"/>
      <c r="AQ380" s="483"/>
      <c r="AR380" s="483"/>
      <c r="AS380" s="428"/>
      <c r="AT380" s="376"/>
      <c r="AU380" s="755"/>
      <c r="AV380" s="761"/>
      <c r="AW380" s="761"/>
      <c r="AX380" s="761"/>
      <c r="AY380" s="761"/>
      <c r="AZ380" s="761"/>
      <c r="BA380" s="762"/>
      <c r="BB380" s="347"/>
      <c r="BC380" s="347"/>
      <c r="BD380" s="347"/>
      <c r="BE380" s="347"/>
      <c r="BF380" s="347"/>
      <c r="BG380" s="347"/>
      <c r="BH380" s="347"/>
      <c r="BI380" s="347"/>
      <c r="BJ380" s="347"/>
      <c r="BK380" s="347"/>
      <c r="BL380" s="347"/>
    </row>
    <row r="381" spans="1:64" ht="17.5" thickTop="1" thickBot="1">
      <c r="A381" s="347"/>
      <c r="B381" s="751"/>
      <c r="C381" s="376"/>
      <c r="D381" s="435" t="s">
        <v>819</v>
      </c>
      <c r="E381" s="436" t="s">
        <v>637</v>
      </c>
      <c r="F381" s="442"/>
      <c r="G381" s="435" t="s">
        <v>819</v>
      </c>
      <c r="H381" s="436" t="s">
        <v>637</v>
      </c>
      <c r="I381" s="442" t="s">
        <v>826</v>
      </c>
      <c r="J381" s="435" t="s">
        <v>819</v>
      </c>
      <c r="K381" s="436" t="s">
        <v>637</v>
      </c>
      <c r="L381" s="442"/>
      <c r="M381" s="435" t="s">
        <v>819</v>
      </c>
      <c r="N381" s="436" t="s">
        <v>637</v>
      </c>
      <c r="O381" s="442"/>
      <c r="P381" s="435" t="s">
        <v>819</v>
      </c>
      <c r="Q381" s="436" t="s">
        <v>637</v>
      </c>
      <c r="R381" s="442"/>
      <c r="S381" s="435" t="s">
        <v>819</v>
      </c>
      <c r="T381" s="436" t="s">
        <v>637</v>
      </c>
      <c r="U381" s="442"/>
      <c r="V381" s="425" t="s">
        <v>819</v>
      </c>
      <c r="W381" s="426" t="s">
        <v>637</v>
      </c>
      <c r="X381" s="376"/>
      <c r="Y381" s="425" t="s">
        <v>819</v>
      </c>
      <c r="Z381" s="426" t="s">
        <v>637</v>
      </c>
      <c r="AA381" s="376"/>
      <c r="AB381" s="425" t="s">
        <v>819</v>
      </c>
      <c r="AC381" s="426" t="s">
        <v>637</v>
      </c>
      <c r="AD381" s="376"/>
      <c r="AE381" s="483"/>
      <c r="AF381" s="483"/>
      <c r="AG381" s="376"/>
      <c r="AH381" s="483"/>
      <c r="AI381" s="483"/>
      <c r="AJ381" s="376"/>
      <c r="AK381" s="483"/>
      <c r="AL381" s="483"/>
      <c r="AM381" s="376"/>
      <c r="AN381" s="483"/>
      <c r="AO381" s="483"/>
      <c r="AP381" s="376"/>
      <c r="AQ381" s="483"/>
      <c r="AR381" s="483"/>
      <c r="AS381" s="428"/>
      <c r="AT381" s="376"/>
      <c r="AU381" s="755"/>
      <c r="AV381" s="761"/>
      <c r="AW381" s="761"/>
      <c r="AX381" s="761"/>
      <c r="AY381" s="761"/>
      <c r="AZ381" s="761"/>
      <c r="BA381" s="762"/>
      <c r="BB381" s="347"/>
      <c r="BC381" s="347"/>
      <c r="BD381" s="347"/>
      <c r="BE381" s="347"/>
      <c r="BF381" s="347"/>
      <c r="BG381" s="347"/>
      <c r="BH381" s="347"/>
      <c r="BI381" s="347"/>
      <c r="BJ381" s="347"/>
      <c r="BK381" s="347"/>
      <c r="BL381" s="347"/>
    </row>
    <row r="382" spans="1:64" ht="17" thickTop="1">
      <c r="A382" s="347"/>
      <c r="B382" s="751"/>
      <c r="C382" s="350"/>
      <c r="D382" s="437">
        <v>0</v>
      </c>
      <c r="E382" s="438" t="s">
        <v>967</v>
      </c>
      <c r="F382" s="453">
        <v>425</v>
      </c>
      <c r="G382" s="437"/>
      <c r="H382" s="438" t="s">
        <v>1336</v>
      </c>
      <c r="I382" s="453">
        <v>419</v>
      </c>
      <c r="J382" s="437">
        <v>0</v>
      </c>
      <c r="K382" s="438" t="s">
        <v>1336</v>
      </c>
      <c r="L382" s="453">
        <v>420</v>
      </c>
      <c r="M382" s="437">
        <v>0</v>
      </c>
      <c r="N382" s="438" t="s">
        <v>967</v>
      </c>
      <c r="O382" s="453">
        <v>403</v>
      </c>
      <c r="P382" s="437">
        <v>0</v>
      </c>
      <c r="Q382" s="438" t="s">
        <v>1336</v>
      </c>
      <c r="R382" s="453">
        <v>398</v>
      </c>
      <c r="S382" s="437">
        <v>0</v>
      </c>
      <c r="T382" s="438" t="s">
        <v>1336</v>
      </c>
      <c r="U382" s="453">
        <v>385</v>
      </c>
      <c r="V382" s="390">
        <v>0</v>
      </c>
      <c r="W382" s="395" t="s">
        <v>967</v>
      </c>
      <c r="X382" s="396">
        <v>390</v>
      </c>
      <c r="Y382" s="390">
        <v>0</v>
      </c>
      <c r="Z382" s="395" t="s">
        <v>967</v>
      </c>
      <c r="AA382" s="396">
        <v>435.77499999999998</v>
      </c>
      <c r="AB382" s="484">
        <v>0</v>
      </c>
      <c r="AC382" s="395" t="s">
        <v>967</v>
      </c>
      <c r="AD382" s="485">
        <v>192.57900000000001</v>
      </c>
      <c r="AE382" s="486"/>
      <c r="AF382" s="486"/>
      <c r="AG382" s="486"/>
      <c r="AH382" s="486"/>
      <c r="AI382" s="350"/>
      <c r="AJ382" s="486"/>
      <c r="AK382" s="486"/>
      <c r="AL382" s="486"/>
      <c r="AM382" s="486"/>
      <c r="AN382" s="486"/>
      <c r="AO382" s="350"/>
      <c r="AP382" s="486"/>
      <c r="AQ382" s="486"/>
      <c r="AR382" s="486"/>
      <c r="AS382" s="486"/>
      <c r="AT382" s="376"/>
      <c r="AU382" s="755"/>
      <c r="AV382" s="381"/>
      <c r="AW382" s="381"/>
      <c r="AX382" s="381"/>
      <c r="AY382" s="381"/>
      <c r="AZ382" s="381"/>
      <c r="BA382" s="385"/>
      <c r="BB382" s="353">
        <f>SUM(F382:AS382)</f>
        <v>3468.3540000000003</v>
      </c>
      <c r="BC382" s="347"/>
      <c r="BD382" s="347"/>
      <c r="BE382" s="347"/>
      <c r="BF382" s="347"/>
      <c r="BG382" s="347"/>
      <c r="BH382" s="347"/>
      <c r="BI382" s="347"/>
      <c r="BJ382" s="347"/>
      <c r="BK382" s="347"/>
      <c r="BL382" s="347"/>
    </row>
    <row r="383" spans="1:64">
      <c r="A383" s="347"/>
      <c r="B383" s="751"/>
      <c r="C383" s="404"/>
      <c r="D383" s="760" t="s">
        <v>314</v>
      </c>
      <c r="E383" s="760"/>
      <c r="F383" s="376"/>
      <c r="G383" s="760" t="s">
        <v>315</v>
      </c>
      <c r="H383" s="760"/>
      <c r="I383" s="404"/>
      <c r="J383" s="760" t="s">
        <v>346</v>
      </c>
      <c r="K383" s="760"/>
      <c r="L383" s="404"/>
      <c r="M383" s="760" t="s">
        <v>1103</v>
      </c>
      <c r="N383" s="760"/>
      <c r="O383" s="404"/>
      <c r="P383" s="760" t="s">
        <v>1104</v>
      </c>
      <c r="Q383" s="760"/>
      <c r="R383" s="376"/>
      <c r="S383" s="760" t="s">
        <v>1105</v>
      </c>
      <c r="T383" s="760"/>
      <c r="U383" s="376"/>
      <c r="V383" s="760" t="s">
        <v>1669</v>
      </c>
      <c r="W383" s="760"/>
      <c r="X383" s="376" t="s">
        <v>1212</v>
      </c>
      <c r="Y383" s="760" t="s">
        <v>26</v>
      </c>
      <c r="Z383" s="760"/>
      <c r="AA383" s="376"/>
      <c r="AB383" s="760" t="s">
        <v>316</v>
      </c>
      <c r="AC383" s="760"/>
      <c r="AD383" s="376"/>
      <c r="AE383" s="760"/>
      <c r="AF383" s="760"/>
      <c r="AG383" s="376"/>
      <c r="AH383" s="760"/>
      <c r="AI383" s="760"/>
      <c r="AJ383" s="376"/>
      <c r="AK383" s="760"/>
      <c r="AL383" s="760"/>
      <c r="AM383" s="427"/>
      <c r="AN383" s="760"/>
      <c r="AO383" s="760"/>
      <c r="AP383" s="376"/>
      <c r="AQ383" s="760"/>
      <c r="AR383" s="760"/>
      <c r="AS383" s="404"/>
      <c r="AT383" s="376"/>
      <c r="AU383" s="755"/>
      <c r="AV383" s="381"/>
      <c r="AW383" s="381"/>
      <c r="AX383" s="381"/>
      <c r="AY383" s="381"/>
      <c r="AZ383" s="381"/>
      <c r="BA383" s="385"/>
      <c r="BB383" s="347"/>
      <c r="BC383" s="347"/>
      <c r="BD383" s="347"/>
      <c r="BE383" s="347"/>
      <c r="BF383" s="347"/>
      <c r="BG383" s="347"/>
      <c r="BH383" s="347"/>
      <c r="BI383" s="347"/>
      <c r="BJ383" s="347"/>
      <c r="BK383" s="347"/>
      <c r="BL383" s="347"/>
    </row>
    <row r="384" spans="1:64">
      <c r="A384" s="347"/>
      <c r="B384" s="751"/>
      <c r="C384" s="404"/>
      <c r="D384" s="760" t="s">
        <v>1113</v>
      </c>
      <c r="E384" s="760"/>
      <c r="F384" s="376"/>
      <c r="G384" s="760" t="s">
        <v>1116</v>
      </c>
      <c r="H384" s="760"/>
      <c r="I384" s="376"/>
      <c r="J384" s="760" t="s">
        <v>1113</v>
      </c>
      <c r="K384" s="760"/>
      <c r="L384" s="376"/>
      <c r="M384" s="760" t="s">
        <v>1116</v>
      </c>
      <c r="N384" s="760"/>
      <c r="O384" s="376"/>
      <c r="P384" s="760" t="s">
        <v>1116</v>
      </c>
      <c r="Q384" s="760"/>
      <c r="R384" s="376"/>
      <c r="S384" s="760" t="s">
        <v>1116</v>
      </c>
      <c r="T384" s="760"/>
      <c r="U384" s="376"/>
      <c r="V384" s="760" t="s">
        <v>1116</v>
      </c>
      <c r="W384" s="760"/>
      <c r="X384" s="376"/>
      <c r="Y384" s="760" t="s">
        <v>1344</v>
      </c>
      <c r="Z384" s="760"/>
      <c r="AA384" s="376"/>
      <c r="AB384" s="760" t="s">
        <v>1393</v>
      </c>
      <c r="AC384" s="760"/>
      <c r="AD384" s="376"/>
      <c r="AE384" s="760"/>
      <c r="AF384" s="760"/>
      <c r="AG384" s="376"/>
      <c r="AH384" s="760"/>
      <c r="AI384" s="760"/>
      <c r="AJ384" s="376"/>
      <c r="AK384" s="760"/>
      <c r="AL384" s="760"/>
      <c r="AM384" s="376"/>
      <c r="AN384" s="760"/>
      <c r="AO384" s="760"/>
      <c r="AP384" s="376"/>
      <c r="AQ384" s="760"/>
      <c r="AR384" s="760"/>
      <c r="AS384" s="404"/>
      <c r="AT384" s="376"/>
      <c r="AU384" s="755"/>
      <c r="AV384" s="381"/>
      <c r="AW384" s="381"/>
      <c r="AX384" s="381"/>
      <c r="AY384" s="381"/>
      <c r="AZ384" s="381"/>
      <c r="BA384" s="385"/>
      <c r="BB384" s="347"/>
      <c r="BC384" s="347"/>
      <c r="BD384" s="347"/>
      <c r="BE384" s="347"/>
      <c r="BF384" s="347"/>
      <c r="BG384" s="347"/>
      <c r="BH384" s="347"/>
      <c r="BI384" s="347"/>
      <c r="BJ384" s="347"/>
      <c r="BK384" s="347"/>
      <c r="BL384" s="347"/>
    </row>
    <row r="385" spans="1:64">
      <c r="A385" s="347"/>
      <c r="B385" s="751"/>
      <c r="C385" s="350"/>
      <c r="D385" s="408"/>
      <c r="E385" s="408"/>
      <c r="F385" s="376"/>
      <c r="G385" s="408"/>
      <c r="H385" s="408"/>
      <c r="I385" s="408"/>
      <c r="J385" s="408"/>
      <c r="K385" s="408"/>
      <c r="L385" s="376"/>
      <c r="M385" s="408"/>
      <c r="N385" s="408"/>
      <c r="O385" s="376"/>
      <c r="P385" s="408"/>
      <c r="Q385" s="408"/>
      <c r="R385" s="408"/>
      <c r="S385" s="429"/>
      <c r="T385" s="430"/>
      <c r="U385" s="408"/>
      <c r="V385" s="408"/>
      <c r="W385" s="408"/>
      <c r="X385" s="350"/>
      <c r="Y385" s="408"/>
      <c r="Z385" s="408"/>
      <c r="AA385" s="376"/>
      <c r="AB385" s="408"/>
      <c r="AC385" s="408"/>
      <c r="AD385" s="376"/>
      <c r="AE385" s="408"/>
      <c r="AF385" s="408"/>
      <c r="AG385" s="376"/>
      <c r="AH385" s="408"/>
      <c r="AI385" s="408"/>
      <c r="AJ385" s="413"/>
      <c r="AK385" s="408"/>
      <c r="AL385" s="408"/>
      <c r="AM385" s="413"/>
      <c r="AN385" s="408"/>
      <c r="AO385" s="408"/>
      <c r="AP385" s="413"/>
      <c r="AQ385" s="408"/>
      <c r="AR385" s="408"/>
      <c r="AS385" s="413"/>
      <c r="AT385" s="376"/>
      <c r="AU385" s="755"/>
      <c r="AV385" s="381"/>
      <c r="AW385" s="381"/>
      <c r="AX385" s="381"/>
      <c r="AY385" s="381"/>
      <c r="AZ385" s="381"/>
      <c r="BA385" s="385"/>
      <c r="BB385" s="347"/>
      <c r="BC385" s="347"/>
      <c r="BD385" s="347"/>
      <c r="BE385" s="347"/>
      <c r="BF385" s="347"/>
      <c r="BG385" s="347"/>
      <c r="BH385" s="347"/>
      <c r="BI385" s="347"/>
      <c r="BJ385" s="347"/>
      <c r="BK385" s="347"/>
      <c r="BL385" s="347"/>
    </row>
    <row r="386" spans="1:64">
      <c r="A386" s="347"/>
      <c r="B386" s="751"/>
      <c r="C386" s="415"/>
      <c r="D386" s="415">
        <f>AQ375+1</f>
        <v>471</v>
      </c>
      <c r="E386" s="415"/>
      <c r="F386" s="402"/>
      <c r="G386" s="415">
        <f>D386+1</f>
        <v>472</v>
      </c>
      <c r="H386" s="415"/>
      <c r="I386" s="402"/>
      <c r="J386" s="415">
        <f>G386+1</f>
        <v>473</v>
      </c>
      <c r="K386" s="415"/>
      <c r="L386" s="402"/>
      <c r="M386" s="415">
        <f>J386+1</f>
        <v>474</v>
      </c>
      <c r="N386" s="415"/>
      <c r="O386" s="402"/>
      <c r="P386" s="415">
        <f>M386+1</f>
        <v>475</v>
      </c>
      <c r="Q386" s="415"/>
      <c r="R386" s="402"/>
      <c r="S386" s="415">
        <f>P386+1</f>
        <v>476</v>
      </c>
      <c r="T386" s="415"/>
      <c r="U386" s="402"/>
      <c r="V386" s="415">
        <f>S386+1</f>
        <v>477</v>
      </c>
      <c r="W386" s="415"/>
      <c r="X386" s="415"/>
      <c r="Y386" s="415">
        <f>V386+1</f>
        <v>478</v>
      </c>
      <c r="Z386" s="415"/>
      <c r="AA386" s="402"/>
      <c r="AB386" s="415">
        <f>Y386+1</f>
        <v>479</v>
      </c>
      <c r="AC386" s="415"/>
      <c r="AD386" s="402"/>
      <c r="AE386" s="415">
        <f>AB386+1</f>
        <v>480</v>
      </c>
      <c r="AF386" s="415"/>
      <c r="AG386" s="402"/>
      <c r="AH386" s="415">
        <f>AE386+1</f>
        <v>481</v>
      </c>
      <c r="AI386" s="415"/>
      <c r="AJ386" s="415"/>
      <c r="AK386" s="415">
        <f>AH386+1</f>
        <v>482</v>
      </c>
      <c r="AL386" s="415"/>
      <c r="AM386" s="415"/>
      <c r="AN386" s="415">
        <f>AK386+1</f>
        <v>483</v>
      </c>
      <c r="AO386" s="415"/>
      <c r="AP386" s="415"/>
      <c r="AQ386" s="415">
        <f>AN386+1</f>
        <v>484</v>
      </c>
      <c r="AR386" s="415"/>
      <c r="AS386" s="415"/>
      <c r="AT386" s="376"/>
      <c r="AU386" s="755"/>
      <c r="AV386" s="381"/>
      <c r="AW386" s="381"/>
      <c r="AX386" s="381"/>
      <c r="AY386" s="381"/>
      <c r="AZ386" s="381"/>
      <c r="BA386" s="385"/>
      <c r="BB386" s="347"/>
      <c r="BC386" s="347"/>
      <c r="BD386" s="347"/>
      <c r="BE386" s="347"/>
      <c r="BF386" s="347"/>
      <c r="BG386" s="347"/>
      <c r="BH386" s="347"/>
      <c r="BI386" s="347"/>
      <c r="BJ386" s="347"/>
      <c r="BK386" s="347"/>
      <c r="BL386" s="347"/>
    </row>
    <row r="387" spans="1:64" ht="17" thickBot="1">
      <c r="A387" s="347"/>
      <c r="B387" s="751"/>
      <c r="C387" s="848"/>
      <c r="D387" s="782"/>
      <c r="E387" s="782"/>
      <c r="F387" s="782"/>
      <c r="G387" s="782"/>
      <c r="H387" s="782"/>
      <c r="I387" s="782"/>
      <c r="J387" s="782"/>
      <c r="K387" s="782"/>
      <c r="L387" s="782"/>
      <c r="M387" s="782"/>
      <c r="N387" s="782"/>
      <c r="O387" s="782"/>
      <c r="P387" s="782"/>
      <c r="Q387" s="782"/>
      <c r="R387" s="782"/>
      <c r="S387" s="782"/>
      <c r="T387" s="782"/>
      <c r="U387" s="782"/>
      <c r="V387" s="782"/>
      <c r="W387" s="782"/>
      <c r="X387" s="782"/>
      <c r="Y387" s="782"/>
      <c r="Z387" s="782"/>
      <c r="AA387" s="782"/>
      <c r="AB387" s="782"/>
      <c r="AC387" s="782"/>
      <c r="AD387" s="782"/>
      <c r="AE387" s="782"/>
      <c r="AF387" s="782"/>
      <c r="AG387" s="782"/>
      <c r="AH387" s="782"/>
      <c r="AI387" s="782"/>
      <c r="AJ387" s="782"/>
      <c r="AK387" s="782"/>
      <c r="AL387" s="782"/>
      <c r="AM387" s="782"/>
      <c r="AN387" s="782"/>
      <c r="AO387" s="782"/>
      <c r="AP387" s="782"/>
      <c r="AQ387" s="782"/>
      <c r="AR387" s="782"/>
      <c r="AS387" s="782"/>
      <c r="AT387" s="376"/>
      <c r="AU387" s="755"/>
      <c r="AV387" s="407"/>
      <c r="AW387" s="407"/>
      <c r="AX387" s="407"/>
      <c r="AY387" s="407"/>
      <c r="AZ387" s="407"/>
      <c r="BA387" s="407"/>
      <c r="BB387" s="347"/>
      <c r="BC387" s="347"/>
      <c r="BD387" s="347"/>
      <c r="BE387" s="347"/>
      <c r="BF387" s="347"/>
      <c r="BG387" s="347"/>
      <c r="BH387" s="347"/>
      <c r="BI387" s="347"/>
      <c r="BJ387" s="347"/>
      <c r="BK387" s="347"/>
      <c r="BL387" s="347"/>
    </row>
    <row r="388" spans="1:64" ht="17.5" thickTop="1" thickBot="1">
      <c r="A388" s="347"/>
      <c r="B388" s="753"/>
      <c r="C388" s="849"/>
      <c r="D388" s="850"/>
      <c r="E388" s="850"/>
      <c r="F388" s="850"/>
      <c r="G388" s="850"/>
      <c r="H388" s="850"/>
      <c r="I388" s="850"/>
      <c r="J388" s="850"/>
      <c r="K388" s="850"/>
      <c r="L388" s="850"/>
      <c r="M388" s="850"/>
      <c r="N388" s="850"/>
      <c r="O388" s="850"/>
      <c r="P388" s="850"/>
      <c r="Q388" s="850"/>
      <c r="R388" s="850"/>
      <c r="S388" s="850"/>
      <c r="T388" s="850"/>
      <c r="U388" s="850"/>
      <c r="V388" s="850"/>
      <c r="W388" s="850"/>
      <c r="X388" s="850"/>
      <c r="Y388" s="850"/>
      <c r="Z388" s="850"/>
      <c r="AA388" s="850"/>
      <c r="AB388" s="850"/>
      <c r="AC388" s="850"/>
      <c r="AD388" s="850"/>
      <c r="AE388" s="850"/>
      <c r="AF388" s="850"/>
      <c r="AG388" s="850"/>
      <c r="AH388" s="850"/>
      <c r="AI388" s="850"/>
      <c r="AJ388" s="850"/>
      <c r="AK388" s="850"/>
      <c r="AL388" s="850"/>
      <c r="AM388" s="850"/>
      <c r="AN388" s="850"/>
      <c r="AO388" s="850"/>
      <c r="AP388" s="850"/>
      <c r="AQ388" s="850"/>
      <c r="AR388" s="850"/>
      <c r="AS388" s="850"/>
      <c r="AT388" s="487"/>
      <c r="AU388" s="756"/>
      <c r="AV388" s="488">
        <v>480</v>
      </c>
      <c r="AW388" s="489">
        <v>161</v>
      </c>
      <c r="AX388" s="489">
        <v>61</v>
      </c>
      <c r="AY388" s="489">
        <v>104</v>
      </c>
      <c r="AZ388" s="489">
        <v>0</v>
      </c>
      <c r="BA388" s="489">
        <f>SUM(BA16:BA376)</f>
        <v>0</v>
      </c>
      <c r="BB388" s="490">
        <v>185.065</v>
      </c>
      <c r="BC388" s="347"/>
      <c r="BD388" s="347"/>
      <c r="BE388" s="347"/>
      <c r="BF388" s="347"/>
      <c r="BG388" s="347"/>
      <c r="BH388" s="347"/>
      <c r="BI388" s="347"/>
      <c r="BJ388" s="347"/>
      <c r="BK388" s="347"/>
      <c r="BL388" s="347"/>
    </row>
    <row r="389" spans="1:64" ht="17.5" thickTop="1" thickBot="1">
      <c r="A389" s="350"/>
      <c r="B389" s="491"/>
      <c r="C389" s="347"/>
      <c r="D389" s="350"/>
      <c r="E389" s="350"/>
      <c r="F389" s="376"/>
      <c r="G389" s="350"/>
      <c r="H389" s="350"/>
      <c r="I389" s="376"/>
      <c r="J389" s="350"/>
      <c r="K389" s="350"/>
      <c r="L389" s="376"/>
      <c r="M389" s="350"/>
      <c r="N389" s="350"/>
      <c r="O389" s="376"/>
      <c r="P389" s="350"/>
      <c r="Q389" s="350"/>
      <c r="R389" s="376"/>
      <c r="S389" s="350"/>
      <c r="T389" s="350"/>
      <c r="U389" s="457"/>
      <c r="V389" s="350"/>
      <c r="W389" s="350"/>
      <c r="X389" s="376"/>
      <c r="Y389" s="350"/>
      <c r="Z389" s="350"/>
      <c r="AA389" s="376"/>
      <c r="AB389" s="350"/>
      <c r="AC389" s="350"/>
      <c r="AD389" s="376"/>
      <c r="AE389" s="350"/>
      <c r="AF389" s="350"/>
      <c r="AG389" s="376"/>
      <c r="AH389" s="350"/>
      <c r="AI389" s="350"/>
      <c r="AJ389" s="376"/>
      <c r="AK389" s="350"/>
      <c r="AL389" s="350"/>
      <c r="AM389" s="376"/>
      <c r="AN389" s="350"/>
      <c r="AO389" s="350"/>
      <c r="AP389" s="457"/>
      <c r="AQ389" s="350"/>
      <c r="AR389" s="350"/>
      <c r="AS389" s="376"/>
      <c r="AT389" s="492"/>
      <c r="AU389" s="493"/>
      <c r="AV389" s="493"/>
      <c r="AW389" s="493"/>
      <c r="AX389" s="493"/>
      <c r="AY389" s="493"/>
      <c r="AZ389" s="493"/>
      <c r="BA389" s="493"/>
      <c r="BB389" s="347"/>
      <c r="BC389" s="347"/>
      <c r="BD389" s="347"/>
      <c r="BE389" s="347"/>
      <c r="BF389" s="347"/>
      <c r="BG389" s="347"/>
      <c r="BH389" s="347"/>
      <c r="BI389" s="347"/>
      <c r="BJ389" s="347"/>
      <c r="BK389" s="347"/>
      <c r="BL389" s="347"/>
    </row>
    <row r="390" spans="1:64" ht="17.25" customHeight="1" thickBot="1">
      <c r="A390" s="350"/>
      <c r="B390" s="350"/>
      <c r="C390" s="347"/>
      <c r="D390" s="494"/>
      <c r="E390" s="495"/>
      <c r="F390" s="495"/>
      <c r="G390" s="495"/>
      <c r="H390" s="495"/>
      <c r="I390" s="495"/>
      <c r="J390" s="496"/>
      <c r="K390" s="496"/>
      <c r="L390" s="496"/>
      <c r="M390" s="496"/>
      <c r="N390" s="496"/>
      <c r="O390" s="497"/>
      <c r="P390" s="496"/>
      <c r="Q390" s="496"/>
      <c r="R390" s="497"/>
      <c r="S390" s="496"/>
      <c r="T390" s="496"/>
      <c r="U390" s="497"/>
      <c r="V390" s="496"/>
      <c r="W390" s="496"/>
      <c r="X390" s="496"/>
      <c r="Y390" s="496"/>
      <c r="Z390" s="496"/>
      <c r="AA390" s="496"/>
      <c r="AB390" s="496"/>
      <c r="AC390" s="498"/>
      <c r="AD390" s="376"/>
      <c r="AE390" s="350"/>
      <c r="AF390" s="851" t="s">
        <v>1213</v>
      </c>
      <c r="AG390" s="852"/>
      <c r="AH390" s="852"/>
      <c r="AI390" s="852"/>
      <c r="AJ390" s="852"/>
      <c r="AK390" s="852"/>
      <c r="AL390" s="852"/>
      <c r="AM390" s="852"/>
      <c r="AN390" s="852"/>
      <c r="AO390" s="853"/>
      <c r="AP390" s="376"/>
      <c r="AQ390" s="350"/>
      <c r="AR390" s="404"/>
      <c r="AS390" s="376"/>
      <c r="AT390" s="499"/>
      <c r="AU390" s="493"/>
      <c r="AV390" s="493"/>
      <c r="AW390" s="493"/>
      <c r="AX390" s="493"/>
      <c r="AY390" s="493"/>
      <c r="AZ390" s="493"/>
      <c r="BA390" s="493"/>
      <c r="BB390" s="347"/>
      <c r="BC390" s="347"/>
      <c r="BD390" s="347"/>
      <c r="BE390" s="347"/>
      <c r="BF390" s="347"/>
      <c r="BG390" s="347"/>
      <c r="BH390" s="347"/>
      <c r="BI390" s="347"/>
      <c r="BJ390" s="347"/>
      <c r="BK390" s="347"/>
      <c r="BL390" s="347"/>
    </row>
    <row r="391" spans="1:64" ht="28.5" customHeight="1">
      <c r="A391" s="350"/>
      <c r="B391" s="350"/>
      <c r="C391" s="347"/>
      <c r="D391" s="500"/>
      <c r="E391" s="387"/>
      <c r="F391" s="387"/>
      <c r="G391" s="389"/>
      <c r="H391" s="389"/>
      <c r="I391" s="389"/>
      <c r="J391" s="389"/>
      <c r="K391" s="389"/>
      <c r="L391" s="394" t="s">
        <v>1214</v>
      </c>
      <c r="M391" s="400"/>
      <c r="N391" s="400"/>
      <c r="O391" s="400"/>
      <c r="P391" s="400"/>
      <c r="Q391" s="400"/>
      <c r="R391" s="376"/>
      <c r="S391" s="350"/>
      <c r="T391" s="350"/>
      <c r="U391" s="376"/>
      <c r="V391" s="350"/>
      <c r="W391" s="350"/>
      <c r="X391" s="350"/>
      <c r="Y391" s="350"/>
      <c r="Z391" s="350"/>
      <c r="AA391" s="350"/>
      <c r="AB391" s="350"/>
      <c r="AC391" s="501"/>
      <c r="AD391" s="376"/>
      <c r="AE391" s="376"/>
      <c r="AF391" s="845" t="s">
        <v>1215</v>
      </c>
      <c r="AG391" s="846"/>
      <c r="AH391" s="846"/>
      <c r="AI391" s="846"/>
      <c r="AJ391" s="846"/>
      <c r="AK391" s="846" t="s">
        <v>286</v>
      </c>
      <c r="AL391" s="846"/>
      <c r="AM391" s="846">
        <f>AW388</f>
        <v>161</v>
      </c>
      <c r="AN391" s="846"/>
      <c r="AO391" s="847"/>
      <c r="AP391" s="376"/>
      <c r="AQ391" s="350"/>
      <c r="AR391" s="350"/>
      <c r="AS391" s="376"/>
      <c r="AT391" s="499"/>
      <c r="AU391" s="493"/>
      <c r="AV391" s="493"/>
      <c r="AW391" s="493"/>
      <c r="AX391" s="493"/>
      <c r="AY391" s="493"/>
      <c r="AZ391" s="493"/>
      <c r="BA391" s="493"/>
      <c r="BB391" s="347"/>
      <c r="BC391" s="347"/>
      <c r="BD391" s="347"/>
      <c r="BE391" s="347"/>
      <c r="BF391" s="347"/>
      <c r="BG391" s="347"/>
      <c r="BH391" s="347"/>
      <c r="BI391" s="347"/>
      <c r="BJ391" s="347"/>
      <c r="BK391" s="347"/>
      <c r="BL391" s="347"/>
    </row>
    <row r="392" spans="1:64" ht="28.5" customHeight="1">
      <c r="A392" s="350"/>
      <c r="B392" s="350"/>
      <c r="C392" s="347"/>
      <c r="D392" s="502"/>
      <c r="E392" s="350"/>
      <c r="F392" s="350"/>
      <c r="G392" s="350"/>
      <c r="H392" s="350"/>
      <c r="I392" s="350"/>
      <c r="J392" s="350"/>
      <c r="K392" s="350"/>
      <c r="L392" s="350"/>
      <c r="M392" s="350"/>
      <c r="N392" s="350"/>
      <c r="O392" s="376"/>
      <c r="P392" s="503"/>
      <c r="Q392" s="503"/>
      <c r="R392" s="376"/>
      <c r="S392" s="400"/>
      <c r="T392" s="400"/>
      <c r="U392" s="376"/>
      <c r="V392" s="400"/>
      <c r="W392" s="350"/>
      <c r="X392" s="350"/>
      <c r="Y392" s="350"/>
      <c r="Z392" s="350"/>
      <c r="AA392" s="350"/>
      <c r="AB392" s="350"/>
      <c r="AC392" s="501"/>
      <c r="AD392" s="376"/>
      <c r="AE392" s="376"/>
      <c r="AF392" s="840" t="s">
        <v>1216</v>
      </c>
      <c r="AG392" s="841"/>
      <c r="AH392" s="841"/>
      <c r="AI392" s="841"/>
      <c r="AJ392" s="841"/>
      <c r="AK392" s="841" t="s">
        <v>286</v>
      </c>
      <c r="AL392" s="841"/>
      <c r="AM392" s="841">
        <f>AY388</f>
        <v>104</v>
      </c>
      <c r="AN392" s="841"/>
      <c r="AO392" s="844"/>
      <c r="AP392" s="376"/>
      <c r="AQ392" s="839"/>
      <c r="AR392" s="839"/>
      <c r="AS392" s="376"/>
      <c r="AT392" s="499"/>
      <c r="AU392" s="493"/>
      <c r="AV392" s="493"/>
      <c r="AW392" s="493"/>
      <c r="AX392" s="493"/>
      <c r="AY392" s="493"/>
      <c r="AZ392" s="493"/>
      <c r="BA392" s="493"/>
      <c r="BB392" s="347"/>
      <c r="BC392" s="347"/>
      <c r="BD392" s="347"/>
      <c r="BE392" s="347"/>
      <c r="BF392" s="347"/>
      <c r="BG392" s="347"/>
      <c r="BH392" s="347"/>
      <c r="BI392" s="347"/>
      <c r="BJ392" s="347"/>
      <c r="BK392" s="347"/>
      <c r="BL392" s="347"/>
    </row>
    <row r="393" spans="1:64" ht="28.5" customHeight="1" thickBot="1">
      <c r="A393" s="350"/>
      <c r="B393" s="350"/>
      <c r="C393" s="376"/>
      <c r="D393" s="504" t="s">
        <v>1217</v>
      </c>
      <c r="E393" s="404"/>
      <c r="F393" s="404"/>
      <c r="G393" s="404"/>
      <c r="H393" s="394" t="s">
        <v>1218</v>
      </c>
      <c r="I393" s="394"/>
      <c r="J393" s="394"/>
      <c r="K393" s="404"/>
      <c r="L393" s="404"/>
      <c r="M393" s="404"/>
      <c r="N393" s="404"/>
      <c r="O393" s="376"/>
      <c r="P393" s="394"/>
      <c r="Q393" s="394"/>
      <c r="R393" s="376"/>
      <c r="S393" s="394"/>
      <c r="T393" s="394"/>
      <c r="U393" s="376"/>
      <c r="V393" s="394"/>
      <c r="W393" s="350"/>
      <c r="X393" s="350"/>
      <c r="Y393" s="350"/>
      <c r="Z393" s="350"/>
      <c r="AA393" s="350"/>
      <c r="AB393" s="350"/>
      <c r="AC393" s="501"/>
      <c r="AD393" s="376"/>
      <c r="AE393" s="376"/>
      <c r="AF393" s="840" t="s">
        <v>1219</v>
      </c>
      <c r="AG393" s="841"/>
      <c r="AH393" s="841"/>
      <c r="AI393" s="841"/>
      <c r="AJ393" s="841"/>
      <c r="AK393" s="841" t="s">
        <v>286</v>
      </c>
      <c r="AL393" s="841"/>
      <c r="AM393" s="842">
        <f>AX388</f>
        <v>61</v>
      </c>
      <c r="AN393" s="842"/>
      <c r="AO393" s="843"/>
      <c r="AP393" s="376"/>
      <c r="AQ393" s="483"/>
      <c r="AR393" s="483"/>
      <c r="AS393" s="376"/>
      <c r="AT393" s="499"/>
      <c r="AU393" s="493"/>
      <c r="AV393" s="493"/>
      <c r="AW393" s="493"/>
      <c r="AX393" s="493"/>
      <c r="AY393" s="493"/>
      <c r="AZ393" s="493"/>
      <c r="BA393" s="493"/>
      <c r="BB393" s="347"/>
      <c r="BC393" s="347"/>
      <c r="BD393" s="347"/>
      <c r="BE393" s="347"/>
      <c r="BF393" s="347"/>
      <c r="BG393" s="347"/>
      <c r="BH393" s="347"/>
      <c r="BI393" s="347"/>
      <c r="BJ393" s="347"/>
      <c r="BK393" s="347"/>
      <c r="BL393" s="347"/>
    </row>
    <row r="394" spans="1:64" ht="28.5" customHeight="1">
      <c r="A394" s="350"/>
      <c r="B394" s="350"/>
      <c r="C394" s="376"/>
      <c r="D394" s="504"/>
      <c r="E394" s="404"/>
      <c r="F394" s="404" t="s">
        <v>715</v>
      </c>
      <c r="G394" s="404"/>
      <c r="H394" s="404"/>
      <c r="I394" s="404"/>
      <c r="J394" s="404"/>
      <c r="K394" s="404"/>
      <c r="L394" s="404"/>
      <c r="M394" s="404"/>
      <c r="N394" s="404"/>
      <c r="O394" s="505"/>
      <c r="P394" s="506"/>
      <c r="Q394" s="506"/>
      <c r="R394" s="506"/>
      <c r="S394" s="506"/>
      <c r="T394" s="506"/>
      <c r="U394" s="506"/>
      <c r="V394" s="506"/>
      <c r="W394" s="496"/>
      <c r="X394" s="496"/>
      <c r="Y394" s="496"/>
      <c r="Z394" s="496"/>
      <c r="AA394" s="496"/>
      <c r="AB394" s="498"/>
      <c r="AC394" s="501"/>
      <c r="AD394" s="376"/>
      <c r="AE394" s="376"/>
      <c r="AF394" s="840" t="s">
        <v>292</v>
      </c>
      <c r="AG394" s="841"/>
      <c r="AH394" s="841"/>
      <c r="AI394" s="841"/>
      <c r="AJ394" s="841"/>
      <c r="AK394" s="841" t="s">
        <v>286</v>
      </c>
      <c r="AL394" s="841"/>
      <c r="AM394" s="841"/>
      <c r="AN394" s="841"/>
      <c r="AO394" s="844"/>
      <c r="AP394" s="376"/>
      <c r="AQ394" s="483"/>
      <c r="AR394" s="483"/>
      <c r="AS394" s="376"/>
      <c r="AT394" s="499"/>
      <c r="AU394" s="493"/>
      <c r="AV394" s="507"/>
      <c r="AW394" s="507"/>
      <c r="AX394" s="507"/>
      <c r="AY394" s="507"/>
      <c r="AZ394" s="507"/>
      <c r="BA394" s="507"/>
      <c r="BB394" s="347"/>
      <c r="BC394" s="347"/>
      <c r="BD394" s="347"/>
      <c r="BE394" s="347"/>
      <c r="BF394" s="347"/>
      <c r="BG394" s="347"/>
      <c r="BH394" s="347"/>
      <c r="BI394" s="347"/>
      <c r="BJ394" s="347"/>
      <c r="BK394" s="347"/>
      <c r="BL394" s="347"/>
    </row>
    <row r="395" spans="1:64" ht="33.65" customHeight="1">
      <c r="A395" s="350"/>
      <c r="B395" s="350"/>
      <c r="C395" s="347"/>
      <c r="D395" s="504"/>
      <c r="E395" s="404"/>
      <c r="F395" s="404"/>
      <c r="G395" s="404"/>
      <c r="H395" s="404"/>
      <c r="I395" s="404"/>
      <c r="J395" s="404"/>
      <c r="K395" s="404"/>
      <c r="L395" s="404"/>
      <c r="M395" s="404"/>
      <c r="N395" s="404"/>
      <c r="O395" s="504"/>
      <c r="P395" s="404"/>
      <c r="Q395" s="404"/>
      <c r="R395" s="404"/>
      <c r="S395" s="404"/>
      <c r="T395" s="404"/>
      <c r="U395" s="404"/>
      <c r="V395" s="404"/>
      <c r="W395" s="350"/>
      <c r="X395" s="350"/>
      <c r="Y395" s="350"/>
      <c r="Z395" s="350"/>
      <c r="AA395" s="350"/>
      <c r="AB395" s="501"/>
      <c r="AC395" s="501"/>
      <c r="AD395" s="376"/>
      <c r="AE395" s="376"/>
      <c r="AF395" s="840" t="s">
        <v>1220</v>
      </c>
      <c r="AG395" s="841"/>
      <c r="AH395" s="841"/>
      <c r="AI395" s="841"/>
      <c r="AJ395" s="841"/>
      <c r="AK395" s="841" t="s">
        <v>1221</v>
      </c>
      <c r="AL395" s="841"/>
      <c r="AM395" s="841"/>
      <c r="AN395" s="841"/>
      <c r="AO395" s="844"/>
      <c r="AP395" s="394"/>
      <c r="AQ395" s="486"/>
      <c r="AR395" s="350"/>
      <c r="AS395" s="394"/>
      <c r="AT395" s="499"/>
      <c r="AU395" s="493"/>
      <c r="AV395" s="507"/>
      <c r="AW395" s="507"/>
      <c r="AX395" s="507"/>
      <c r="AY395" s="507"/>
      <c r="AZ395" s="507"/>
      <c r="BA395" s="507"/>
      <c r="BB395" s="347"/>
      <c r="BC395" s="347"/>
      <c r="BD395" s="347"/>
      <c r="BE395" s="347"/>
      <c r="BF395" s="347"/>
      <c r="BG395" s="347"/>
      <c r="BH395" s="347"/>
      <c r="BI395" s="347"/>
      <c r="BJ395" s="347"/>
      <c r="BK395" s="347"/>
      <c r="BL395" s="347"/>
    </row>
    <row r="396" spans="1:64" ht="30.65" customHeight="1" thickBot="1">
      <c r="A396" s="347"/>
      <c r="B396" s="350"/>
      <c r="C396" s="347"/>
      <c r="D396" s="504"/>
      <c r="E396" s="404"/>
      <c r="F396" s="404"/>
      <c r="G396" s="404"/>
      <c r="H396" s="404"/>
      <c r="I396" s="404"/>
      <c r="J396" s="404"/>
      <c r="K396" s="404"/>
      <c r="L396" s="404"/>
      <c r="M396" s="404"/>
      <c r="N396" s="404"/>
      <c r="O396" s="504"/>
      <c r="P396" s="404"/>
      <c r="Q396" s="404"/>
      <c r="R396" s="404"/>
      <c r="S396" s="404"/>
      <c r="T396" s="404"/>
      <c r="U396" s="404"/>
      <c r="V396" s="404"/>
      <c r="W396" s="350"/>
      <c r="X396" s="350"/>
      <c r="Y396" s="350"/>
      <c r="Z396" s="350"/>
      <c r="AA396" s="350"/>
      <c r="AB396" s="501"/>
      <c r="AC396" s="501"/>
      <c r="AF396" s="864" t="s">
        <v>1222</v>
      </c>
      <c r="AG396" s="865"/>
      <c r="AH396" s="865"/>
      <c r="AI396" s="865"/>
      <c r="AJ396" s="865"/>
      <c r="AK396" s="865" t="s">
        <v>1221</v>
      </c>
      <c r="AL396" s="865"/>
      <c r="AM396" s="865"/>
      <c r="AN396" s="865"/>
      <c r="AO396" s="866"/>
      <c r="AP396" s="376"/>
      <c r="AQ396" s="854"/>
      <c r="AR396" s="854"/>
      <c r="AS396" s="376"/>
      <c r="AT396" s="499"/>
      <c r="AU396" s="493"/>
      <c r="BB396" s="347"/>
      <c r="BC396" s="347"/>
      <c r="BD396" s="347"/>
      <c r="BE396" s="347"/>
      <c r="BF396" s="347"/>
      <c r="BG396" s="347"/>
      <c r="BH396" s="347"/>
      <c r="BI396" s="347"/>
      <c r="BJ396" s="347"/>
      <c r="BK396" s="347"/>
      <c r="BL396" s="347"/>
    </row>
    <row r="397" spans="1:64" ht="17.25" customHeight="1" thickBot="1">
      <c r="A397" s="347"/>
      <c r="B397" s="350"/>
      <c r="C397" s="347"/>
      <c r="D397" s="504"/>
      <c r="E397" s="383"/>
      <c r="F397" s="383"/>
      <c r="G397" s="404"/>
      <c r="H397" s="383"/>
      <c r="I397" s="383"/>
      <c r="J397" s="404"/>
      <c r="K397" s="404"/>
      <c r="L397" s="508" t="s">
        <v>292</v>
      </c>
      <c r="N397" s="404"/>
      <c r="O397" s="504"/>
      <c r="P397" s="404"/>
      <c r="Q397" s="404"/>
      <c r="R397" s="404"/>
      <c r="S397" s="404"/>
      <c r="T397" s="404"/>
      <c r="U397" s="404"/>
      <c r="V397" s="404"/>
      <c r="W397" s="350"/>
      <c r="X397" s="350"/>
      <c r="Y397" s="350"/>
      <c r="Z397" s="350"/>
      <c r="AA397" s="350"/>
      <c r="AB397" s="501"/>
      <c r="AC397" s="501"/>
      <c r="AN397" s="350"/>
      <c r="AO397" s="350"/>
      <c r="AP397" s="376"/>
      <c r="AQ397" s="854"/>
      <c r="AR397" s="854"/>
      <c r="AS397" s="376"/>
      <c r="AT397" s="499"/>
      <c r="AU397" s="493"/>
      <c r="BB397" s="347"/>
      <c r="BC397" s="347"/>
      <c r="BD397" s="347"/>
      <c r="BE397" s="347"/>
      <c r="BF397" s="347"/>
      <c r="BG397" s="347"/>
      <c r="BH397" s="347"/>
      <c r="BI397" s="347"/>
      <c r="BJ397" s="347"/>
      <c r="BK397" s="347"/>
      <c r="BL397" s="347"/>
    </row>
    <row r="398" spans="1:64" ht="18.75" customHeight="1" thickTop="1">
      <c r="A398" s="347"/>
      <c r="B398" s="350"/>
      <c r="C398" s="347"/>
      <c r="D398" s="504"/>
      <c r="E398" s="509" t="s">
        <v>814</v>
      </c>
      <c r="F398" s="510" t="s">
        <v>816</v>
      </c>
      <c r="G398" s="404"/>
      <c r="H398" s="509" t="s">
        <v>814</v>
      </c>
      <c r="I398" s="510" t="s">
        <v>816</v>
      </c>
      <c r="J398" s="404" t="s">
        <v>288</v>
      </c>
      <c r="K398" s="404"/>
      <c r="L398" s="404"/>
      <c r="M398" s="404"/>
      <c r="N398" s="404"/>
      <c r="O398" s="504"/>
      <c r="P398" s="404"/>
      <c r="Q398" s="404"/>
      <c r="R398" s="404"/>
      <c r="S398" s="404"/>
      <c r="T398" s="404"/>
      <c r="U398" s="404"/>
      <c r="V398" s="404"/>
      <c r="W398" s="350"/>
      <c r="X398" s="350"/>
      <c r="Y398" s="350"/>
      <c r="Z398" s="350"/>
      <c r="AA398" s="350"/>
      <c r="AB398" s="501"/>
      <c r="AC398" s="501"/>
      <c r="AN398" s="413"/>
      <c r="AO398" s="413"/>
      <c r="AP398" s="413"/>
      <c r="AQ398" s="413"/>
      <c r="AR398" s="413"/>
      <c r="AS398" s="413"/>
      <c r="AT398" s="499"/>
      <c r="AU398" s="493"/>
      <c r="BB398" s="347"/>
      <c r="BC398" s="347"/>
      <c r="BD398" s="347"/>
      <c r="BE398" s="347"/>
      <c r="BF398" s="347"/>
      <c r="BG398" s="347"/>
      <c r="BH398" s="347"/>
      <c r="BI398" s="347"/>
      <c r="BJ398" s="347"/>
      <c r="BK398" s="347"/>
      <c r="BL398" s="347"/>
    </row>
    <row r="399" spans="1:64" ht="18.75" customHeight="1" thickBot="1">
      <c r="A399" s="347"/>
      <c r="B399" s="350"/>
      <c r="C399" s="413"/>
      <c r="D399" s="504"/>
      <c r="E399" s="511" t="s">
        <v>819</v>
      </c>
      <c r="F399" s="512" t="s">
        <v>637</v>
      </c>
      <c r="G399" s="404"/>
      <c r="H399" s="511" t="s">
        <v>819</v>
      </c>
      <c r="I399" s="512" t="s">
        <v>637</v>
      </c>
      <c r="J399" s="513"/>
      <c r="K399" s="404"/>
      <c r="L399" s="404"/>
      <c r="M399" s="404"/>
      <c r="N399" s="404"/>
      <c r="O399" s="504"/>
      <c r="P399" s="404"/>
      <c r="Q399" s="404"/>
      <c r="R399" s="404"/>
      <c r="S399" s="404"/>
      <c r="T399" s="404"/>
      <c r="U399" s="404"/>
      <c r="V399" s="394"/>
      <c r="W399" s="350"/>
      <c r="X399" s="350"/>
      <c r="Y399" s="350"/>
      <c r="Z399" s="350"/>
      <c r="AA399" s="350"/>
      <c r="AB399" s="501"/>
      <c r="AC399" s="501"/>
      <c r="AN399" s="514"/>
      <c r="AO399" s="514"/>
      <c r="AP399" s="515"/>
      <c r="AQ399" s="514"/>
      <c r="AR399" s="514"/>
      <c r="AS399" s="515"/>
      <c r="AT399" s="499"/>
      <c r="AU399" s="493"/>
      <c r="BB399" s="347"/>
      <c r="BC399" s="347"/>
      <c r="BD399" s="347"/>
      <c r="BE399" s="347"/>
      <c r="BF399" s="347"/>
      <c r="BG399" s="347"/>
      <c r="BH399" s="347"/>
      <c r="BI399" s="347"/>
      <c r="BJ399" s="347"/>
      <c r="BK399" s="347"/>
      <c r="BL399" s="347"/>
    </row>
    <row r="400" spans="1:64" ht="17.25" customHeight="1" thickTop="1">
      <c r="A400" s="347"/>
      <c r="B400" s="350"/>
      <c r="C400" s="347"/>
      <c r="D400" s="516"/>
      <c r="E400" s="517" t="s">
        <v>123</v>
      </c>
      <c r="F400" s="517"/>
      <c r="G400" s="518"/>
      <c r="H400" s="517"/>
      <c r="I400" s="517"/>
      <c r="J400" s="519"/>
      <c r="K400" s="404"/>
      <c r="L400" s="404"/>
      <c r="M400" s="404"/>
      <c r="N400" s="404"/>
      <c r="O400" s="858" t="s">
        <v>564</v>
      </c>
      <c r="P400" s="772"/>
      <c r="Q400" s="520" t="s">
        <v>1223</v>
      </c>
      <c r="R400" s="404"/>
      <c r="S400" s="859" t="s">
        <v>558</v>
      </c>
      <c r="T400" s="859"/>
      <c r="U400" s="520" t="s">
        <v>543</v>
      </c>
      <c r="V400" s="404"/>
      <c r="W400" s="404" t="s">
        <v>1224</v>
      </c>
      <c r="X400" s="350"/>
      <c r="Y400" s="350"/>
      <c r="Z400" s="350"/>
      <c r="AA400" s="350"/>
      <c r="AB400" s="501"/>
      <c r="AC400" s="501"/>
      <c r="AN400" s="347"/>
      <c r="AO400" s="347"/>
      <c r="AP400" s="522"/>
      <c r="AQ400" s="347"/>
      <c r="AR400" s="347"/>
      <c r="AS400" s="499"/>
      <c r="AT400" s="492"/>
      <c r="AU400" s="493"/>
      <c r="BB400" s="347"/>
      <c r="BC400" s="347"/>
      <c r="BD400" s="347"/>
      <c r="BE400" s="347"/>
      <c r="BF400" s="347"/>
      <c r="BG400" s="347"/>
      <c r="BH400" s="347"/>
      <c r="BI400" s="347"/>
      <c r="BJ400" s="347"/>
      <c r="BK400" s="347"/>
      <c r="BL400" s="347"/>
    </row>
    <row r="401" spans="1:64">
      <c r="A401" s="347"/>
      <c r="B401" s="350"/>
      <c r="C401" s="347"/>
      <c r="D401" s="504"/>
      <c r="E401" s="404"/>
      <c r="F401" s="404"/>
      <c r="G401" s="404"/>
      <c r="H401" s="404"/>
      <c r="I401" s="404"/>
      <c r="J401" s="404"/>
      <c r="K401" s="404" t="s">
        <v>290</v>
      </c>
      <c r="L401" s="404"/>
      <c r="M401" s="404"/>
      <c r="N401" s="404"/>
      <c r="O401" s="504"/>
      <c r="P401" s="404"/>
      <c r="Q401" s="404"/>
      <c r="R401" s="523"/>
      <c r="S401" s="523"/>
      <c r="U401" s="521"/>
      <c r="V401" s="404"/>
      <c r="W401" s="350"/>
      <c r="X401" s="350"/>
      <c r="Y401" s="350"/>
      <c r="Z401" s="350"/>
      <c r="AA401" s="350"/>
      <c r="AB401" s="501"/>
      <c r="AC401" s="501"/>
      <c r="AD401" s="499"/>
      <c r="AE401" s="347"/>
      <c r="AF401" s="347"/>
      <c r="AG401" s="499"/>
      <c r="AH401" s="347"/>
      <c r="AI401" s="347"/>
      <c r="AJ401" s="499"/>
      <c r="AK401" s="347"/>
      <c r="AL401" s="347"/>
      <c r="AM401" s="499"/>
      <c r="AN401" s="347"/>
      <c r="AO401" s="347"/>
      <c r="AP401" s="499"/>
      <c r="AQ401" s="347"/>
      <c r="AR401" s="371"/>
      <c r="AS401" s="499"/>
      <c r="AT401" s="499"/>
      <c r="AU401" s="493"/>
      <c r="BB401" s="347"/>
      <c r="BC401" s="347"/>
      <c r="BD401" s="347"/>
      <c r="BE401" s="347"/>
      <c r="BF401" s="347"/>
      <c r="BG401" s="347"/>
      <c r="BH401" s="347"/>
      <c r="BI401" s="347"/>
      <c r="BJ401" s="347"/>
      <c r="BK401" s="347"/>
      <c r="BL401" s="347"/>
    </row>
    <row r="402" spans="1:64">
      <c r="A402" s="347"/>
      <c r="B402" s="350"/>
      <c r="C402" s="347"/>
      <c r="D402" s="504"/>
      <c r="E402" s="404"/>
      <c r="F402" s="404"/>
      <c r="G402" s="394"/>
      <c r="H402" s="404"/>
      <c r="I402" s="404"/>
      <c r="J402" s="404"/>
      <c r="K402" s="404"/>
      <c r="L402" s="404"/>
      <c r="M402" s="404"/>
      <c r="N402" s="404"/>
      <c r="O402" s="504"/>
      <c r="P402" s="404"/>
      <c r="Q402" s="404"/>
      <c r="R402" s="404"/>
      <c r="S402" s="404"/>
      <c r="T402" s="521"/>
      <c r="U402" s="404"/>
      <c r="V402" s="404"/>
      <c r="W402" s="350"/>
      <c r="X402" s="350"/>
      <c r="Y402" s="350"/>
      <c r="Z402" s="350"/>
      <c r="AA402" s="350"/>
      <c r="AB402" s="501"/>
      <c r="AC402" s="501"/>
      <c r="AD402" s="499"/>
      <c r="AE402" s="347"/>
      <c r="AF402" s="347"/>
      <c r="AG402" s="499"/>
      <c r="AH402" s="347"/>
      <c r="AI402" s="347"/>
      <c r="AJ402" s="499"/>
      <c r="AK402" s="347"/>
      <c r="AL402" s="347"/>
      <c r="AM402" s="499"/>
      <c r="AN402" s="347"/>
      <c r="AO402" s="347"/>
      <c r="AP402" s="499"/>
      <c r="AQ402" s="347"/>
      <c r="AR402" s="347"/>
      <c r="AS402" s="499"/>
      <c r="AT402" s="499"/>
      <c r="AU402" s="493"/>
      <c r="BB402" s="347"/>
      <c r="BC402" s="347"/>
      <c r="BD402" s="347"/>
      <c r="BE402" s="347"/>
      <c r="BF402" s="347"/>
      <c r="BG402" s="347"/>
      <c r="BH402" s="347"/>
      <c r="BI402" s="347"/>
      <c r="BJ402" s="347"/>
      <c r="BK402" s="347"/>
      <c r="BL402" s="347"/>
    </row>
    <row r="403" spans="1:64" ht="85.5" customHeight="1">
      <c r="A403" s="347"/>
      <c r="B403" s="350"/>
      <c r="C403" s="347"/>
      <c r="D403" s="504"/>
      <c r="E403" s="404"/>
      <c r="F403" s="404"/>
      <c r="G403" s="404"/>
      <c r="H403" s="404"/>
      <c r="I403" s="404"/>
      <c r="J403" s="404"/>
      <c r="K403" s="404"/>
      <c r="L403" s="404"/>
      <c r="M403" s="404"/>
      <c r="N403" s="404"/>
      <c r="O403" s="524"/>
      <c r="P403" s="860" t="s">
        <v>1225</v>
      </c>
      <c r="Q403" s="861"/>
      <c r="R403" s="404"/>
      <c r="S403" s="525"/>
      <c r="T403" s="862" t="s">
        <v>1226</v>
      </c>
      <c r="U403" s="863"/>
      <c r="V403" s="404"/>
      <c r="W403" s="350"/>
      <c r="X403" s="350"/>
      <c r="Y403" s="350"/>
      <c r="Z403" s="350"/>
      <c r="AA403" s="350"/>
      <c r="AB403" s="501"/>
      <c r="AC403" s="501"/>
      <c r="AD403" s="515"/>
      <c r="AE403" s="526"/>
      <c r="AF403" s="526"/>
      <c r="AG403" s="515"/>
      <c r="AH403" s="526"/>
      <c r="AI403" s="526"/>
      <c r="AJ403" s="515"/>
      <c r="AK403" s="526"/>
      <c r="AL403" s="347"/>
      <c r="AM403" s="515"/>
      <c r="AN403" s="526"/>
      <c r="AO403" s="526"/>
      <c r="AP403" s="515"/>
      <c r="AQ403" s="526"/>
      <c r="AR403" s="347"/>
      <c r="AS403" s="515"/>
      <c r="AT403" s="499"/>
      <c r="AU403" s="493"/>
      <c r="BB403" s="347"/>
      <c r="BC403" s="347"/>
      <c r="BD403" s="347"/>
      <c r="BE403" s="347"/>
      <c r="BF403" s="347"/>
      <c r="BG403" s="347"/>
      <c r="BH403" s="347"/>
      <c r="BI403" s="347"/>
      <c r="BJ403" s="347"/>
      <c r="BK403" s="347"/>
      <c r="BL403" s="347"/>
    </row>
    <row r="404" spans="1:64">
      <c r="A404" s="347"/>
      <c r="B404" s="350"/>
      <c r="C404" s="347"/>
      <c r="D404" s="504"/>
      <c r="E404" s="404"/>
      <c r="F404" s="404"/>
      <c r="G404" s="404"/>
      <c r="H404" s="404"/>
      <c r="I404" s="404"/>
      <c r="J404" s="404"/>
      <c r="K404" s="404"/>
      <c r="L404" s="404"/>
      <c r="M404" s="404"/>
      <c r="N404" s="404"/>
      <c r="O404" s="524"/>
      <c r="P404" s="527"/>
      <c r="Q404" s="527"/>
      <c r="R404" s="404"/>
      <c r="S404" s="528"/>
      <c r="T404" s="529"/>
      <c r="U404" s="529"/>
      <c r="V404" s="404"/>
      <c r="W404" s="350"/>
      <c r="X404" s="350"/>
      <c r="Y404" s="350"/>
      <c r="Z404" s="350"/>
      <c r="AA404" s="350"/>
      <c r="AB404" s="501"/>
      <c r="AC404" s="501"/>
      <c r="AD404" s="499"/>
      <c r="AE404" s="347"/>
      <c r="AF404" s="347"/>
      <c r="AG404" s="499"/>
      <c r="AH404" s="347"/>
      <c r="AI404" s="347"/>
      <c r="AJ404" s="499"/>
      <c r="AK404" s="347"/>
      <c r="AL404" s="347"/>
      <c r="AM404" s="499"/>
      <c r="AN404" s="347"/>
      <c r="AO404" s="347"/>
      <c r="AP404" s="499"/>
      <c r="AQ404" s="347"/>
      <c r="AR404" s="347"/>
      <c r="AS404" s="499"/>
      <c r="AT404" s="499"/>
      <c r="AU404" s="493"/>
      <c r="BB404" s="347"/>
      <c r="BC404" s="347"/>
      <c r="BD404" s="347"/>
      <c r="BE404" s="347"/>
      <c r="BF404" s="347"/>
      <c r="BG404" s="347"/>
      <c r="BH404" s="347"/>
      <c r="BI404" s="347"/>
      <c r="BJ404" s="347"/>
      <c r="BK404" s="347"/>
      <c r="BL404" s="347"/>
    </row>
    <row r="405" spans="1:64">
      <c r="A405" s="347"/>
      <c r="B405" s="350"/>
      <c r="C405" s="347"/>
      <c r="D405" s="504"/>
      <c r="E405" s="404"/>
      <c r="F405" s="404"/>
      <c r="G405" s="404"/>
      <c r="H405" s="404"/>
      <c r="I405" s="404"/>
      <c r="J405" s="404"/>
      <c r="K405" s="404"/>
      <c r="L405" s="404"/>
      <c r="M405" s="404"/>
      <c r="N405" s="404"/>
      <c r="O405" s="524"/>
      <c r="P405" s="527"/>
      <c r="Q405" s="527"/>
      <c r="R405" s="404"/>
      <c r="S405" s="530"/>
      <c r="T405" s="529"/>
      <c r="U405" s="529"/>
      <c r="V405" s="404"/>
      <c r="W405" s="350"/>
      <c r="X405" s="350"/>
      <c r="Y405" s="350"/>
      <c r="Z405" s="350"/>
      <c r="AA405" s="350"/>
      <c r="AB405" s="501"/>
      <c r="AC405" s="501"/>
      <c r="AD405" s="499"/>
      <c r="AE405" s="347"/>
      <c r="AF405" s="347"/>
      <c r="AG405" s="499"/>
      <c r="AH405" s="347"/>
      <c r="AI405" s="347"/>
      <c r="AJ405" s="499"/>
      <c r="AK405" s="347"/>
      <c r="AL405" s="347"/>
      <c r="AM405" s="499"/>
      <c r="AN405" s="347"/>
      <c r="AO405" s="347"/>
      <c r="AP405" s="499"/>
      <c r="AQ405" s="347"/>
      <c r="AR405" s="347"/>
      <c r="AS405" s="499"/>
      <c r="AT405" s="499"/>
      <c r="AU405" s="499"/>
      <c r="BB405" s="347"/>
      <c r="BC405" s="347"/>
      <c r="BD405" s="347"/>
      <c r="BE405" s="347"/>
      <c r="BF405" s="347"/>
      <c r="BG405" s="347"/>
      <c r="BH405" s="347"/>
      <c r="BI405" s="347"/>
      <c r="BJ405" s="347"/>
      <c r="BK405" s="347"/>
      <c r="BL405" s="347"/>
    </row>
    <row r="406" spans="1:64" ht="17.149999999999999" customHeight="1">
      <c r="A406" s="347"/>
      <c r="B406" s="350"/>
      <c r="C406" s="347"/>
      <c r="D406" s="504"/>
      <c r="E406" s="404"/>
      <c r="F406" s="404"/>
      <c r="G406" s="404"/>
      <c r="H406" s="404"/>
      <c r="I406" s="404"/>
      <c r="J406" s="404"/>
      <c r="K406" s="404"/>
      <c r="L406" s="404"/>
      <c r="M406" s="404"/>
      <c r="N406" s="404"/>
      <c r="O406" s="531"/>
      <c r="P406" s="404"/>
      <c r="Q406" s="404"/>
      <c r="R406" s="376"/>
      <c r="S406" s="404"/>
      <c r="T406" s="404"/>
      <c r="U406" s="376"/>
      <c r="V406" s="404"/>
      <c r="W406" s="350"/>
      <c r="X406" s="350"/>
      <c r="Y406" s="350"/>
      <c r="Z406" s="350"/>
      <c r="AA406" s="350"/>
      <c r="AB406" s="501"/>
      <c r="AC406" s="501"/>
      <c r="AD406" s="499"/>
      <c r="AE406" s="514"/>
      <c r="AF406" s="514"/>
      <c r="AG406" s="499"/>
      <c r="AH406" s="492"/>
      <c r="AI406" s="492"/>
      <c r="AJ406" s="492"/>
      <c r="AK406" s="492"/>
      <c r="AL406" s="492"/>
      <c r="AM406" s="492"/>
      <c r="AN406" s="492"/>
      <c r="AO406" s="492"/>
      <c r="AP406" s="492"/>
      <c r="AQ406" s="492"/>
      <c r="AR406" s="492"/>
      <c r="AS406" s="492"/>
      <c r="AT406" s="499"/>
      <c r="AU406" s="499"/>
      <c r="BB406" s="347"/>
      <c r="BC406" s="347"/>
      <c r="BD406" s="347"/>
      <c r="BE406" s="347"/>
      <c r="BF406" s="347"/>
      <c r="BG406" s="347"/>
      <c r="BH406" s="347"/>
      <c r="BI406" s="347"/>
      <c r="BJ406" s="347"/>
      <c r="BK406" s="347"/>
      <c r="BL406" s="347"/>
    </row>
    <row r="407" spans="1:64" ht="17.149999999999999" customHeight="1">
      <c r="D407" s="504"/>
      <c r="E407" s="404"/>
      <c r="F407" s="404"/>
      <c r="G407" s="404"/>
      <c r="H407" s="404"/>
      <c r="I407" s="404"/>
      <c r="J407" s="404"/>
      <c r="K407" s="404"/>
      <c r="L407" s="404"/>
      <c r="M407" s="404"/>
      <c r="N407" s="404"/>
      <c r="O407" s="532"/>
      <c r="P407" s="533"/>
      <c r="Q407" s="404"/>
      <c r="R407" s="404"/>
      <c r="S407" s="525"/>
      <c r="T407" s="529" t="s">
        <v>1227</v>
      </c>
      <c r="U407" s="529"/>
      <c r="V407" s="404"/>
      <c r="W407" s="350"/>
      <c r="X407" s="350"/>
      <c r="Y407" s="350"/>
      <c r="Z407" s="350"/>
      <c r="AA407" s="350"/>
      <c r="AB407" s="501"/>
      <c r="AC407" s="501"/>
    </row>
    <row r="408" spans="1:64">
      <c r="D408" s="504"/>
      <c r="E408" s="404"/>
      <c r="F408" s="404"/>
      <c r="G408" s="404"/>
      <c r="H408" s="404"/>
      <c r="I408" s="404"/>
      <c r="J408" s="404"/>
      <c r="K408" s="404"/>
      <c r="L408" s="404"/>
      <c r="M408" s="404"/>
      <c r="N408" s="404"/>
      <c r="O408" s="531"/>
      <c r="P408" s="534"/>
      <c r="Q408" s="404"/>
      <c r="R408" s="404"/>
      <c r="S408" s="528"/>
      <c r="T408" s="529"/>
      <c r="U408" s="529"/>
      <c r="V408" s="404"/>
      <c r="W408" s="350"/>
      <c r="X408" s="350"/>
      <c r="Y408" s="350"/>
      <c r="Z408" s="350"/>
      <c r="AA408" s="350"/>
      <c r="AB408" s="501"/>
      <c r="AC408" s="501"/>
    </row>
    <row r="409" spans="1:64">
      <c r="D409" s="504"/>
      <c r="E409" s="404"/>
      <c r="F409" s="404"/>
      <c r="G409" s="404"/>
      <c r="H409" s="404"/>
      <c r="I409" s="404"/>
      <c r="J409" s="404"/>
      <c r="K409" s="404"/>
      <c r="L409" s="404"/>
      <c r="M409" s="404"/>
      <c r="N409" s="404"/>
      <c r="O409" s="531"/>
      <c r="P409" s="534"/>
      <c r="Q409" s="404"/>
      <c r="R409" s="404"/>
      <c r="S409" s="530"/>
      <c r="T409" s="529"/>
      <c r="U409" s="529"/>
      <c r="V409" s="404"/>
      <c r="W409" s="350"/>
      <c r="X409" s="350"/>
      <c r="Y409" s="350"/>
      <c r="Z409" s="350"/>
      <c r="AA409" s="350"/>
      <c r="AB409" s="501"/>
      <c r="AC409" s="501"/>
    </row>
    <row r="410" spans="1:64" ht="17.149999999999999" customHeight="1">
      <c r="D410" s="504"/>
      <c r="E410" s="404"/>
      <c r="F410" s="404"/>
      <c r="G410" s="404"/>
      <c r="H410" s="404"/>
      <c r="I410" s="404"/>
      <c r="J410" s="404"/>
      <c r="K410" s="404"/>
      <c r="L410" s="404"/>
      <c r="M410" s="404"/>
      <c r="N410" s="404"/>
      <c r="O410" s="531"/>
      <c r="P410" s="534"/>
      <c r="Q410" s="404"/>
      <c r="R410" s="376"/>
      <c r="S410" s="404"/>
      <c r="T410" s="404"/>
      <c r="U410" s="376"/>
      <c r="V410" s="404"/>
      <c r="W410" s="350"/>
      <c r="X410" s="350"/>
      <c r="Y410" s="350"/>
      <c r="Z410" s="350"/>
      <c r="AA410" s="350"/>
      <c r="AB410" s="501"/>
      <c r="AC410" s="501"/>
    </row>
    <row r="411" spans="1:64" ht="17.149999999999999" customHeight="1">
      <c r="D411" s="504"/>
      <c r="E411" s="404"/>
      <c r="F411" s="404"/>
      <c r="G411" s="404"/>
      <c r="H411" s="404"/>
      <c r="I411" s="404"/>
      <c r="J411" s="404"/>
      <c r="K411" s="404"/>
      <c r="L411" s="404"/>
      <c r="M411" s="404"/>
      <c r="N411" s="508"/>
      <c r="O411" s="535" t="s">
        <v>1228</v>
      </c>
      <c r="P411" s="536"/>
      <c r="Q411" s="404"/>
      <c r="R411" s="404"/>
      <c r="S411" s="404"/>
      <c r="T411" s="404"/>
      <c r="U411" s="404"/>
      <c r="V411" s="404"/>
      <c r="W411" s="350"/>
      <c r="X411" s="350"/>
      <c r="Y411" s="350"/>
      <c r="Z411" s="350"/>
      <c r="AA411" s="350"/>
      <c r="AB411" s="501"/>
      <c r="AC411" s="501"/>
    </row>
    <row r="412" spans="1:64">
      <c r="D412" s="504"/>
      <c r="E412" s="404"/>
      <c r="F412" s="404"/>
      <c r="G412" s="404"/>
      <c r="H412" s="404"/>
      <c r="I412" s="404"/>
      <c r="J412" s="404"/>
      <c r="K412" s="404"/>
      <c r="L412" s="404"/>
      <c r="M412" s="404"/>
      <c r="N412" s="404"/>
      <c r="O412" s="537"/>
      <c r="P412" s="538"/>
      <c r="Q412" s="404"/>
      <c r="R412" s="404"/>
      <c r="S412" s="404"/>
      <c r="T412" s="404"/>
      <c r="U412" s="404"/>
      <c r="V412" s="404"/>
      <c r="W412" s="350"/>
      <c r="X412" s="350"/>
      <c r="Y412" s="350"/>
      <c r="Z412" s="350"/>
      <c r="AA412" s="350"/>
      <c r="AB412" s="501"/>
      <c r="AC412" s="501"/>
    </row>
    <row r="413" spans="1:64" ht="17" thickBot="1">
      <c r="D413" s="504"/>
      <c r="E413" s="404"/>
      <c r="F413" s="404"/>
      <c r="G413" s="404"/>
      <c r="H413" s="404"/>
      <c r="I413" s="404"/>
      <c r="J413" s="404"/>
      <c r="K413" s="404"/>
      <c r="L413" s="404"/>
      <c r="M413" s="404"/>
      <c r="N413" s="404"/>
      <c r="O413" s="539"/>
      <c r="P413" s="540"/>
      <c r="Q413" s="540"/>
      <c r="R413" s="540"/>
      <c r="S413" s="540"/>
      <c r="T413" s="540"/>
      <c r="U413" s="540"/>
      <c r="V413" s="540"/>
      <c r="W413" s="541"/>
      <c r="X413" s="541"/>
      <c r="Y413" s="541"/>
      <c r="Z413" s="541"/>
      <c r="AA413" s="541"/>
      <c r="AB413" s="542"/>
      <c r="AC413" s="501"/>
    </row>
    <row r="414" spans="1:64" ht="17.149999999999999" customHeight="1" thickBot="1">
      <c r="D414" s="543"/>
      <c r="E414" s="541"/>
      <c r="F414" s="541"/>
      <c r="G414" s="541"/>
      <c r="H414" s="541"/>
      <c r="I414" s="541"/>
      <c r="J414" s="541"/>
      <c r="K414" s="541"/>
      <c r="L414" s="541"/>
      <c r="M414" s="541"/>
      <c r="N414" s="542"/>
      <c r="O414" s="544"/>
      <c r="P414" s="544"/>
      <c r="Q414" s="544"/>
      <c r="R414" s="544"/>
      <c r="S414" s="544"/>
      <c r="T414" s="544"/>
      <c r="U414" s="544"/>
      <c r="V414" s="544"/>
      <c r="W414" s="541"/>
      <c r="X414" s="541"/>
      <c r="Y414" s="541"/>
      <c r="Z414" s="541"/>
      <c r="AA414" s="541"/>
      <c r="AB414" s="541"/>
      <c r="AC414" s="542"/>
    </row>
    <row r="419" spans="4:14">
      <c r="D419" s="350"/>
      <c r="E419" s="350"/>
      <c r="F419" s="350"/>
      <c r="G419" s="350"/>
      <c r="H419" s="350"/>
      <c r="I419" s="350"/>
      <c r="J419" s="350"/>
      <c r="K419" s="350"/>
      <c r="L419" s="350"/>
      <c r="M419" s="350"/>
      <c r="N419" s="350"/>
    </row>
    <row r="420" spans="4:14">
      <c r="D420" s="350"/>
      <c r="E420" s="350"/>
      <c r="F420" s="350"/>
      <c r="G420" s="350"/>
      <c r="H420" s="350"/>
      <c r="I420" s="350"/>
      <c r="J420" s="350"/>
      <c r="K420" s="350"/>
      <c r="L420" s="350"/>
      <c r="M420" s="350"/>
      <c r="N420" s="350"/>
    </row>
    <row r="421" spans="4:14">
      <c r="D421" s="350"/>
      <c r="E421" s="350"/>
      <c r="F421" s="350"/>
      <c r="G421" s="350"/>
      <c r="H421" s="350"/>
      <c r="I421" s="350"/>
      <c r="J421" s="350"/>
      <c r="K421" s="350"/>
      <c r="L421" s="350"/>
      <c r="M421" s="350"/>
      <c r="N421" s="350"/>
    </row>
    <row r="422" spans="4:14">
      <c r="D422" s="350"/>
      <c r="E422" s="350"/>
      <c r="F422" s="350"/>
      <c r="G422" s="350"/>
      <c r="H422" s="350"/>
      <c r="I422" s="350"/>
      <c r="J422" s="350"/>
      <c r="K422" s="350"/>
      <c r="L422" s="350"/>
      <c r="M422" s="350"/>
      <c r="N422" s="350"/>
    </row>
    <row r="423" spans="4:14">
      <c r="D423" s="350"/>
      <c r="E423" s="350"/>
      <c r="F423" s="350"/>
      <c r="G423" s="350"/>
      <c r="H423" s="350"/>
      <c r="I423" s="350"/>
      <c r="J423" s="350"/>
      <c r="K423" s="350"/>
      <c r="L423" s="854"/>
      <c r="M423" s="854"/>
      <c r="N423" s="350"/>
    </row>
    <row r="424" spans="4:14">
      <c r="D424" s="350"/>
      <c r="E424" s="521"/>
      <c r="F424" s="350"/>
      <c r="G424" s="545"/>
      <c r="H424" s="350"/>
      <c r="I424" s="350"/>
      <c r="J424" s="350"/>
      <c r="K424" s="486"/>
      <c r="L424" s="350"/>
      <c r="M424" s="350"/>
      <c r="N424" s="350"/>
    </row>
    <row r="425" spans="4:14">
      <c r="D425" s="350"/>
      <c r="E425" s="350"/>
      <c r="F425" s="350"/>
      <c r="G425" s="350"/>
      <c r="H425" s="855"/>
      <c r="I425" s="855"/>
      <c r="J425" s="486"/>
      <c r="K425" s="486"/>
      <c r="L425" s="350"/>
      <c r="M425" s="350"/>
      <c r="N425" s="350"/>
    </row>
    <row r="426" spans="4:14">
      <c r="D426" s="350"/>
      <c r="E426" s="350"/>
      <c r="F426" s="350"/>
      <c r="G426" s="350"/>
      <c r="H426" s="350"/>
      <c r="I426" s="350"/>
      <c r="J426" s="486"/>
      <c r="K426" s="350"/>
      <c r="L426" s="350"/>
      <c r="M426" s="350"/>
      <c r="N426" s="350"/>
    </row>
    <row r="427" spans="4:14">
      <c r="D427" s="350"/>
      <c r="E427" s="350"/>
      <c r="F427" s="350"/>
      <c r="G427" s="350"/>
      <c r="H427" s="350"/>
      <c r="I427" s="350"/>
      <c r="J427" s="350"/>
      <c r="K427" s="350"/>
      <c r="L427" s="350"/>
      <c r="M427" s="350"/>
      <c r="N427" s="350"/>
    </row>
    <row r="428" spans="4:14">
      <c r="D428" s="350"/>
      <c r="E428" s="350"/>
      <c r="F428" s="350"/>
      <c r="G428" s="350"/>
      <c r="H428" s="350"/>
      <c r="I428" s="350"/>
      <c r="J428" s="350"/>
      <c r="K428" s="350"/>
      <c r="L428" s="350"/>
      <c r="M428" s="350"/>
      <c r="N428" s="350"/>
    </row>
    <row r="429" spans="4:14">
      <c r="D429" s="350"/>
      <c r="E429" s="350"/>
      <c r="F429" s="350"/>
      <c r="G429" s="350"/>
      <c r="H429" s="350"/>
      <c r="I429" s="350"/>
      <c r="J429" s="350"/>
      <c r="K429" s="350"/>
      <c r="L429" s="350"/>
      <c r="M429" s="350"/>
      <c r="N429" s="350"/>
    </row>
    <row r="430" spans="4:14">
      <c r="D430" s="350"/>
      <c r="E430" s="839"/>
      <c r="F430" s="856"/>
      <c r="G430" s="856"/>
      <c r="H430" s="350"/>
      <c r="I430" s="546"/>
      <c r="J430" s="857"/>
      <c r="K430" s="857"/>
      <c r="L430" s="350"/>
      <c r="M430" s="376"/>
      <c r="N430" s="350"/>
    </row>
    <row r="431" spans="4:14">
      <c r="D431" s="350"/>
      <c r="E431" s="839"/>
      <c r="F431" s="856"/>
      <c r="G431" s="856"/>
      <c r="H431" s="350"/>
      <c r="I431" s="546"/>
      <c r="J431" s="857"/>
      <c r="K431" s="857"/>
      <c r="L431" s="350"/>
      <c r="M431" s="376"/>
      <c r="N431" s="350"/>
    </row>
    <row r="432" spans="4:14">
      <c r="D432" s="350"/>
      <c r="E432" s="839"/>
      <c r="F432" s="856"/>
      <c r="G432" s="856"/>
      <c r="H432" s="350"/>
      <c r="I432" s="546"/>
      <c r="J432" s="857"/>
      <c r="K432" s="857"/>
      <c r="L432" s="350"/>
      <c r="M432" s="376"/>
      <c r="N432" s="350"/>
    </row>
    <row r="433" spans="4:14">
      <c r="D433" s="350"/>
      <c r="E433" s="376"/>
      <c r="F433" s="350"/>
      <c r="G433" s="350"/>
      <c r="H433" s="376"/>
      <c r="I433" s="350"/>
      <c r="J433" s="350"/>
      <c r="K433" s="376"/>
      <c r="L433" s="350"/>
      <c r="M433" s="350"/>
      <c r="N433" s="376"/>
    </row>
    <row r="434" spans="4:14">
      <c r="D434" s="350"/>
      <c r="E434" s="376"/>
      <c r="F434" s="350"/>
      <c r="G434" s="350"/>
      <c r="H434" s="350"/>
      <c r="I434" s="546"/>
      <c r="J434" s="857"/>
      <c r="K434" s="857"/>
      <c r="L434" s="350"/>
      <c r="M434" s="376"/>
      <c r="N434" s="350"/>
    </row>
    <row r="435" spans="4:14">
      <c r="D435" s="350"/>
      <c r="E435" s="376"/>
      <c r="F435" s="350"/>
      <c r="G435" s="350"/>
      <c r="H435" s="350"/>
      <c r="I435" s="546"/>
      <c r="J435" s="857"/>
      <c r="K435" s="857"/>
      <c r="L435" s="350"/>
      <c r="M435" s="376"/>
      <c r="N435" s="350"/>
    </row>
    <row r="436" spans="4:14">
      <c r="D436" s="350"/>
      <c r="E436" s="376"/>
      <c r="F436" s="350"/>
      <c r="G436" s="350"/>
      <c r="H436" s="350"/>
      <c r="I436" s="546"/>
      <c r="J436" s="857"/>
      <c r="K436" s="857"/>
      <c r="L436" s="350"/>
      <c r="M436" s="376"/>
      <c r="N436" s="350"/>
    </row>
    <row r="437" spans="4:14">
      <c r="D437" s="350"/>
      <c r="E437" s="376"/>
      <c r="F437" s="350"/>
      <c r="G437" s="350"/>
      <c r="H437" s="376"/>
      <c r="I437" s="350"/>
      <c r="J437" s="350"/>
      <c r="K437" s="376"/>
      <c r="L437" s="350"/>
      <c r="M437" s="350"/>
      <c r="N437" s="376"/>
    </row>
    <row r="438" spans="4:14">
      <c r="D438" s="350"/>
      <c r="E438" s="854"/>
      <c r="F438" s="854"/>
      <c r="G438" s="350"/>
      <c r="H438" s="350"/>
      <c r="I438" s="350"/>
      <c r="J438" s="350"/>
      <c r="K438" s="350"/>
      <c r="L438" s="350"/>
      <c r="M438" s="350"/>
      <c r="N438" s="350"/>
    </row>
    <row r="439" spans="4:14">
      <c r="D439" s="350"/>
      <c r="E439" s="350"/>
      <c r="F439" s="350"/>
      <c r="G439" s="350"/>
      <c r="H439" s="350"/>
      <c r="I439" s="350"/>
      <c r="J439" s="350"/>
      <c r="K439" s="350"/>
      <c r="L439" s="350"/>
      <c r="M439" s="350"/>
      <c r="N439" s="350"/>
    </row>
    <row r="440" spans="4:14">
      <c r="D440" s="350"/>
      <c r="E440" s="350"/>
      <c r="F440" s="350"/>
      <c r="G440" s="350"/>
      <c r="H440" s="350"/>
      <c r="I440" s="350"/>
      <c r="J440" s="350"/>
      <c r="K440" s="350"/>
      <c r="L440" s="350"/>
      <c r="M440" s="350"/>
      <c r="N440" s="350"/>
    </row>
    <row r="441" spans="4:14">
      <c r="D441" s="350"/>
      <c r="E441" s="350"/>
      <c r="F441" s="350"/>
      <c r="G441" s="350"/>
      <c r="H441" s="350"/>
      <c r="I441" s="350"/>
      <c r="J441" s="350"/>
      <c r="K441" s="350"/>
      <c r="L441" s="350"/>
      <c r="M441" s="350"/>
      <c r="N441" s="350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</mergeCells>
  <conditionalFormatting sqref="C51">
    <cfRule type="containsText" dxfId="95" priority="82" operator="containsText" text="DD">
      <formula>NOT(ISERROR(SEARCH("DD",C51)))</formula>
    </cfRule>
    <cfRule type="containsText" dxfId="94" priority="83" operator="containsText" text="DC">
      <formula>NOT(ISERROR(SEARCH("DC",C51)))</formula>
    </cfRule>
    <cfRule type="containsText" dxfId="93" priority="84" operator="containsText" text="DB">
      <formula>NOT(ISERROR(SEARCH("DB",C51)))</formula>
    </cfRule>
  </conditionalFormatting>
  <conditionalFormatting sqref="F107">
    <cfRule type="containsText" dxfId="92" priority="76" operator="containsText" text="DD">
      <formula>NOT(ISERROR(SEARCH("DD",F107)))</formula>
    </cfRule>
    <cfRule type="containsText" dxfId="91" priority="77" operator="containsText" text="DC">
      <formula>NOT(ISERROR(SEARCH("DC",F107)))</formula>
    </cfRule>
    <cfRule type="containsText" dxfId="90" priority="78" operator="containsText" text="DB">
      <formula>NOT(ISERROR(SEARCH("DB",F107)))</formula>
    </cfRule>
  </conditionalFormatting>
  <conditionalFormatting sqref="I41">
    <cfRule type="containsText" dxfId="89" priority="91" operator="containsText" text="DD">
      <formula>NOT(ISERROR(SEARCH("DD",I41)))</formula>
    </cfRule>
    <cfRule type="containsText" dxfId="88" priority="92" operator="containsText" text="DC">
      <formula>NOT(ISERROR(SEARCH("DC",I41)))</formula>
    </cfRule>
    <cfRule type="containsText" dxfId="87" priority="93" operator="containsText" text="DB">
      <formula>NOT(ISERROR(SEARCH("DB",I41)))</formula>
    </cfRule>
  </conditionalFormatting>
  <conditionalFormatting sqref="I118">
    <cfRule type="containsText" dxfId="86" priority="73" operator="containsText" text="DD">
      <formula>NOT(ISERROR(SEARCH("DD",I118)))</formula>
    </cfRule>
    <cfRule type="containsText" dxfId="85" priority="74" operator="containsText" text="DC">
      <formula>NOT(ISERROR(SEARCH("DC",I118)))</formula>
    </cfRule>
    <cfRule type="containsText" dxfId="84" priority="75" operator="containsText" text="DB">
      <formula>NOT(ISERROR(SEARCH("DB",I118)))</formula>
    </cfRule>
  </conditionalFormatting>
  <conditionalFormatting sqref="L41">
    <cfRule type="containsText" dxfId="83" priority="88" operator="containsText" text="DD">
      <formula>NOT(ISERROR(SEARCH("DD",L41)))</formula>
    </cfRule>
    <cfRule type="containsText" dxfId="82" priority="89" operator="containsText" text="DC">
      <formula>NOT(ISERROR(SEARCH("DC",L41)))</formula>
    </cfRule>
    <cfRule type="containsText" dxfId="81" priority="90" operator="containsText" text="DB">
      <formula>NOT(ISERROR(SEARCH("DB",L41)))</formula>
    </cfRule>
  </conditionalFormatting>
  <conditionalFormatting sqref="L129">
    <cfRule type="containsText" dxfId="80" priority="64" operator="containsText" text="DD">
      <formula>NOT(ISERROR(SEARCH("DD",L129)))</formula>
    </cfRule>
    <cfRule type="containsText" dxfId="79" priority="65" operator="containsText" text="DC">
      <formula>NOT(ISERROR(SEARCH("DC",L129)))</formula>
    </cfRule>
    <cfRule type="containsText" dxfId="78" priority="66" operator="containsText" text="DB">
      <formula>NOT(ISERROR(SEARCH("DB",L129)))</formula>
    </cfRule>
  </conditionalFormatting>
  <conditionalFormatting sqref="O129">
    <cfRule type="containsText" dxfId="77" priority="61" operator="containsText" text="DD">
      <formula>NOT(ISERROR(SEARCH("DD",O129)))</formula>
    </cfRule>
    <cfRule type="containsText" dxfId="76" priority="62" operator="containsText" text="DC">
      <formula>NOT(ISERROR(SEARCH("DC",O129)))</formula>
    </cfRule>
    <cfRule type="containsText" dxfId="75" priority="63" operator="containsText" text="DB">
      <formula>NOT(ISERROR(SEARCH("DB",O129)))</formula>
    </cfRule>
  </conditionalFormatting>
  <conditionalFormatting sqref="R118">
    <cfRule type="containsText" dxfId="74" priority="70" operator="containsText" text="DD">
      <formula>NOT(ISERROR(SEARCH("DD",R118)))</formula>
    </cfRule>
    <cfRule type="containsText" dxfId="73" priority="71" operator="containsText" text="DC">
      <formula>NOT(ISERROR(SEARCH("DC",R118)))</formula>
    </cfRule>
    <cfRule type="containsText" dxfId="72" priority="72" operator="containsText" text="DB">
      <formula>NOT(ISERROR(SEARCH("DB",R118)))</formula>
    </cfRule>
  </conditionalFormatting>
  <conditionalFormatting sqref="X118">
    <cfRule type="containsText" dxfId="71" priority="67" operator="containsText" text="DD">
      <formula>NOT(ISERROR(SEARCH("DD",X118)))</formula>
    </cfRule>
    <cfRule type="containsText" dxfId="70" priority="68" operator="containsText" text="DC">
      <formula>NOT(ISERROR(SEARCH("DC",X118)))</formula>
    </cfRule>
    <cfRule type="containsText" dxfId="69" priority="69" operator="containsText" text="DB">
      <formula>NOT(ISERROR(SEARCH("DB",X118)))</formula>
    </cfRule>
  </conditionalFormatting>
  <conditionalFormatting sqref="AA85">
    <cfRule type="containsText" dxfId="68" priority="79" operator="containsText" text="DD">
      <formula>NOT(ISERROR(SEARCH("DD",AA85)))</formula>
    </cfRule>
    <cfRule type="containsText" dxfId="67" priority="80" operator="containsText" text="DC">
      <formula>NOT(ISERROR(SEARCH("DC",AA85)))</formula>
    </cfRule>
    <cfRule type="containsText" dxfId="66" priority="81" operator="containsText" text="DB">
      <formula>NOT(ISERROR(SEARCH("DB",AA85)))</formula>
    </cfRule>
  </conditionalFormatting>
  <conditionalFormatting sqref="AJ19">
    <cfRule type="containsText" dxfId="65" priority="94" operator="containsText" text="DD">
      <formula>NOT(ISERROR(SEARCH("DD",AJ19)))</formula>
    </cfRule>
    <cfRule type="containsText" dxfId="64" priority="95" operator="containsText" text="DC">
      <formula>NOT(ISERROR(SEARCH("DC",AJ19)))</formula>
    </cfRule>
    <cfRule type="containsText" dxfId="63" priority="96" operator="containsText" text="DB">
      <formula>NOT(ISERROR(SEARCH("DB",AJ19)))</formula>
    </cfRule>
  </conditionalFormatting>
  <conditionalFormatting sqref="AM41">
    <cfRule type="containsText" dxfId="62" priority="85" operator="containsText" text="DD">
      <formula>NOT(ISERROR(SEARCH("DD",AM41)))</formula>
    </cfRule>
    <cfRule type="containsText" dxfId="61" priority="86" operator="containsText" text="DC">
      <formula>NOT(ISERROR(SEARCH("DC",AM41)))</formula>
    </cfRule>
    <cfRule type="containsText" dxfId="60" priority="87" operator="containsText" text="DB">
      <formula>NOT(ISERROR(SEARCH("DB",AM41)))</formula>
    </cfRule>
  </conditionalFormatting>
  <conditionalFormatting sqref="AM162">
    <cfRule type="containsText" dxfId="59" priority="58" operator="containsText" text="DD">
      <formula>NOT(ISERROR(SEARCH("DD",AM162)))</formula>
    </cfRule>
    <cfRule type="containsText" dxfId="58" priority="59" operator="containsText" text="DC">
      <formula>NOT(ISERROR(SEARCH("DC",AM162)))</formula>
    </cfRule>
    <cfRule type="containsText" dxfId="57" priority="60" operator="containsText" text="DB">
      <formula>NOT(ISERROR(SEARCH("DB",AM162)))</formula>
    </cfRule>
  </conditionalFormatting>
  <conditionalFormatting sqref="AM173">
    <cfRule type="containsText" dxfId="56" priority="13" operator="containsText" text="DD">
      <formula>NOT(ISERROR(SEARCH("DD",AM173)))</formula>
    </cfRule>
    <cfRule type="containsText" dxfId="55" priority="14" operator="containsText" text="DC">
      <formula>NOT(ISERROR(SEARCH("DC",AM173)))</formula>
    </cfRule>
    <cfRule type="containsText" dxfId="54" priority="15" operator="containsText" text="DB">
      <formula>NOT(ISERROR(SEARCH("DB",AM173)))</formula>
    </cfRule>
  </conditionalFormatting>
  <conditionalFormatting sqref="AM184">
    <cfRule type="containsText" dxfId="53" priority="10" operator="containsText" text="DD">
      <formula>NOT(ISERROR(SEARCH("DD",AM184)))</formula>
    </cfRule>
    <cfRule type="containsText" dxfId="52" priority="11" operator="containsText" text="DC">
      <formula>NOT(ISERROR(SEARCH("DC",AM184)))</formula>
    </cfRule>
    <cfRule type="containsText" dxfId="51" priority="12" operator="containsText" text="DB">
      <formula>NOT(ISERROR(SEARCH("DB",AM184)))</formula>
    </cfRule>
  </conditionalFormatting>
  <conditionalFormatting sqref="AM196">
    <cfRule type="containsText" dxfId="50" priority="55" operator="containsText" text="DD">
      <formula>NOT(ISERROR(SEARCH("DD",AM196)))</formula>
    </cfRule>
    <cfRule type="containsText" dxfId="49" priority="56" operator="containsText" text="DC">
      <formula>NOT(ISERROR(SEARCH("DC",AM196)))</formula>
    </cfRule>
    <cfRule type="containsText" dxfId="48" priority="57" operator="containsText" text="DB">
      <formula>NOT(ISERROR(SEARCH("DB",AM196)))</formula>
    </cfRule>
  </conditionalFormatting>
  <conditionalFormatting sqref="AM207">
    <cfRule type="containsText" dxfId="47" priority="52" operator="containsText" text="DD">
      <formula>NOT(ISERROR(SEARCH("DD",AM207)))</formula>
    </cfRule>
    <cfRule type="containsText" dxfId="46" priority="53" operator="containsText" text="DC">
      <formula>NOT(ISERROR(SEARCH("DC",AM207)))</formula>
    </cfRule>
    <cfRule type="containsText" dxfId="45" priority="54" operator="containsText" text="DB">
      <formula>NOT(ISERROR(SEARCH("DB",AM207)))</formula>
    </cfRule>
  </conditionalFormatting>
  <conditionalFormatting sqref="AM218">
    <cfRule type="containsText" dxfId="44" priority="49" operator="containsText" text="DD">
      <formula>NOT(ISERROR(SEARCH("DD",AM218)))</formula>
    </cfRule>
    <cfRule type="containsText" dxfId="43" priority="50" operator="containsText" text="DC">
      <formula>NOT(ISERROR(SEARCH("DC",AM218)))</formula>
    </cfRule>
    <cfRule type="containsText" dxfId="42" priority="51" operator="containsText" text="DB">
      <formula>NOT(ISERROR(SEARCH("DB",AM218)))</formula>
    </cfRule>
  </conditionalFormatting>
  <conditionalFormatting sqref="AM229">
    <cfRule type="containsText" dxfId="41" priority="46" operator="containsText" text="DD">
      <formula>NOT(ISERROR(SEARCH("DD",AM229)))</formula>
    </cfRule>
    <cfRule type="containsText" dxfId="40" priority="47" operator="containsText" text="DC">
      <formula>NOT(ISERROR(SEARCH("DC",AM229)))</formula>
    </cfRule>
    <cfRule type="containsText" dxfId="39" priority="48" operator="containsText" text="DB">
      <formula>NOT(ISERROR(SEARCH("DB",AM229)))</formula>
    </cfRule>
  </conditionalFormatting>
  <conditionalFormatting sqref="AM240">
    <cfRule type="containsText" dxfId="38" priority="43" operator="containsText" text="DD">
      <formula>NOT(ISERROR(SEARCH("DD",AM240)))</formula>
    </cfRule>
    <cfRule type="containsText" dxfId="37" priority="44" operator="containsText" text="DC">
      <formula>NOT(ISERROR(SEARCH("DC",AM240)))</formula>
    </cfRule>
    <cfRule type="containsText" dxfId="36" priority="45" operator="containsText" text="DB">
      <formula>NOT(ISERROR(SEARCH("DB",AM240)))</formula>
    </cfRule>
  </conditionalFormatting>
  <conditionalFormatting sqref="AM251">
    <cfRule type="containsText" dxfId="35" priority="40" operator="containsText" text="DD">
      <formula>NOT(ISERROR(SEARCH("DD",AM251)))</formula>
    </cfRule>
    <cfRule type="containsText" dxfId="34" priority="41" operator="containsText" text="DC">
      <formula>NOT(ISERROR(SEARCH("DC",AM251)))</formula>
    </cfRule>
    <cfRule type="containsText" dxfId="33" priority="42" operator="containsText" text="DB">
      <formula>NOT(ISERROR(SEARCH("DB",AM251)))</formula>
    </cfRule>
  </conditionalFormatting>
  <conditionalFormatting sqref="AM262">
    <cfRule type="containsText" dxfId="32" priority="37" operator="containsText" text="DD">
      <formula>NOT(ISERROR(SEARCH("DD",AM262)))</formula>
    </cfRule>
    <cfRule type="containsText" dxfId="31" priority="38" operator="containsText" text="DC">
      <formula>NOT(ISERROR(SEARCH("DC",AM262)))</formula>
    </cfRule>
    <cfRule type="containsText" dxfId="30" priority="39" operator="containsText" text="DB">
      <formula>NOT(ISERROR(SEARCH("DB",AM262)))</formula>
    </cfRule>
  </conditionalFormatting>
  <conditionalFormatting sqref="AM273">
    <cfRule type="containsText" dxfId="29" priority="34" operator="containsText" text="DD">
      <formula>NOT(ISERROR(SEARCH("DD",AM273)))</formula>
    </cfRule>
    <cfRule type="containsText" dxfId="28" priority="35" operator="containsText" text="DC">
      <formula>NOT(ISERROR(SEARCH("DC",AM273)))</formula>
    </cfRule>
    <cfRule type="containsText" dxfId="27" priority="36" operator="containsText" text="DB">
      <formula>NOT(ISERROR(SEARCH("DB",AM273)))</formula>
    </cfRule>
  </conditionalFormatting>
  <conditionalFormatting sqref="AM284">
    <cfRule type="containsText" dxfId="26" priority="31" operator="containsText" text="DD">
      <formula>NOT(ISERROR(SEARCH("DD",AM284)))</formula>
    </cfRule>
    <cfRule type="containsText" dxfId="25" priority="32" operator="containsText" text="DC">
      <formula>NOT(ISERROR(SEARCH("DC",AM284)))</formula>
    </cfRule>
    <cfRule type="containsText" dxfId="24" priority="33" operator="containsText" text="DB">
      <formula>NOT(ISERROR(SEARCH("DB",AM284)))</formula>
    </cfRule>
  </conditionalFormatting>
  <conditionalFormatting sqref="AM306">
    <cfRule type="containsText" dxfId="23" priority="28" operator="containsText" text="DD">
      <formula>NOT(ISERROR(SEARCH("DD",AM306)))</formula>
    </cfRule>
    <cfRule type="containsText" dxfId="22" priority="29" operator="containsText" text="DC">
      <formula>NOT(ISERROR(SEARCH("DC",AM306)))</formula>
    </cfRule>
    <cfRule type="containsText" dxfId="21" priority="30" operator="containsText" text="DB">
      <formula>NOT(ISERROR(SEARCH("DB",AM306)))</formula>
    </cfRule>
  </conditionalFormatting>
  <conditionalFormatting sqref="AM317">
    <cfRule type="containsText" dxfId="20" priority="25" operator="containsText" text="DD">
      <formula>NOT(ISERROR(SEARCH("DD",AM317)))</formula>
    </cfRule>
    <cfRule type="containsText" dxfId="19" priority="26" operator="containsText" text="DC">
      <formula>NOT(ISERROR(SEARCH("DC",AM317)))</formula>
    </cfRule>
    <cfRule type="containsText" dxfId="18" priority="27" operator="containsText" text="DB">
      <formula>NOT(ISERROR(SEARCH("DB",AM317)))</formula>
    </cfRule>
  </conditionalFormatting>
  <conditionalFormatting sqref="AM328">
    <cfRule type="containsText" dxfId="17" priority="22" operator="containsText" text="DD">
      <formula>NOT(ISERROR(SEARCH("DD",AM328)))</formula>
    </cfRule>
    <cfRule type="containsText" dxfId="16" priority="23" operator="containsText" text="DC">
      <formula>NOT(ISERROR(SEARCH("DC",AM328)))</formula>
    </cfRule>
    <cfRule type="containsText" dxfId="15" priority="24" operator="containsText" text="DB">
      <formula>NOT(ISERROR(SEARCH("DB",AM328)))</formula>
    </cfRule>
  </conditionalFormatting>
  <conditionalFormatting sqref="AM339">
    <cfRule type="containsText" dxfId="14" priority="19" operator="containsText" text="DD">
      <formula>NOT(ISERROR(SEARCH("DD",AM339)))</formula>
    </cfRule>
    <cfRule type="containsText" dxfId="13" priority="20" operator="containsText" text="DC">
      <formula>NOT(ISERROR(SEARCH("DC",AM339)))</formula>
    </cfRule>
    <cfRule type="containsText" dxfId="12" priority="21" operator="containsText" text="DB">
      <formula>NOT(ISERROR(SEARCH("DB",AM339)))</formula>
    </cfRule>
  </conditionalFormatting>
  <conditionalFormatting sqref="AM350">
    <cfRule type="containsText" dxfId="11" priority="16" operator="containsText" text="DD">
      <formula>NOT(ISERROR(SEARCH("DD",AM350)))</formula>
    </cfRule>
    <cfRule type="containsText" dxfId="10" priority="17" operator="containsText" text="DC">
      <formula>NOT(ISERROR(SEARCH("DC",AM350)))</formula>
    </cfRule>
    <cfRule type="containsText" dxfId="9" priority="18" operator="containsText" text="DB">
      <formula>NOT(ISERROR(SEARCH("DB",AM350)))</formula>
    </cfRule>
  </conditionalFormatting>
  <conditionalFormatting sqref="AM361">
    <cfRule type="containsText" dxfId="8" priority="1" operator="containsText" text="DD">
      <formula>NOT(ISERROR(SEARCH("DD",AM361)))</formula>
    </cfRule>
    <cfRule type="containsText" dxfId="7" priority="2" operator="containsText" text="DC">
      <formula>NOT(ISERROR(SEARCH("DC",AM361)))</formula>
    </cfRule>
    <cfRule type="containsText" dxfId="6" priority="3" operator="containsText" text="DB">
      <formula>NOT(ISERROR(SEARCH("DB",AM361)))</formula>
    </cfRule>
  </conditionalFormatting>
  <conditionalFormatting sqref="AM372">
    <cfRule type="containsText" dxfId="5" priority="7" operator="containsText" text="DD">
      <formula>NOT(ISERROR(SEARCH("DD",AM372)))</formula>
    </cfRule>
    <cfRule type="containsText" dxfId="4" priority="8" operator="containsText" text="DC">
      <formula>NOT(ISERROR(SEARCH("DC",AM372)))</formula>
    </cfRule>
    <cfRule type="containsText" dxfId="3" priority="9" operator="containsText" text="DB">
      <formula>NOT(ISERROR(SEARCH("DB",AM372)))</formula>
    </cfRule>
  </conditionalFormatting>
  <conditionalFormatting sqref="AM383">
    <cfRule type="containsText" dxfId="2" priority="4" operator="containsText" text="DD">
      <formula>NOT(ISERROR(SEARCH("DD",AM383)))</formula>
    </cfRule>
    <cfRule type="containsText" dxfId="1" priority="5" operator="containsText" text="DC">
      <formula>NOT(ISERROR(SEARCH("DC",AM383)))</formula>
    </cfRule>
    <cfRule type="containsText" dxfId="0" priority="6" operator="containsText" text="DB">
      <formula>NOT(ISERROR(SEARCH("DB",AM383)))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/>
  <dimension ref="A1:AL438"/>
  <sheetViews>
    <sheetView zoomScale="70" zoomScaleNormal="70" zoomScaleSheetLayoutView="70" workbookViewId="0">
      <pane xSplit="23" ySplit="5" topLeftCell="X205" activePane="bottomRight" state="frozen"/>
      <selection pane="topRight" activeCell="X1" sqref="X1"/>
      <selection pane="bottomLeft" activeCell="A6" sqref="A6"/>
      <selection pane="bottomRight" activeCell="P216" sqref="P216"/>
    </sheetView>
  </sheetViews>
  <sheetFormatPr defaultColWidth="8.54296875" defaultRowHeight="10.5"/>
  <cols>
    <col min="1" max="1" width="4.54296875" style="89" customWidth="1"/>
    <col min="2" max="2" width="8.08984375" style="89" customWidth="1"/>
    <col min="3" max="3" width="7.08984375" style="89" bestFit="1" customWidth="1"/>
    <col min="4" max="4" width="8.453125" style="89" customWidth="1"/>
    <col min="5" max="5" width="6.54296875" style="89" customWidth="1"/>
    <col min="6" max="6" width="8.453125" style="89" customWidth="1"/>
    <col min="7" max="7" width="6.54296875" style="89" customWidth="1"/>
    <col min="8" max="8" width="8.453125" style="89" customWidth="1"/>
    <col min="9" max="9" width="6.54296875" style="89" customWidth="1"/>
    <col min="10" max="10" width="8.453125" style="89" customWidth="1"/>
    <col min="11" max="11" width="6.54296875" style="89" customWidth="1"/>
    <col min="12" max="12" width="8.453125" style="89" customWidth="1"/>
    <col min="13" max="13" width="6.54296875" style="89" customWidth="1"/>
    <col min="14" max="14" width="8.453125" style="89" customWidth="1"/>
    <col min="15" max="15" width="6.54296875" style="89" customWidth="1"/>
    <col min="16" max="16" width="8.453125" style="89" customWidth="1"/>
    <col min="17" max="17" width="6.54296875" style="89" customWidth="1"/>
    <col min="18" max="18" width="8.453125" style="89" customWidth="1"/>
    <col min="19" max="19" width="6.54296875" style="89" customWidth="1"/>
    <col min="20" max="20" width="8.453125" style="89" customWidth="1"/>
    <col min="21" max="21" width="6.54296875" style="89" customWidth="1"/>
    <col min="22" max="22" width="8.36328125" style="89" customWidth="1"/>
    <col min="23" max="23" width="3.453125" style="89" customWidth="1"/>
    <col min="24" max="24" width="9" style="89" customWidth="1"/>
    <col min="25" max="25" width="10" style="89" bestFit="1" customWidth="1"/>
    <col min="26" max="26" width="6.81640625" style="89" customWidth="1"/>
    <col min="27" max="27" width="6.54296875" style="89" bestFit="1" customWidth="1"/>
    <col min="28" max="28" width="6.90625" style="89" bestFit="1" customWidth="1"/>
    <col min="29" max="29" width="4.90625" style="89" bestFit="1" customWidth="1"/>
    <col min="30" max="30" width="4.453125" style="89" bestFit="1" customWidth="1"/>
    <col min="31" max="31" width="6.54296875" style="89" bestFit="1" customWidth="1"/>
    <col min="32" max="32" width="6.90625" style="89" bestFit="1" customWidth="1"/>
    <col min="33" max="33" width="4.90625" style="89" bestFit="1" customWidth="1"/>
    <col min="34" max="34" width="3.90625" style="89" bestFit="1" customWidth="1"/>
    <col min="35" max="35" width="10" style="89" bestFit="1" customWidth="1"/>
    <col min="36" max="36" width="9.36328125" style="89" bestFit="1" customWidth="1"/>
    <col min="37" max="37" width="7.453125" style="89" bestFit="1" customWidth="1"/>
    <col min="38" max="38" width="10.453125" style="89" bestFit="1" customWidth="1"/>
    <col min="39" max="41" width="6.453125" style="89" customWidth="1"/>
    <col min="42" max="51" width="6.54296875" style="89" customWidth="1"/>
    <col min="52" max="59" width="6.453125" style="89" customWidth="1"/>
    <col min="60" max="16384" width="8.54296875" style="89"/>
  </cols>
  <sheetData>
    <row r="1" spans="1:38" ht="26.5" thickBot="1">
      <c r="A1" s="867" t="s">
        <v>255</v>
      </c>
      <c r="B1" s="868"/>
      <c r="C1" s="868"/>
      <c r="D1" s="868"/>
      <c r="E1" s="868"/>
      <c r="F1" s="868"/>
      <c r="G1" s="868"/>
      <c r="H1" s="868"/>
      <c r="I1" s="868"/>
      <c r="J1" s="868"/>
      <c r="K1" s="868"/>
      <c r="L1" s="868"/>
      <c r="M1" s="868"/>
      <c r="N1" s="868"/>
      <c r="O1" s="868"/>
      <c r="P1" s="868"/>
      <c r="Q1" s="868"/>
      <c r="R1" s="868"/>
      <c r="S1" s="868"/>
      <c r="T1" s="868"/>
      <c r="U1" s="868"/>
      <c r="V1" s="868"/>
      <c r="W1" s="868"/>
      <c r="X1" s="868"/>
      <c r="Y1" s="868"/>
      <c r="Z1" s="868"/>
      <c r="AA1" s="868"/>
      <c r="AB1" s="868"/>
      <c r="AC1" s="868"/>
      <c r="AD1" s="868"/>
      <c r="AE1" s="868"/>
      <c r="AF1" s="868"/>
      <c r="AG1" s="868"/>
      <c r="AH1" s="869">
        <f ca="1">'PGCIL - KEC'!M1</f>
        <v>46185</v>
      </c>
      <c r="AI1" s="869"/>
      <c r="AJ1" s="869"/>
      <c r="AK1" s="869"/>
      <c r="AL1" s="870"/>
    </row>
    <row r="2" spans="1:38" s="96" customFormat="1" ht="17">
      <c r="A2" s="90" t="s">
        <v>256</v>
      </c>
      <c r="B2" s="91"/>
      <c r="C2" s="91"/>
      <c r="D2" s="92"/>
      <c r="E2" s="93" t="s">
        <v>332</v>
      </c>
      <c r="F2" s="94"/>
      <c r="G2" s="95"/>
      <c r="H2" s="95"/>
      <c r="I2" s="95"/>
      <c r="J2" s="95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5"/>
      <c r="W2" s="95"/>
      <c r="X2" s="871" t="s">
        <v>110</v>
      </c>
      <c r="Y2" s="872"/>
      <c r="Z2" s="872"/>
      <c r="AA2" s="872"/>
      <c r="AB2" s="872"/>
      <c r="AC2" s="872"/>
      <c r="AD2" s="872"/>
      <c r="AE2" s="872"/>
      <c r="AF2" s="872"/>
      <c r="AG2" s="872"/>
      <c r="AH2" s="872"/>
      <c r="AI2" s="872"/>
      <c r="AJ2" s="872"/>
      <c r="AK2" s="872"/>
      <c r="AL2" s="873"/>
    </row>
    <row r="3" spans="1:38" s="96" customFormat="1" ht="17.149999999999999" customHeight="1">
      <c r="A3" s="90" t="s">
        <v>257</v>
      </c>
      <c r="B3" s="91"/>
      <c r="C3" s="91"/>
      <c r="D3" s="97"/>
      <c r="E3" s="93" t="s">
        <v>331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5"/>
      <c r="W3" s="95"/>
      <c r="X3" s="874" t="s">
        <v>258</v>
      </c>
      <c r="Y3" s="876" t="s">
        <v>259</v>
      </c>
      <c r="Z3" s="878" t="s">
        <v>260</v>
      </c>
      <c r="AA3" s="880" t="s">
        <v>261</v>
      </c>
      <c r="AB3" s="880"/>
      <c r="AC3" s="880"/>
      <c r="AD3" s="880" t="s">
        <v>262</v>
      </c>
      <c r="AE3" s="880"/>
      <c r="AF3" s="880"/>
      <c r="AG3" s="880"/>
      <c r="AH3" s="880" t="s">
        <v>263</v>
      </c>
      <c r="AI3" s="878" t="s">
        <v>264</v>
      </c>
      <c r="AJ3" s="878" t="s">
        <v>265</v>
      </c>
      <c r="AK3" s="878" t="s">
        <v>266</v>
      </c>
      <c r="AL3" s="886" t="s">
        <v>267</v>
      </c>
    </row>
    <row r="4" spans="1:38" s="96" customFormat="1" ht="17.149999999999999" customHeight="1">
      <c r="A4" s="98" t="s">
        <v>268</v>
      </c>
      <c r="B4" s="99"/>
      <c r="C4" s="99"/>
      <c r="D4" s="100"/>
      <c r="E4" s="93" t="s">
        <v>269</v>
      </c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95"/>
      <c r="W4" s="95"/>
      <c r="X4" s="874"/>
      <c r="Y4" s="876"/>
      <c r="Z4" s="878"/>
      <c r="AA4" s="880"/>
      <c r="AB4" s="880"/>
      <c r="AC4" s="880"/>
      <c r="AD4" s="880"/>
      <c r="AE4" s="880"/>
      <c r="AF4" s="880"/>
      <c r="AG4" s="880"/>
      <c r="AH4" s="880"/>
      <c r="AI4" s="878"/>
      <c r="AJ4" s="878"/>
      <c r="AK4" s="878"/>
      <c r="AL4" s="886"/>
    </row>
    <row r="5" spans="1:38" s="96" customFormat="1" ht="16.399999999999999" customHeight="1" thickBot="1">
      <c r="A5" s="101"/>
      <c r="B5" s="102"/>
      <c r="C5" s="102"/>
      <c r="D5" s="103"/>
      <c r="E5" s="104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5"/>
      <c r="W5" s="105"/>
      <c r="X5" s="875"/>
      <c r="Y5" s="877"/>
      <c r="Z5" s="879"/>
      <c r="AA5" s="106" t="s">
        <v>270</v>
      </c>
      <c r="AB5" s="106" t="s">
        <v>271</v>
      </c>
      <c r="AC5" s="106" t="s">
        <v>272</v>
      </c>
      <c r="AD5" s="106" t="s">
        <v>273</v>
      </c>
      <c r="AE5" s="106" t="s">
        <v>270</v>
      </c>
      <c r="AF5" s="106" t="s">
        <v>271</v>
      </c>
      <c r="AG5" s="106" t="s">
        <v>272</v>
      </c>
      <c r="AH5" s="881"/>
      <c r="AI5" s="879"/>
      <c r="AJ5" s="879"/>
      <c r="AK5" s="879"/>
      <c r="AL5" s="887"/>
    </row>
    <row r="6" spans="1:38" s="96" customFormat="1" ht="13.4" customHeight="1">
      <c r="A6" s="888" t="s">
        <v>274</v>
      </c>
      <c r="B6" s="889"/>
      <c r="C6" s="889"/>
      <c r="D6" s="889"/>
      <c r="E6" s="889"/>
      <c r="F6" s="889"/>
      <c r="G6" s="889"/>
      <c r="H6" s="889"/>
      <c r="I6" s="889"/>
      <c r="J6" s="889"/>
      <c r="K6" s="889"/>
      <c r="L6" s="892" t="s">
        <v>275</v>
      </c>
      <c r="M6" s="893"/>
      <c r="N6" s="893"/>
      <c r="O6" s="893"/>
      <c r="P6" s="893"/>
      <c r="Q6" s="893"/>
      <c r="R6" s="893"/>
      <c r="S6" s="893"/>
      <c r="T6" s="893"/>
      <c r="U6" s="893"/>
      <c r="V6" s="893"/>
      <c r="W6" s="894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8"/>
    </row>
    <row r="7" spans="1:38" s="96" customFormat="1" ht="13.4" customHeight="1" thickBot="1">
      <c r="A7" s="890"/>
      <c r="B7" s="891"/>
      <c r="C7" s="891"/>
      <c r="D7" s="891"/>
      <c r="E7" s="891"/>
      <c r="F7" s="891"/>
      <c r="G7" s="891"/>
      <c r="H7" s="891"/>
      <c r="I7" s="891"/>
      <c r="J7" s="891"/>
      <c r="K7" s="891"/>
      <c r="L7" s="895"/>
      <c r="M7" s="896"/>
      <c r="N7" s="896"/>
      <c r="O7" s="896"/>
      <c r="P7" s="896"/>
      <c r="Q7" s="896"/>
      <c r="R7" s="896"/>
      <c r="S7" s="896"/>
      <c r="T7" s="896"/>
      <c r="U7" s="896"/>
      <c r="V7" s="896"/>
      <c r="W7" s="89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8"/>
    </row>
    <row r="8" spans="1:38" s="96" customFormat="1" ht="17.149999999999999" customHeight="1">
      <c r="A8" s="898" t="s">
        <v>107</v>
      </c>
      <c r="B8" s="900" t="s">
        <v>69</v>
      </c>
      <c r="C8" s="901"/>
      <c r="D8" s="902"/>
      <c r="E8" s="906" t="s">
        <v>120</v>
      </c>
      <c r="F8" s="908" t="s">
        <v>276</v>
      </c>
      <c r="G8" s="908"/>
      <c r="H8" s="908" t="s">
        <v>277</v>
      </c>
      <c r="I8" s="908"/>
      <c r="J8" s="908" t="s">
        <v>278</v>
      </c>
      <c r="K8" s="920"/>
      <c r="L8" s="922" t="s">
        <v>107</v>
      </c>
      <c r="M8" s="882" t="s">
        <v>279</v>
      </c>
      <c r="N8" s="882"/>
      <c r="O8" s="882"/>
      <c r="P8" s="882"/>
      <c r="Q8" s="882" t="s">
        <v>280</v>
      </c>
      <c r="R8" s="882"/>
      <c r="S8" s="882" t="s">
        <v>116</v>
      </c>
      <c r="T8" s="882"/>
      <c r="U8" s="882" t="s">
        <v>278</v>
      </c>
      <c r="V8" s="882"/>
      <c r="W8" s="884"/>
      <c r="X8" s="109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8"/>
    </row>
    <row r="9" spans="1:38" s="96" customFormat="1" ht="17.899999999999999" customHeight="1" thickBot="1">
      <c r="A9" s="899"/>
      <c r="B9" s="903"/>
      <c r="C9" s="904"/>
      <c r="D9" s="905"/>
      <c r="E9" s="907"/>
      <c r="F9" s="909"/>
      <c r="G9" s="909"/>
      <c r="H9" s="909"/>
      <c r="I9" s="909"/>
      <c r="J9" s="909"/>
      <c r="K9" s="921"/>
      <c r="L9" s="923"/>
      <c r="M9" s="883"/>
      <c r="N9" s="883"/>
      <c r="O9" s="883"/>
      <c r="P9" s="883"/>
      <c r="Q9" s="883"/>
      <c r="R9" s="883"/>
      <c r="S9" s="883"/>
      <c r="T9" s="883"/>
      <c r="U9" s="883"/>
      <c r="V9" s="883"/>
      <c r="W9" s="885"/>
      <c r="X9" s="109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8"/>
    </row>
    <row r="10" spans="1:38" s="96" customFormat="1" ht="17">
      <c r="A10" s="110">
        <v>1</v>
      </c>
      <c r="B10" s="910" t="s">
        <v>281</v>
      </c>
      <c r="C10" s="911"/>
      <c r="D10" s="912"/>
      <c r="E10" s="111" t="s">
        <v>282</v>
      </c>
      <c r="F10" s="913">
        <f>'PGCIL - KEC'!C9</f>
        <v>184.98599999999999</v>
      </c>
      <c r="G10" s="914"/>
      <c r="H10" s="915">
        <f>'PGCIL - KEC'!I7</f>
        <v>166.53100000000001</v>
      </c>
      <c r="I10" s="915"/>
      <c r="J10" s="916">
        <f t="shared" ref="J10:J15" si="0">F10-H10</f>
        <v>18.454999999999984</v>
      </c>
      <c r="K10" s="917"/>
      <c r="L10" s="112">
        <v>1</v>
      </c>
      <c r="M10" s="918" t="s">
        <v>283</v>
      </c>
      <c r="N10" s="918"/>
      <c r="O10" s="918"/>
      <c r="P10" s="918"/>
      <c r="Q10" s="919">
        <v>48</v>
      </c>
      <c r="R10" s="919"/>
      <c r="S10" s="919">
        <v>46</v>
      </c>
      <c r="T10" s="919"/>
      <c r="U10" s="925">
        <f t="shared" ref="U10:U19" si="1">Q10-S10</f>
        <v>2</v>
      </c>
      <c r="V10" s="925"/>
      <c r="W10" s="926"/>
      <c r="X10" s="936"/>
      <c r="Y10" s="934"/>
      <c r="Z10" s="927"/>
      <c r="AA10" s="924"/>
      <c r="AB10" s="924"/>
      <c r="AC10" s="924"/>
      <c r="AD10" s="934"/>
      <c r="AE10" s="924"/>
      <c r="AF10" s="924"/>
      <c r="AG10" s="924"/>
      <c r="AH10" s="927"/>
      <c r="AI10" s="927"/>
      <c r="AJ10" s="927"/>
      <c r="AK10" s="927"/>
      <c r="AL10" s="931"/>
    </row>
    <row r="11" spans="1:38" s="96" customFormat="1" ht="17">
      <c r="A11" s="110">
        <v>2</v>
      </c>
      <c r="B11" s="910" t="s">
        <v>118</v>
      </c>
      <c r="C11" s="911"/>
      <c r="D11" s="912"/>
      <c r="E11" s="111" t="s">
        <v>282</v>
      </c>
      <c r="F11" s="913">
        <f>'PGCIL - KEC'!C9</f>
        <v>184.98599999999999</v>
      </c>
      <c r="G11" s="914"/>
      <c r="H11" s="915">
        <f>'PGCIL - KEC'!I9</f>
        <v>136.13900000000001</v>
      </c>
      <c r="I11" s="915"/>
      <c r="J11" s="916">
        <f t="shared" si="0"/>
        <v>48.84699999999998</v>
      </c>
      <c r="K11" s="917"/>
      <c r="L11" s="113" t="b">
        <v>1</v>
      </c>
      <c r="M11" s="933" t="s">
        <v>284</v>
      </c>
      <c r="N11" s="933"/>
      <c r="O11" s="933"/>
      <c r="P11" s="933"/>
      <c r="Q11" s="925">
        <v>18</v>
      </c>
      <c r="R11" s="925"/>
      <c r="S11" s="925">
        <v>18</v>
      </c>
      <c r="T11" s="925"/>
      <c r="U11" s="925">
        <f t="shared" si="1"/>
        <v>0</v>
      </c>
      <c r="V11" s="925"/>
      <c r="W11" s="926"/>
      <c r="X11" s="936"/>
      <c r="Y11" s="934"/>
      <c r="Z11" s="927"/>
      <c r="AA11" s="924"/>
      <c r="AB11" s="924"/>
      <c r="AC11" s="924"/>
      <c r="AD11" s="934"/>
      <c r="AE11" s="924"/>
      <c r="AF11" s="924"/>
      <c r="AG11" s="924"/>
      <c r="AH11" s="927"/>
      <c r="AI11" s="927"/>
      <c r="AJ11" s="927"/>
      <c r="AK11" s="927"/>
      <c r="AL11" s="931"/>
    </row>
    <row r="12" spans="1:38" s="96" customFormat="1" ht="17">
      <c r="A12" s="110">
        <v>3</v>
      </c>
      <c r="B12" s="910" t="s">
        <v>285</v>
      </c>
      <c r="C12" s="911"/>
      <c r="D12" s="912"/>
      <c r="E12" s="111" t="s">
        <v>286</v>
      </c>
      <c r="F12" s="938">
        <v>28</v>
      </c>
      <c r="G12" s="914"/>
      <c r="H12" s="939">
        <f>'PGCIL - KEC'!I10</f>
        <v>18</v>
      </c>
      <c r="I12" s="940"/>
      <c r="J12" s="916">
        <f t="shared" si="0"/>
        <v>10</v>
      </c>
      <c r="K12" s="917"/>
      <c r="L12" s="114" t="b">
        <v>1</v>
      </c>
      <c r="M12" s="933" t="s">
        <v>287</v>
      </c>
      <c r="N12" s="933"/>
      <c r="O12" s="933"/>
      <c r="P12" s="933"/>
      <c r="Q12" s="925">
        <v>2</v>
      </c>
      <c r="R12" s="925"/>
      <c r="S12" s="925">
        <v>2</v>
      </c>
      <c r="T12" s="925"/>
      <c r="U12" s="925">
        <f t="shared" si="1"/>
        <v>0</v>
      </c>
      <c r="V12" s="925"/>
      <c r="W12" s="926"/>
      <c r="X12" s="936"/>
      <c r="Y12" s="934"/>
      <c r="Z12" s="927"/>
      <c r="AA12" s="927"/>
      <c r="AB12" s="927"/>
      <c r="AC12" s="927"/>
      <c r="AD12" s="934"/>
      <c r="AE12" s="927"/>
      <c r="AF12" s="927"/>
      <c r="AG12" s="927"/>
      <c r="AH12" s="927"/>
      <c r="AI12" s="927"/>
      <c r="AJ12" s="927"/>
      <c r="AK12" s="927"/>
      <c r="AL12" s="931"/>
    </row>
    <row r="13" spans="1:38" s="96" customFormat="1" ht="17">
      <c r="A13" s="110">
        <v>4</v>
      </c>
      <c r="B13" s="910" t="s">
        <v>288</v>
      </c>
      <c r="C13" s="911"/>
      <c r="D13" s="912"/>
      <c r="E13" s="111" t="s">
        <v>286</v>
      </c>
      <c r="F13" s="938">
        <f>'PGCIL - KEC'!C12</f>
        <v>480</v>
      </c>
      <c r="G13" s="914"/>
      <c r="H13" s="939">
        <f>'PGCIL - KEC'!I12</f>
        <v>161</v>
      </c>
      <c r="I13" s="940"/>
      <c r="J13" s="916">
        <f t="shared" si="0"/>
        <v>319</v>
      </c>
      <c r="K13" s="917"/>
      <c r="L13" s="114" t="b">
        <v>1</v>
      </c>
      <c r="M13" s="933" t="s">
        <v>289</v>
      </c>
      <c r="N13" s="933"/>
      <c r="O13" s="933"/>
      <c r="P13" s="933"/>
      <c r="Q13" s="925">
        <v>15</v>
      </c>
      <c r="R13" s="925"/>
      <c r="S13" s="925">
        <v>14</v>
      </c>
      <c r="T13" s="925"/>
      <c r="U13" s="925">
        <f t="shared" si="1"/>
        <v>1</v>
      </c>
      <c r="V13" s="925"/>
      <c r="W13" s="926"/>
      <c r="X13" s="936"/>
      <c r="Y13" s="934"/>
      <c r="Z13" s="927"/>
      <c r="AA13" s="927"/>
      <c r="AB13" s="927"/>
      <c r="AC13" s="927"/>
      <c r="AD13" s="934"/>
      <c r="AE13" s="927"/>
      <c r="AF13" s="927"/>
      <c r="AG13" s="927"/>
      <c r="AH13" s="927"/>
      <c r="AI13" s="927"/>
      <c r="AJ13" s="927"/>
      <c r="AK13" s="927"/>
      <c r="AL13" s="931"/>
    </row>
    <row r="14" spans="1:38" s="96" customFormat="1" ht="17">
      <c r="A14" s="110">
        <v>5</v>
      </c>
      <c r="B14" s="910" t="s">
        <v>290</v>
      </c>
      <c r="C14" s="911"/>
      <c r="D14" s="912"/>
      <c r="E14" s="111" t="s">
        <v>286</v>
      </c>
      <c r="F14" s="938">
        <f>F13</f>
        <v>480</v>
      </c>
      <c r="G14" s="914"/>
      <c r="H14" s="939">
        <f>'PGCIL - KEC'!I13</f>
        <v>105</v>
      </c>
      <c r="I14" s="940"/>
      <c r="J14" s="916">
        <f t="shared" si="0"/>
        <v>375</v>
      </c>
      <c r="K14" s="917"/>
      <c r="L14" s="114" t="b">
        <v>1</v>
      </c>
      <c r="M14" s="933" t="s">
        <v>569</v>
      </c>
      <c r="N14" s="933"/>
      <c r="O14" s="933"/>
      <c r="P14" s="933"/>
      <c r="Q14" s="925">
        <v>13</v>
      </c>
      <c r="R14" s="925"/>
      <c r="S14" s="925">
        <v>12</v>
      </c>
      <c r="T14" s="925"/>
      <c r="U14" s="925">
        <f t="shared" si="1"/>
        <v>1</v>
      </c>
      <c r="V14" s="925"/>
      <c r="W14" s="926"/>
      <c r="X14" s="936"/>
      <c r="Y14" s="934"/>
      <c r="Z14" s="927"/>
      <c r="AA14" s="927"/>
      <c r="AB14" s="927"/>
      <c r="AC14" s="927"/>
      <c r="AD14" s="934"/>
      <c r="AE14" s="927"/>
      <c r="AF14" s="927"/>
      <c r="AG14" s="927"/>
      <c r="AH14" s="927"/>
      <c r="AI14" s="927"/>
      <c r="AJ14" s="927"/>
      <c r="AK14" s="927"/>
      <c r="AL14" s="931"/>
    </row>
    <row r="15" spans="1:38" s="96" customFormat="1" ht="17.149999999999999" customHeight="1">
      <c r="A15" s="110">
        <v>6</v>
      </c>
      <c r="B15" s="910" t="s">
        <v>291</v>
      </c>
      <c r="C15" s="911"/>
      <c r="D15" s="912"/>
      <c r="E15" s="111" t="s">
        <v>286</v>
      </c>
      <c r="F15" s="938">
        <f>F14</f>
        <v>480</v>
      </c>
      <c r="G15" s="914"/>
      <c r="H15" s="939">
        <f>'PGCIL - KEC'!I14</f>
        <v>63</v>
      </c>
      <c r="I15" s="940"/>
      <c r="J15" s="916">
        <f t="shared" si="0"/>
        <v>417</v>
      </c>
      <c r="K15" s="917"/>
      <c r="L15" s="115">
        <v>2</v>
      </c>
      <c r="M15" s="933" t="s">
        <v>1688</v>
      </c>
      <c r="N15" s="933"/>
      <c r="O15" s="933"/>
      <c r="P15" s="933"/>
      <c r="Q15" s="925">
        <v>6</v>
      </c>
      <c r="R15" s="925"/>
      <c r="S15" s="925">
        <v>3</v>
      </c>
      <c r="T15" s="925"/>
      <c r="U15" s="925">
        <f t="shared" si="1"/>
        <v>3</v>
      </c>
      <c r="V15" s="925"/>
      <c r="W15" s="926"/>
      <c r="X15" s="936"/>
      <c r="Y15" s="934"/>
      <c r="Z15" s="927"/>
      <c r="AA15" s="927"/>
      <c r="AB15" s="927"/>
      <c r="AC15" s="927"/>
      <c r="AD15" s="934"/>
      <c r="AE15" s="927"/>
      <c r="AF15" s="927"/>
      <c r="AG15" s="927"/>
      <c r="AH15" s="927"/>
      <c r="AI15" s="927"/>
      <c r="AJ15" s="927"/>
      <c r="AK15" s="927"/>
      <c r="AL15" s="931"/>
    </row>
    <row r="16" spans="1:38" s="96" customFormat="1" ht="17">
      <c r="A16" s="110">
        <v>7</v>
      </c>
      <c r="B16" s="910" t="s">
        <v>292</v>
      </c>
      <c r="C16" s="911"/>
      <c r="D16" s="912"/>
      <c r="E16" s="111" t="s">
        <v>286</v>
      </c>
      <c r="F16" s="938">
        <f>F15</f>
        <v>480</v>
      </c>
      <c r="G16" s="914"/>
      <c r="H16" s="939">
        <v>36</v>
      </c>
      <c r="I16" s="940"/>
      <c r="J16" s="916">
        <f>F16-H16</f>
        <v>444</v>
      </c>
      <c r="K16" s="917"/>
      <c r="L16" s="115">
        <v>3</v>
      </c>
      <c r="M16" s="933" t="s">
        <v>1689</v>
      </c>
      <c r="N16" s="933"/>
      <c r="O16" s="933"/>
      <c r="P16" s="933"/>
      <c r="Q16" s="925">
        <v>3</v>
      </c>
      <c r="R16" s="925"/>
      <c r="S16" s="925">
        <v>3</v>
      </c>
      <c r="T16" s="925"/>
      <c r="U16" s="925">
        <f t="shared" si="1"/>
        <v>0</v>
      </c>
      <c r="V16" s="925"/>
      <c r="W16" s="926"/>
      <c r="X16" s="936"/>
      <c r="Y16" s="934"/>
      <c r="Z16" s="927"/>
      <c r="AA16" s="927"/>
      <c r="AB16" s="927"/>
      <c r="AC16" s="927"/>
      <c r="AD16" s="934"/>
      <c r="AE16" s="927"/>
      <c r="AF16" s="927"/>
      <c r="AG16" s="927"/>
      <c r="AH16" s="927"/>
      <c r="AI16" s="927"/>
      <c r="AJ16" s="927"/>
      <c r="AK16" s="927"/>
      <c r="AL16" s="931"/>
    </row>
    <row r="17" spans="1:38" s="96" customFormat="1" ht="17">
      <c r="A17" s="110">
        <v>8</v>
      </c>
      <c r="B17" s="910" t="s">
        <v>293</v>
      </c>
      <c r="C17" s="911"/>
      <c r="D17" s="912"/>
      <c r="E17" s="111" t="s">
        <v>282</v>
      </c>
      <c r="F17" s="913">
        <f>F11</f>
        <v>184.98599999999999</v>
      </c>
      <c r="G17" s="914"/>
      <c r="H17" s="915">
        <f>'PGCIL - KEC'!I17</f>
        <v>0</v>
      </c>
      <c r="I17" s="915"/>
      <c r="J17" s="941">
        <f t="shared" ref="J17" si="2">F17-H17</f>
        <v>184.98599999999999</v>
      </c>
      <c r="K17" s="942"/>
      <c r="L17" s="115">
        <v>4</v>
      </c>
      <c r="M17" s="933" t="s">
        <v>560</v>
      </c>
      <c r="N17" s="933"/>
      <c r="O17" s="933"/>
      <c r="P17" s="933"/>
      <c r="Q17" s="925">
        <v>2</v>
      </c>
      <c r="R17" s="925"/>
      <c r="S17" s="925">
        <v>2</v>
      </c>
      <c r="T17" s="925"/>
      <c r="U17" s="925">
        <f t="shared" si="1"/>
        <v>0</v>
      </c>
      <c r="V17" s="925"/>
      <c r="W17" s="926"/>
      <c r="X17" s="936"/>
      <c r="Y17" s="934"/>
      <c r="Z17" s="927"/>
      <c r="AA17" s="927"/>
      <c r="AB17" s="927"/>
      <c r="AC17" s="927"/>
      <c r="AD17" s="934"/>
      <c r="AE17" s="927"/>
      <c r="AF17" s="927"/>
      <c r="AG17" s="927"/>
      <c r="AH17" s="927"/>
      <c r="AI17" s="927"/>
      <c r="AJ17" s="927"/>
      <c r="AK17" s="927"/>
      <c r="AL17" s="931"/>
    </row>
    <row r="18" spans="1:38" s="96" customFormat="1" ht="17">
      <c r="A18" s="110">
        <v>9</v>
      </c>
      <c r="B18" s="910" t="s">
        <v>294</v>
      </c>
      <c r="C18" s="911"/>
      <c r="D18" s="912"/>
      <c r="E18" s="111" t="s">
        <v>282</v>
      </c>
      <c r="F18" s="913">
        <f>F17</f>
        <v>184.98599999999999</v>
      </c>
      <c r="G18" s="914"/>
      <c r="H18" s="915">
        <f>'PGCIL - KEC'!I18</f>
        <v>0</v>
      </c>
      <c r="I18" s="915"/>
      <c r="J18" s="952">
        <f t="shared" ref="J18:J19" si="3">F18-H18</f>
        <v>184.98599999999999</v>
      </c>
      <c r="K18" s="953"/>
      <c r="L18" s="115">
        <v>5</v>
      </c>
      <c r="M18" s="933" t="s">
        <v>1690</v>
      </c>
      <c r="N18" s="933"/>
      <c r="O18" s="933"/>
      <c r="P18" s="933"/>
      <c r="Q18" s="925">
        <v>4</v>
      </c>
      <c r="R18" s="925"/>
      <c r="S18" s="925">
        <v>4</v>
      </c>
      <c r="T18" s="925"/>
      <c r="U18" s="925">
        <f t="shared" si="1"/>
        <v>0</v>
      </c>
      <c r="V18" s="925"/>
      <c r="W18" s="926"/>
      <c r="X18" s="936"/>
      <c r="Y18" s="934"/>
      <c r="Z18" s="927"/>
      <c r="AA18" s="927"/>
      <c r="AB18" s="927"/>
      <c r="AC18" s="927"/>
      <c r="AD18" s="934"/>
      <c r="AE18" s="927"/>
      <c r="AF18" s="927"/>
      <c r="AG18" s="927"/>
      <c r="AH18" s="927"/>
      <c r="AI18" s="927"/>
      <c r="AJ18" s="927"/>
      <c r="AK18" s="927"/>
      <c r="AL18" s="931"/>
    </row>
    <row r="19" spans="1:38" s="96" customFormat="1" ht="17.5" thickBot="1">
      <c r="A19" s="116">
        <v>10</v>
      </c>
      <c r="B19" s="943" t="s">
        <v>295</v>
      </c>
      <c r="C19" s="944"/>
      <c r="D19" s="945"/>
      <c r="E19" s="117" t="s">
        <v>282</v>
      </c>
      <c r="F19" s="946">
        <f>F18</f>
        <v>184.98599999999999</v>
      </c>
      <c r="G19" s="947"/>
      <c r="H19" s="948">
        <f>'PGCIL - KEC'!I19</f>
        <v>0</v>
      </c>
      <c r="I19" s="949"/>
      <c r="J19" s="950">
        <f t="shared" si="3"/>
        <v>184.98599999999999</v>
      </c>
      <c r="K19" s="950"/>
      <c r="L19" s="305">
        <v>6</v>
      </c>
      <c r="M19" s="951" t="s">
        <v>1691</v>
      </c>
      <c r="N19" s="951"/>
      <c r="O19" s="951"/>
      <c r="P19" s="951"/>
      <c r="Q19" s="929">
        <v>6</v>
      </c>
      <c r="R19" s="929"/>
      <c r="S19" s="929">
        <v>6</v>
      </c>
      <c r="T19" s="929"/>
      <c r="U19" s="929">
        <f t="shared" si="1"/>
        <v>0</v>
      </c>
      <c r="V19" s="929"/>
      <c r="W19" s="930"/>
      <c r="X19" s="937"/>
      <c r="Y19" s="935"/>
      <c r="Z19" s="928"/>
      <c r="AA19" s="928"/>
      <c r="AB19" s="928"/>
      <c r="AC19" s="928"/>
      <c r="AD19" s="935"/>
      <c r="AE19" s="928"/>
      <c r="AF19" s="928"/>
      <c r="AG19" s="928"/>
      <c r="AH19" s="928"/>
      <c r="AI19" s="928"/>
      <c r="AJ19" s="928"/>
      <c r="AK19" s="928"/>
      <c r="AL19" s="932"/>
    </row>
    <row r="20" spans="1:38" s="119" customFormat="1" ht="14.5">
      <c r="A20" s="118"/>
      <c r="X20" s="965">
        <f>V28/1000</f>
        <v>3.516</v>
      </c>
      <c r="Y20" s="954">
        <f>X20</f>
        <v>3.516</v>
      </c>
      <c r="Z20" s="954"/>
      <c r="AA20" s="954">
        <v>9</v>
      </c>
      <c r="AB20" s="963">
        <v>9</v>
      </c>
      <c r="AC20" s="954">
        <f>AA20-AB20</f>
        <v>0</v>
      </c>
      <c r="AD20" s="954">
        <v>6</v>
      </c>
      <c r="AE20" s="954">
        <v>9</v>
      </c>
      <c r="AF20" s="954">
        <v>9</v>
      </c>
      <c r="AG20" s="954">
        <f>AE20-AF20</f>
        <v>0</v>
      </c>
      <c r="AH20" s="954"/>
      <c r="AI20" s="954"/>
      <c r="AJ20" s="957">
        <f>+K28+M28+O28+Q28+S28+U28</f>
        <v>2129.4139999999998</v>
      </c>
      <c r="AK20" s="957">
        <f>S28+U28</f>
        <v>707.81899999999996</v>
      </c>
      <c r="AL20" s="958"/>
    </row>
    <row r="21" spans="1:38" s="119" customFormat="1" ht="15.5">
      <c r="A21" s="118"/>
      <c r="B21" s="120" t="s">
        <v>573</v>
      </c>
      <c r="X21" s="966"/>
      <c r="Y21" s="955"/>
      <c r="Z21" s="955"/>
      <c r="AA21" s="955"/>
      <c r="AB21" s="964"/>
      <c r="AC21" s="955"/>
      <c r="AD21" s="955"/>
      <c r="AE21" s="955"/>
      <c r="AF21" s="955"/>
      <c r="AG21" s="955"/>
      <c r="AH21" s="955"/>
      <c r="AI21" s="955"/>
      <c r="AJ21" s="955"/>
      <c r="AK21" s="955"/>
      <c r="AL21" s="959"/>
    </row>
    <row r="22" spans="1:38" s="119" customFormat="1" ht="15.5">
      <c r="A22" s="118"/>
      <c r="B22" s="120"/>
      <c r="X22" s="966"/>
      <c r="Y22" s="955"/>
      <c r="Z22" s="955"/>
      <c r="AA22" s="955"/>
      <c r="AB22" s="964"/>
      <c r="AC22" s="955"/>
      <c r="AD22" s="955"/>
      <c r="AE22" s="955"/>
      <c r="AF22" s="955"/>
      <c r="AG22" s="955"/>
      <c r="AH22" s="955"/>
      <c r="AI22" s="955"/>
      <c r="AJ22" s="955"/>
      <c r="AK22" s="955"/>
      <c r="AL22" s="959"/>
    </row>
    <row r="23" spans="1:38" s="119" customFormat="1" ht="13.5" customHeight="1">
      <c r="A23" s="118"/>
      <c r="C23" s="133"/>
      <c r="E23" s="133"/>
      <c r="G23" s="133"/>
      <c r="I23" s="133" t="s">
        <v>798</v>
      </c>
      <c r="Q23" s="133" t="s">
        <v>798</v>
      </c>
      <c r="X23" s="967"/>
      <c r="Y23" s="956"/>
      <c r="Z23" s="956"/>
      <c r="AA23" s="956"/>
      <c r="AB23" s="964"/>
      <c r="AC23" s="956"/>
      <c r="AD23" s="956"/>
      <c r="AE23" s="956"/>
      <c r="AF23" s="956"/>
      <c r="AG23" s="956"/>
      <c r="AH23" s="956"/>
      <c r="AI23" s="956"/>
      <c r="AJ23" s="956"/>
      <c r="AK23" s="956"/>
      <c r="AL23" s="960"/>
    </row>
    <row r="24" spans="1:38" s="119" customFormat="1" ht="13.5" customHeight="1">
      <c r="A24" s="118"/>
      <c r="B24" s="121" t="s">
        <v>296</v>
      </c>
      <c r="C24" s="132"/>
      <c r="D24" s="121" t="s">
        <v>215</v>
      </c>
      <c r="E24" s="132"/>
      <c r="F24" s="121" t="s">
        <v>214</v>
      </c>
      <c r="G24" s="132"/>
      <c r="H24" s="121" t="s">
        <v>3</v>
      </c>
      <c r="I24" s="132"/>
      <c r="J24" s="121" t="s">
        <v>4</v>
      </c>
      <c r="K24" s="121"/>
      <c r="L24" s="121" t="s">
        <v>297</v>
      </c>
      <c r="M24" s="121"/>
      <c r="N24" s="121" t="s">
        <v>6</v>
      </c>
      <c r="O24" s="121"/>
      <c r="P24" s="121" t="s">
        <v>7</v>
      </c>
      <c r="Q24" s="121"/>
      <c r="R24" s="121" t="s">
        <v>8</v>
      </c>
      <c r="S24" s="121"/>
      <c r="T24" s="121" t="s">
        <v>333</v>
      </c>
      <c r="X24" s="967"/>
      <c r="Y24" s="956"/>
      <c r="Z24" s="956"/>
      <c r="AA24" s="956"/>
      <c r="AB24" s="964"/>
      <c r="AC24" s="956"/>
      <c r="AD24" s="956"/>
      <c r="AE24" s="956"/>
      <c r="AF24" s="956"/>
      <c r="AG24" s="956"/>
      <c r="AH24" s="956"/>
      <c r="AI24" s="956"/>
      <c r="AJ24" s="956"/>
      <c r="AK24" s="956"/>
      <c r="AL24" s="960"/>
    </row>
    <row r="25" spans="1:38" s="119" customFormat="1" ht="13.5" customHeight="1">
      <c r="A25" s="118"/>
      <c r="X25" s="967"/>
      <c r="Y25" s="956"/>
      <c r="Z25" s="956"/>
      <c r="AA25" s="956"/>
      <c r="AB25" s="964"/>
      <c r="AC25" s="956"/>
      <c r="AD25" s="956"/>
      <c r="AE25" s="956"/>
      <c r="AF25" s="956"/>
      <c r="AG25" s="956"/>
      <c r="AH25" s="956"/>
      <c r="AI25" s="956"/>
      <c r="AJ25" s="956"/>
      <c r="AK25" s="956"/>
      <c r="AL25" s="960"/>
    </row>
    <row r="26" spans="1:38" s="119" customFormat="1" ht="13.5" customHeight="1">
      <c r="A26" s="118"/>
      <c r="B26" s="121"/>
      <c r="D26" s="121"/>
      <c r="E26" s="121"/>
      <c r="F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X26" s="967"/>
      <c r="Y26" s="956"/>
      <c r="Z26" s="956"/>
      <c r="AA26" s="956"/>
      <c r="AB26" s="964"/>
      <c r="AC26" s="956"/>
      <c r="AD26" s="956"/>
      <c r="AE26" s="956"/>
      <c r="AF26" s="956"/>
      <c r="AG26" s="956"/>
      <c r="AH26" s="956"/>
      <c r="AI26" s="956"/>
      <c r="AJ26" s="956"/>
      <c r="AK26" s="956"/>
      <c r="AL26" s="960"/>
    </row>
    <row r="27" spans="1:38" s="119" customFormat="1" ht="13.5" customHeight="1" thickBot="1">
      <c r="A27" s="118"/>
      <c r="B27" s="121"/>
      <c r="D27" s="121"/>
      <c r="E27" s="121"/>
      <c r="F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X27" s="967"/>
      <c r="Y27" s="956"/>
      <c r="Z27" s="956"/>
      <c r="AA27" s="956"/>
      <c r="AB27" s="964"/>
      <c r="AC27" s="956"/>
      <c r="AD27" s="956"/>
      <c r="AE27" s="956"/>
      <c r="AF27" s="956"/>
      <c r="AG27" s="956"/>
      <c r="AH27" s="956"/>
      <c r="AI27" s="956"/>
      <c r="AJ27" s="956"/>
      <c r="AK27" s="956"/>
      <c r="AL27" s="960"/>
    </row>
    <row r="28" spans="1:38" s="119" customFormat="1" ht="12.65" customHeight="1">
      <c r="A28" s="118"/>
      <c r="B28" s="141" t="s">
        <v>635</v>
      </c>
      <c r="C28" s="123">
        <v>347</v>
      </c>
      <c r="D28" s="122"/>
      <c r="E28" s="123">
        <v>352</v>
      </c>
      <c r="F28" s="122"/>
      <c r="G28" s="123">
        <v>443.762</v>
      </c>
      <c r="H28" s="122"/>
      <c r="I28" s="123">
        <v>243.82400000000001</v>
      </c>
      <c r="J28" s="122"/>
      <c r="K28" s="123">
        <v>339.41399999999999</v>
      </c>
      <c r="L28" s="122"/>
      <c r="M28" s="123">
        <v>316</v>
      </c>
      <c r="N28" s="122"/>
      <c r="O28" s="123">
        <v>408</v>
      </c>
      <c r="P28" s="122"/>
      <c r="Q28" s="123">
        <v>358.18099999999998</v>
      </c>
      <c r="R28" s="122"/>
      <c r="S28" s="123">
        <v>358.81900000000002</v>
      </c>
      <c r="T28" s="122"/>
      <c r="U28" s="123">
        <v>349</v>
      </c>
      <c r="V28" s="961">
        <f>SUM(C28:U28)</f>
        <v>3516</v>
      </c>
      <c r="W28" s="962"/>
      <c r="X28" s="967"/>
      <c r="Y28" s="956"/>
      <c r="Z28" s="956"/>
      <c r="AA28" s="956"/>
      <c r="AB28" s="964"/>
      <c r="AC28" s="956"/>
      <c r="AD28" s="956"/>
      <c r="AE28" s="956"/>
      <c r="AF28" s="956"/>
      <c r="AG28" s="956"/>
      <c r="AH28" s="956"/>
      <c r="AI28" s="956"/>
      <c r="AJ28" s="956"/>
      <c r="AK28" s="956"/>
      <c r="AL28" s="960"/>
    </row>
    <row r="29" spans="1:38" s="119" customFormat="1" ht="13.5" customHeight="1">
      <c r="A29" s="118"/>
      <c r="C29" s="123"/>
      <c r="D29" s="126"/>
      <c r="E29" s="123"/>
      <c r="F29" s="126"/>
      <c r="G29" s="123"/>
      <c r="H29" s="126"/>
      <c r="I29" s="123"/>
      <c r="J29" s="126"/>
      <c r="K29" s="123"/>
      <c r="L29" s="126"/>
      <c r="M29" s="123"/>
      <c r="N29" s="126"/>
      <c r="O29" s="123"/>
      <c r="P29" s="126"/>
      <c r="Q29" s="123"/>
      <c r="R29" s="126"/>
      <c r="S29" s="123"/>
      <c r="T29" s="126"/>
      <c r="U29" s="123"/>
      <c r="X29" s="967"/>
      <c r="Y29" s="956"/>
      <c r="Z29" s="956"/>
      <c r="AA29" s="956"/>
      <c r="AB29" s="964"/>
      <c r="AC29" s="956"/>
      <c r="AD29" s="956"/>
      <c r="AE29" s="956"/>
      <c r="AF29" s="956"/>
      <c r="AG29" s="956"/>
      <c r="AH29" s="956"/>
      <c r="AI29" s="956"/>
      <c r="AJ29" s="956"/>
      <c r="AK29" s="956"/>
      <c r="AL29" s="960"/>
    </row>
    <row r="30" spans="1:38" s="119" customFormat="1" ht="13.5" customHeight="1" thickBot="1">
      <c r="A30" s="118"/>
      <c r="D30" s="129"/>
      <c r="F30" s="129"/>
      <c r="H30" s="129"/>
      <c r="J30" s="129"/>
      <c r="L30" s="129"/>
      <c r="N30" s="129"/>
      <c r="P30" s="129"/>
      <c r="R30" s="129"/>
      <c r="T30" s="129"/>
      <c r="X30" s="967"/>
      <c r="Y30" s="956"/>
      <c r="Z30" s="956"/>
      <c r="AA30" s="956"/>
      <c r="AB30" s="964"/>
      <c r="AC30" s="956"/>
      <c r="AD30" s="956"/>
      <c r="AE30" s="956"/>
      <c r="AF30" s="956"/>
      <c r="AG30" s="956"/>
      <c r="AH30" s="956"/>
      <c r="AI30" s="956"/>
      <c r="AJ30" s="956"/>
      <c r="AK30" s="956"/>
      <c r="AL30" s="960"/>
    </row>
    <row r="31" spans="1:38" s="119" customFormat="1" ht="14.15" customHeight="1">
      <c r="A31" s="118"/>
      <c r="B31" s="121"/>
      <c r="C31" s="121"/>
      <c r="D31" s="121" t="s">
        <v>661</v>
      </c>
      <c r="E31" s="121"/>
      <c r="F31" s="121" t="s">
        <v>658</v>
      </c>
      <c r="G31" s="121"/>
      <c r="H31" s="121" t="s">
        <v>668</v>
      </c>
      <c r="I31" s="121"/>
      <c r="J31" s="121" t="s">
        <v>5</v>
      </c>
      <c r="K31" s="121"/>
      <c r="L31" s="121" t="s">
        <v>661</v>
      </c>
      <c r="M31" s="121"/>
      <c r="N31" s="121" t="s">
        <v>661</v>
      </c>
      <c r="O31" s="121"/>
      <c r="P31" s="121" t="s">
        <v>642</v>
      </c>
      <c r="Q31" s="121"/>
      <c r="R31" s="121" t="s">
        <v>29</v>
      </c>
      <c r="S31" s="121"/>
      <c r="T31" s="121" t="s">
        <v>661</v>
      </c>
      <c r="U31" s="121"/>
      <c r="X31" s="967"/>
      <c r="Y31" s="956"/>
      <c r="Z31" s="956"/>
      <c r="AA31" s="956"/>
      <c r="AB31" s="964"/>
      <c r="AC31" s="956"/>
      <c r="AD31" s="956"/>
      <c r="AE31" s="956"/>
      <c r="AF31" s="956"/>
      <c r="AG31" s="956"/>
      <c r="AH31" s="956"/>
      <c r="AI31" s="956"/>
      <c r="AJ31" s="956"/>
      <c r="AK31" s="956"/>
      <c r="AL31" s="960"/>
    </row>
    <row r="32" spans="1:38" s="119" customFormat="1" ht="14.15" customHeight="1" thickBot="1">
      <c r="A32" s="118"/>
      <c r="B32" s="132"/>
      <c r="C32" s="121"/>
      <c r="D32" s="132"/>
      <c r="E32" s="121"/>
      <c r="F32" s="132"/>
      <c r="G32" s="121"/>
      <c r="H32" s="132"/>
      <c r="I32" s="121"/>
      <c r="J32" s="132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X32" s="967"/>
      <c r="Y32" s="956"/>
      <c r="Z32" s="956"/>
      <c r="AA32" s="956"/>
      <c r="AB32" s="955"/>
      <c r="AC32" s="956"/>
      <c r="AD32" s="956"/>
      <c r="AE32" s="956"/>
      <c r="AF32" s="956"/>
      <c r="AG32" s="956"/>
      <c r="AH32" s="956"/>
      <c r="AI32" s="956"/>
      <c r="AJ32" s="956"/>
      <c r="AK32" s="956"/>
      <c r="AL32" s="960"/>
    </row>
    <row r="33" spans="1:38" s="119" customFormat="1" ht="14.5">
      <c r="A33" s="118"/>
      <c r="X33" s="965">
        <f>V41/1000</f>
        <v>3.6309999999999998</v>
      </c>
      <c r="Y33" s="954">
        <f>X33</f>
        <v>3.6309999999999998</v>
      </c>
      <c r="Z33" s="954"/>
      <c r="AA33" s="954">
        <v>10</v>
      </c>
      <c r="AB33" s="963">
        <v>10</v>
      </c>
      <c r="AC33" s="954">
        <f>AA33-AB33</f>
        <v>0</v>
      </c>
      <c r="AD33" s="954">
        <v>2</v>
      </c>
      <c r="AE33" s="954">
        <v>10</v>
      </c>
      <c r="AF33" s="954">
        <v>10</v>
      </c>
      <c r="AG33" s="954">
        <f>AE33-AF33</f>
        <v>0</v>
      </c>
      <c r="AH33" s="954"/>
      <c r="AI33" s="954"/>
      <c r="AJ33" s="957">
        <f>C41+E41+G41+I41+K41+O41+M41+Q41+S41+U41</f>
        <v>3631</v>
      </c>
      <c r="AK33" s="957">
        <f>C41+E41+G41+I41+K41+M41+O41+Q41+S41+U41</f>
        <v>3631</v>
      </c>
      <c r="AL33" s="958"/>
    </row>
    <row r="34" spans="1:38" s="119" customFormat="1" ht="15.5">
      <c r="A34" s="118"/>
      <c r="B34" s="120" t="s">
        <v>330</v>
      </c>
      <c r="X34" s="966"/>
      <c r="Y34" s="955"/>
      <c r="Z34" s="955"/>
      <c r="AA34" s="955"/>
      <c r="AB34" s="964"/>
      <c r="AC34" s="955"/>
      <c r="AD34" s="955"/>
      <c r="AE34" s="955"/>
      <c r="AF34" s="955"/>
      <c r="AG34" s="955"/>
      <c r="AH34" s="955"/>
      <c r="AI34" s="955"/>
      <c r="AJ34" s="955"/>
      <c r="AK34" s="955"/>
      <c r="AL34" s="959"/>
    </row>
    <row r="35" spans="1:38" s="119" customFormat="1" ht="15.5">
      <c r="A35" s="118"/>
      <c r="B35" s="120"/>
      <c r="X35" s="966"/>
      <c r="Y35" s="955"/>
      <c r="Z35" s="955"/>
      <c r="AA35" s="955"/>
      <c r="AB35" s="964"/>
      <c r="AC35" s="955"/>
      <c r="AD35" s="955"/>
      <c r="AE35" s="955"/>
      <c r="AF35" s="955"/>
      <c r="AG35" s="955"/>
      <c r="AH35" s="955"/>
      <c r="AI35" s="955"/>
      <c r="AJ35" s="955"/>
      <c r="AK35" s="955"/>
      <c r="AL35" s="959"/>
    </row>
    <row r="36" spans="1:38" s="119" customFormat="1" ht="13.5" customHeight="1">
      <c r="A36" s="118"/>
      <c r="C36" s="133"/>
      <c r="E36" s="133"/>
      <c r="G36" s="133"/>
      <c r="I36" s="133"/>
      <c r="O36" s="133" t="s">
        <v>799</v>
      </c>
      <c r="X36" s="967"/>
      <c r="Y36" s="956"/>
      <c r="Z36" s="956"/>
      <c r="AA36" s="956"/>
      <c r="AB36" s="964"/>
      <c r="AC36" s="956"/>
      <c r="AD36" s="956"/>
      <c r="AE36" s="956"/>
      <c r="AF36" s="956"/>
      <c r="AG36" s="956"/>
      <c r="AH36" s="956"/>
      <c r="AI36" s="956"/>
      <c r="AJ36" s="956"/>
      <c r="AK36" s="956"/>
      <c r="AL36" s="960"/>
    </row>
    <row r="37" spans="1:38" s="119" customFormat="1" ht="13.5" customHeight="1">
      <c r="A37" s="118"/>
      <c r="B37" s="121" t="s">
        <v>184</v>
      </c>
      <c r="C37" s="132"/>
      <c r="D37" s="121" t="s">
        <v>182</v>
      </c>
      <c r="E37" s="132"/>
      <c r="F37" s="121" t="s">
        <v>334</v>
      </c>
      <c r="G37" s="132"/>
      <c r="H37" s="121" t="s">
        <v>188</v>
      </c>
      <c r="I37" s="132"/>
      <c r="J37" s="121" t="s">
        <v>190</v>
      </c>
      <c r="K37" s="121"/>
      <c r="L37" s="121" t="s">
        <v>197</v>
      </c>
      <c r="M37" s="121"/>
      <c r="N37" s="121" t="s">
        <v>9</v>
      </c>
      <c r="O37" s="121"/>
      <c r="P37" s="121" t="s">
        <v>195</v>
      </c>
      <c r="Q37" s="121"/>
      <c r="R37" s="121" t="s">
        <v>186</v>
      </c>
      <c r="S37" s="121"/>
      <c r="T37" s="121" t="s">
        <v>187</v>
      </c>
      <c r="X37" s="967"/>
      <c r="Y37" s="956"/>
      <c r="Z37" s="956"/>
      <c r="AA37" s="956"/>
      <c r="AB37" s="964"/>
      <c r="AC37" s="956"/>
      <c r="AD37" s="956"/>
      <c r="AE37" s="956"/>
      <c r="AF37" s="956"/>
      <c r="AG37" s="956"/>
      <c r="AH37" s="956"/>
      <c r="AI37" s="956"/>
      <c r="AJ37" s="956"/>
      <c r="AK37" s="956"/>
      <c r="AL37" s="960"/>
    </row>
    <row r="38" spans="1:38" s="119" customFormat="1" ht="13.5" customHeight="1">
      <c r="A38" s="118"/>
      <c r="X38" s="967"/>
      <c r="Y38" s="956"/>
      <c r="Z38" s="956"/>
      <c r="AA38" s="956"/>
      <c r="AB38" s="964"/>
      <c r="AC38" s="956"/>
      <c r="AD38" s="956"/>
      <c r="AE38" s="956"/>
      <c r="AF38" s="956"/>
      <c r="AG38" s="956"/>
      <c r="AH38" s="956"/>
      <c r="AI38" s="956"/>
      <c r="AJ38" s="956"/>
      <c r="AK38" s="956"/>
      <c r="AL38" s="960"/>
    </row>
    <row r="39" spans="1:38" s="119" customFormat="1" ht="13.5" customHeight="1">
      <c r="A39" s="118"/>
      <c r="B39" s="121"/>
      <c r="D39" s="121"/>
      <c r="E39" s="121"/>
      <c r="F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X39" s="967"/>
      <c r="Y39" s="956"/>
      <c r="Z39" s="956"/>
      <c r="AA39" s="956"/>
      <c r="AB39" s="964"/>
      <c r="AC39" s="956"/>
      <c r="AD39" s="956"/>
      <c r="AE39" s="956"/>
      <c r="AF39" s="956"/>
      <c r="AG39" s="956"/>
      <c r="AH39" s="956"/>
      <c r="AI39" s="956"/>
      <c r="AJ39" s="956"/>
      <c r="AK39" s="956"/>
      <c r="AL39" s="960"/>
    </row>
    <row r="40" spans="1:38" s="119" customFormat="1" ht="13.5" customHeight="1" thickBot="1">
      <c r="A40" s="118"/>
      <c r="B40" s="121"/>
      <c r="D40" s="121"/>
      <c r="E40" s="121"/>
      <c r="F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X40" s="967"/>
      <c r="Y40" s="956"/>
      <c r="Z40" s="956"/>
      <c r="AA40" s="956"/>
      <c r="AB40" s="964"/>
      <c r="AC40" s="956"/>
      <c r="AD40" s="956"/>
      <c r="AE40" s="956"/>
      <c r="AF40" s="956"/>
      <c r="AG40" s="956"/>
      <c r="AH40" s="956"/>
      <c r="AI40" s="956"/>
      <c r="AJ40" s="956"/>
      <c r="AK40" s="956"/>
      <c r="AL40" s="960"/>
    </row>
    <row r="41" spans="1:38" s="119" customFormat="1" ht="12.65" customHeight="1">
      <c r="A41" s="118"/>
      <c r="B41" s="122"/>
      <c r="C41" s="123">
        <v>400</v>
      </c>
      <c r="D41" s="122"/>
      <c r="E41" s="123">
        <v>428</v>
      </c>
      <c r="F41" s="122"/>
      <c r="G41" s="123">
        <v>368</v>
      </c>
      <c r="H41" s="122"/>
      <c r="I41" s="123">
        <v>359</v>
      </c>
      <c r="J41" s="122"/>
      <c r="K41" s="123">
        <v>277</v>
      </c>
      <c r="L41" s="122"/>
      <c r="M41" s="123">
        <v>321.85899999999998</v>
      </c>
      <c r="N41" s="122"/>
      <c r="O41" s="123">
        <v>276.14100000000002</v>
      </c>
      <c r="P41" s="122"/>
      <c r="Q41" s="123">
        <v>413</v>
      </c>
      <c r="R41" s="122"/>
      <c r="S41" s="123">
        <v>404</v>
      </c>
      <c r="T41" s="122"/>
      <c r="U41" s="123">
        <v>384</v>
      </c>
      <c r="V41" s="961">
        <f>SUM(C41:U41)</f>
        <v>3631</v>
      </c>
      <c r="W41" s="962"/>
      <c r="X41" s="967"/>
      <c r="Y41" s="956"/>
      <c r="Z41" s="956"/>
      <c r="AA41" s="956"/>
      <c r="AB41" s="964"/>
      <c r="AC41" s="956"/>
      <c r="AD41" s="956"/>
      <c r="AE41" s="956"/>
      <c r="AF41" s="956"/>
      <c r="AG41" s="956"/>
      <c r="AH41" s="956"/>
      <c r="AI41" s="956"/>
      <c r="AJ41" s="956"/>
      <c r="AK41" s="956"/>
      <c r="AL41" s="960"/>
    </row>
    <row r="42" spans="1:38" s="119" customFormat="1" ht="13.5" customHeight="1">
      <c r="A42" s="118"/>
      <c r="B42" s="126"/>
      <c r="C42" s="123"/>
      <c r="D42" s="126"/>
      <c r="E42" s="123"/>
      <c r="F42" s="126"/>
      <c r="G42" s="123"/>
      <c r="H42" s="126"/>
      <c r="I42" s="123"/>
      <c r="J42" s="126"/>
      <c r="K42" s="123"/>
      <c r="L42" s="126"/>
      <c r="M42" s="123"/>
      <c r="N42" s="126"/>
      <c r="O42" s="123"/>
      <c r="P42" s="126"/>
      <c r="Q42" s="123"/>
      <c r="R42" s="126"/>
      <c r="S42" s="123"/>
      <c r="T42" s="126"/>
      <c r="U42" s="123"/>
      <c r="X42" s="967"/>
      <c r="Y42" s="956"/>
      <c r="Z42" s="956"/>
      <c r="AA42" s="956"/>
      <c r="AB42" s="964"/>
      <c r="AC42" s="956"/>
      <c r="AD42" s="956"/>
      <c r="AE42" s="956"/>
      <c r="AF42" s="956"/>
      <c r="AG42" s="956"/>
      <c r="AH42" s="956"/>
      <c r="AI42" s="956"/>
      <c r="AJ42" s="956"/>
      <c r="AK42" s="956"/>
      <c r="AL42" s="960"/>
    </row>
    <row r="43" spans="1:38" s="119" customFormat="1" ht="13.5" customHeight="1" thickBot="1">
      <c r="A43" s="118"/>
      <c r="B43" s="129"/>
      <c r="D43" s="129"/>
      <c r="F43" s="129"/>
      <c r="H43" s="129"/>
      <c r="J43" s="129"/>
      <c r="L43" s="129"/>
      <c r="N43" s="129"/>
      <c r="P43" s="129"/>
      <c r="R43" s="129"/>
      <c r="T43" s="129"/>
      <c r="X43" s="967"/>
      <c r="Y43" s="956"/>
      <c r="Z43" s="956"/>
      <c r="AA43" s="956"/>
      <c r="AB43" s="964"/>
      <c r="AC43" s="956"/>
      <c r="AD43" s="956"/>
      <c r="AE43" s="956"/>
      <c r="AF43" s="956"/>
      <c r="AG43" s="956"/>
      <c r="AH43" s="956"/>
      <c r="AI43" s="956"/>
      <c r="AJ43" s="956"/>
      <c r="AK43" s="956"/>
      <c r="AL43" s="960"/>
    </row>
    <row r="44" spans="1:38" s="119" customFormat="1" ht="14.15" customHeight="1">
      <c r="A44" s="118"/>
      <c r="B44" s="121" t="s">
        <v>638</v>
      </c>
      <c r="C44" s="121"/>
      <c r="D44" s="121" t="s">
        <v>658</v>
      </c>
      <c r="E44" s="121"/>
      <c r="F44" s="121" t="s">
        <v>638</v>
      </c>
      <c r="G44" s="121"/>
      <c r="H44" s="121" t="s">
        <v>661</v>
      </c>
      <c r="I44" s="121"/>
      <c r="J44" s="121" t="s">
        <v>638</v>
      </c>
      <c r="K44" s="121"/>
      <c r="L44" s="121" t="s">
        <v>657</v>
      </c>
      <c r="M44" s="121"/>
      <c r="N44" s="121" t="s">
        <v>31</v>
      </c>
      <c r="O44" s="121"/>
      <c r="P44" s="121" t="s">
        <v>669</v>
      </c>
      <c r="Q44" s="121"/>
      <c r="R44" s="121" t="s">
        <v>642</v>
      </c>
      <c r="S44" s="121"/>
      <c r="T44" s="121" t="s">
        <v>638</v>
      </c>
      <c r="U44" s="121"/>
      <c r="X44" s="967"/>
      <c r="Y44" s="956"/>
      <c r="Z44" s="956"/>
      <c r="AA44" s="956"/>
      <c r="AB44" s="964"/>
      <c r="AC44" s="956"/>
      <c r="AD44" s="956"/>
      <c r="AE44" s="956"/>
      <c r="AF44" s="956"/>
      <c r="AG44" s="956"/>
      <c r="AH44" s="956"/>
      <c r="AI44" s="956"/>
      <c r="AJ44" s="956"/>
      <c r="AK44" s="956"/>
      <c r="AL44" s="960"/>
    </row>
    <row r="45" spans="1:38" s="119" customFormat="1" ht="14.15" customHeight="1" thickBot="1">
      <c r="A45" s="118"/>
      <c r="B45" s="132"/>
      <c r="C45" s="121"/>
      <c r="D45" s="132"/>
      <c r="E45" s="121"/>
      <c r="F45" s="132"/>
      <c r="G45" s="121"/>
      <c r="H45" s="132"/>
      <c r="I45" s="121"/>
      <c r="J45" s="132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X45" s="967"/>
      <c r="Y45" s="956"/>
      <c r="Z45" s="956"/>
      <c r="AA45" s="956"/>
      <c r="AB45" s="955"/>
      <c r="AC45" s="956"/>
      <c r="AD45" s="956"/>
      <c r="AE45" s="956"/>
      <c r="AF45" s="956"/>
      <c r="AG45" s="956"/>
      <c r="AH45" s="956"/>
      <c r="AI45" s="956"/>
      <c r="AJ45" s="956"/>
      <c r="AK45" s="956"/>
      <c r="AL45" s="960"/>
    </row>
    <row r="46" spans="1:38" s="119" customFormat="1" ht="14.5">
      <c r="A46" s="118"/>
      <c r="X46" s="965">
        <f>V54/1000</f>
        <v>3.7170000000000001</v>
      </c>
      <c r="Y46" s="954">
        <f>X46</f>
        <v>3.7170000000000001</v>
      </c>
      <c r="Z46" s="954"/>
      <c r="AA46" s="963">
        <v>10</v>
      </c>
      <c r="AB46" s="963">
        <v>10</v>
      </c>
      <c r="AC46" s="954">
        <f>AA46-AB46</f>
        <v>0</v>
      </c>
      <c r="AD46" s="954">
        <v>8</v>
      </c>
      <c r="AE46" s="954">
        <v>10</v>
      </c>
      <c r="AF46" s="954">
        <v>9</v>
      </c>
      <c r="AG46" s="954">
        <f>AE46-AF46</f>
        <v>1</v>
      </c>
      <c r="AH46" s="954"/>
      <c r="AI46" s="954"/>
      <c r="AJ46" s="957">
        <f>C54+E54+G54</f>
        <v>1083</v>
      </c>
      <c r="AK46" s="957">
        <f>C54+E54+G54</f>
        <v>1083</v>
      </c>
      <c r="AL46" s="958"/>
    </row>
    <row r="47" spans="1:38" s="119" customFormat="1" ht="15.5">
      <c r="A47" s="118"/>
      <c r="B47" s="120" t="s">
        <v>330</v>
      </c>
      <c r="X47" s="966"/>
      <c r="Y47" s="955"/>
      <c r="Z47" s="955"/>
      <c r="AA47" s="964"/>
      <c r="AB47" s="964"/>
      <c r="AC47" s="955"/>
      <c r="AD47" s="955"/>
      <c r="AE47" s="955"/>
      <c r="AF47" s="955"/>
      <c r="AG47" s="955"/>
      <c r="AH47" s="955"/>
      <c r="AI47" s="955"/>
      <c r="AJ47" s="955"/>
      <c r="AK47" s="955"/>
      <c r="AL47" s="959"/>
    </row>
    <row r="48" spans="1:38" s="119" customFormat="1" ht="15.5">
      <c r="A48" s="118"/>
      <c r="B48" s="120"/>
      <c r="X48" s="966"/>
      <c r="Y48" s="955"/>
      <c r="Z48" s="955"/>
      <c r="AA48" s="964"/>
      <c r="AB48" s="964"/>
      <c r="AC48" s="955"/>
      <c r="AD48" s="955"/>
      <c r="AE48" s="955"/>
      <c r="AF48" s="955"/>
      <c r="AG48" s="955"/>
      <c r="AH48" s="955"/>
      <c r="AI48" s="955"/>
      <c r="AJ48" s="955"/>
      <c r="AK48" s="955"/>
      <c r="AL48" s="959"/>
    </row>
    <row r="49" spans="1:38" s="119" customFormat="1" ht="13.5" customHeight="1">
      <c r="A49" s="118"/>
      <c r="C49" s="133"/>
      <c r="E49" s="133"/>
      <c r="G49" s="133"/>
      <c r="I49" s="133"/>
      <c r="Q49" s="133" t="s">
        <v>798</v>
      </c>
      <c r="X49" s="967"/>
      <c r="Y49" s="956"/>
      <c r="Z49" s="956"/>
      <c r="AA49" s="964"/>
      <c r="AB49" s="964"/>
      <c r="AC49" s="956"/>
      <c r="AD49" s="956"/>
      <c r="AE49" s="956"/>
      <c r="AF49" s="956"/>
      <c r="AG49" s="956"/>
      <c r="AH49" s="956"/>
      <c r="AI49" s="956"/>
      <c r="AJ49" s="956"/>
      <c r="AK49" s="956"/>
      <c r="AL49" s="960"/>
    </row>
    <row r="50" spans="1:38" s="119" customFormat="1" ht="13.5" customHeight="1">
      <c r="A50" s="118"/>
      <c r="B50" s="121" t="s">
        <v>185</v>
      </c>
      <c r="C50" s="132"/>
      <c r="D50" s="121" t="s">
        <v>183</v>
      </c>
      <c r="E50" s="132"/>
      <c r="F50" s="121" t="s">
        <v>191</v>
      </c>
      <c r="G50" s="132"/>
      <c r="H50" s="121" t="s">
        <v>192</v>
      </c>
      <c r="I50" s="132"/>
      <c r="J50" s="121" t="s">
        <v>198</v>
      </c>
      <c r="K50" s="121"/>
      <c r="L50" s="121" t="s">
        <v>203</v>
      </c>
      <c r="M50" s="121"/>
      <c r="N50" s="121" t="s">
        <v>207</v>
      </c>
      <c r="O50" s="121"/>
      <c r="P50" s="121" t="s">
        <v>335</v>
      </c>
      <c r="Q50" s="121"/>
      <c r="R50" s="121" t="s">
        <v>10</v>
      </c>
      <c r="S50" s="121"/>
      <c r="T50" s="121" t="s">
        <v>206</v>
      </c>
      <c r="X50" s="967"/>
      <c r="Y50" s="956"/>
      <c r="Z50" s="956"/>
      <c r="AA50" s="964"/>
      <c r="AB50" s="964"/>
      <c r="AC50" s="956"/>
      <c r="AD50" s="956"/>
      <c r="AE50" s="956"/>
      <c r="AF50" s="956"/>
      <c r="AG50" s="956"/>
      <c r="AH50" s="956"/>
      <c r="AI50" s="956"/>
      <c r="AJ50" s="956"/>
      <c r="AK50" s="956"/>
      <c r="AL50" s="960"/>
    </row>
    <row r="51" spans="1:38" s="119" customFormat="1" ht="13.5" customHeight="1">
      <c r="A51" s="118"/>
      <c r="X51" s="967"/>
      <c r="Y51" s="956"/>
      <c r="Z51" s="956"/>
      <c r="AA51" s="964"/>
      <c r="AB51" s="964"/>
      <c r="AC51" s="956"/>
      <c r="AD51" s="956"/>
      <c r="AE51" s="956"/>
      <c r="AF51" s="956"/>
      <c r="AG51" s="956"/>
      <c r="AH51" s="956"/>
      <c r="AI51" s="956"/>
      <c r="AJ51" s="956"/>
      <c r="AK51" s="956"/>
      <c r="AL51" s="960"/>
    </row>
    <row r="52" spans="1:38" s="119" customFormat="1" ht="13.5" customHeight="1">
      <c r="A52" s="118"/>
      <c r="B52" s="121"/>
      <c r="D52" s="121"/>
      <c r="E52" s="121"/>
      <c r="F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X52" s="967"/>
      <c r="Y52" s="956"/>
      <c r="Z52" s="956"/>
      <c r="AA52" s="964"/>
      <c r="AB52" s="964"/>
      <c r="AC52" s="956"/>
      <c r="AD52" s="956"/>
      <c r="AE52" s="956"/>
      <c r="AF52" s="956"/>
      <c r="AG52" s="956"/>
      <c r="AH52" s="956"/>
      <c r="AI52" s="956"/>
      <c r="AJ52" s="956"/>
      <c r="AK52" s="956"/>
      <c r="AL52" s="960"/>
    </row>
    <row r="53" spans="1:38" s="119" customFormat="1" ht="13.5" customHeight="1" thickBot="1">
      <c r="A53" s="118"/>
      <c r="B53" s="121"/>
      <c r="D53" s="121"/>
      <c r="E53" s="121"/>
      <c r="F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X53" s="967"/>
      <c r="Y53" s="956"/>
      <c r="Z53" s="956"/>
      <c r="AA53" s="964"/>
      <c r="AB53" s="964"/>
      <c r="AC53" s="956"/>
      <c r="AD53" s="956"/>
      <c r="AE53" s="956"/>
      <c r="AF53" s="956"/>
      <c r="AG53" s="956"/>
      <c r="AH53" s="956"/>
      <c r="AI53" s="956"/>
      <c r="AJ53" s="956"/>
      <c r="AK53" s="956"/>
      <c r="AL53" s="960"/>
    </row>
    <row r="54" spans="1:38" s="119" customFormat="1" ht="12.65" customHeight="1">
      <c r="A54" s="118"/>
      <c r="B54" s="122"/>
      <c r="C54" s="123">
        <v>343</v>
      </c>
      <c r="D54" s="122"/>
      <c r="E54" s="123">
        <v>352</v>
      </c>
      <c r="F54" s="122"/>
      <c r="G54" s="123">
        <v>388</v>
      </c>
      <c r="H54" s="122"/>
      <c r="I54" s="123">
        <v>368</v>
      </c>
      <c r="J54" s="122"/>
      <c r="K54" s="123">
        <v>386</v>
      </c>
      <c r="L54" s="122"/>
      <c r="M54" s="123">
        <v>397</v>
      </c>
      <c r="N54" s="122"/>
      <c r="O54" s="123">
        <v>390</v>
      </c>
      <c r="P54" s="122"/>
      <c r="Q54" s="123">
        <v>396.39400000000001</v>
      </c>
      <c r="R54" s="122"/>
      <c r="S54" s="123">
        <v>334.60599999999999</v>
      </c>
      <c r="T54" s="122"/>
      <c r="U54" s="123">
        <v>362</v>
      </c>
      <c r="V54" s="961">
        <f>SUM(C54:U54)</f>
        <v>3717</v>
      </c>
      <c r="W54" s="962"/>
      <c r="X54" s="967"/>
      <c r="Y54" s="956"/>
      <c r="Z54" s="956"/>
      <c r="AA54" s="964"/>
      <c r="AB54" s="964"/>
      <c r="AC54" s="956"/>
      <c r="AD54" s="956"/>
      <c r="AE54" s="956"/>
      <c r="AF54" s="956"/>
      <c r="AG54" s="956"/>
      <c r="AH54" s="956"/>
      <c r="AI54" s="956"/>
      <c r="AJ54" s="956"/>
      <c r="AK54" s="956"/>
      <c r="AL54" s="960"/>
    </row>
    <row r="55" spans="1:38" s="119" customFormat="1" ht="13.5" customHeight="1">
      <c r="A55" s="118"/>
      <c r="B55" s="126"/>
      <c r="C55" s="123"/>
      <c r="D55" s="126"/>
      <c r="E55" s="123"/>
      <c r="F55" s="126"/>
      <c r="G55" s="123"/>
      <c r="H55" s="126"/>
      <c r="I55" s="123"/>
      <c r="J55" s="126"/>
      <c r="K55" s="123"/>
      <c r="L55" s="126"/>
      <c r="M55" s="123"/>
      <c r="N55" s="126"/>
      <c r="O55" s="123"/>
      <c r="P55" s="126"/>
      <c r="Q55" s="123"/>
      <c r="R55" s="126"/>
      <c r="S55" s="123"/>
      <c r="T55" s="126"/>
      <c r="U55" s="123"/>
      <c r="X55" s="967"/>
      <c r="Y55" s="956"/>
      <c r="Z55" s="956"/>
      <c r="AA55" s="964"/>
      <c r="AB55" s="964"/>
      <c r="AC55" s="956"/>
      <c r="AD55" s="956"/>
      <c r="AE55" s="956"/>
      <c r="AF55" s="956"/>
      <c r="AG55" s="956"/>
      <c r="AH55" s="956"/>
      <c r="AI55" s="956"/>
      <c r="AJ55" s="956"/>
      <c r="AK55" s="956"/>
      <c r="AL55" s="960"/>
    </row>
    <row r="56" spans="1:38" s="119" customFormat="1" ht="13.5" customHeight="1" thickBot="1">
      <c r="A56" s="118"/>
      <c r="B56" s="129"/>
      <c r="D56" s="129"/>
      <c r="F56" s="129"/>
      <c r="H56" s="129"/>
      <c r="J56" s="129"/>
      <c r="L56" s="129"/>
      <c r="N56" s="129"/>
      <c r="P56" s="129"/>
      <c r="R56" s="129"/>
      <c r="T56" s="129"/>
      <c r="X56" s="967"/>
      <c r="Y56" s="956"/>
      <c r="Z56" s="956"/>
      <c r="AA56" s="964"/>
      <c r="AB56" s="964"/>
      <c r="AC56" s="956"/>
      <c r="AD56" s="956"/>
      <c r="AE56" s="956"/>
      <c r="AF56" s="956"/>
      <c r="AG56" s="956"/>
      <c r="AH56" s="956"/>
      <c r="AI56" s="956"/>
      <c r="AJ56" s="956"/>
      <c r="AK56" s="956"/>
      <c r="AL56" s="960"/>
    </row>
    <row r="57" spans="1:38" s="119" customFormat="1" ht="14.15" customHeight="1">
      <c r="A57" s="118"/>
      <c r="B57" s="121" t="s">
        <v>638</v>
      </c>
      <c r="C57" s="121"/>
      <c r="D57" s="121" t="s">
        <v>661</v>
      </c>
      <c r="E57" s="121"/>
      <c r="F57" s="121" t="s">
        <v>638</v>
      </c>
      <c r="G57" s="121"/>
      <c r="H57" s="121" t="s">
        <v>20</v>
      </c>
      <c r="I57" s="121"/>
      <c r="J57" s="121" t="s">
        <v>638</v>
      </c>
      <c r="K57" s="121"/>
      <c r="L57" s="121" t="s">
        <v>638</v>
      </c>
      <c r="M57" s="121"/>
      <c r="N57" s="121" t="s">
        <v>638</v>
      </c>
      <c r="O57" s="121"/>
      <c r="P57" s="121" t="s">
        <v>642</v>
      </c>
      <c r="Q57" s="121"/>
      <c r="R57" s="121" t="s">
        <v>21</v>
      </c>
      <c r="S57" s="121"/>
      <c r="T57" s="121" t="s">
        <v>661</v>
      </c>
      <c r="U57" s="121"/>
      <c r="X57" s="967"/>
      <c r="Y57" s="956"/>
      <c r="Z57" s="956"/>
      <c r="AA57" s="964"/>
      <c r="AB57" s="964"/>
      <c r="AC57" s="956"/>
      <c r="AD57" s="956"/>
      <c r="AE57" s="956"/>
      <c r="AF57" s="956"/>
      <c r="AG57" s="956"/>
      <c r="AH57" s="956"/>
      <c r="AI57" s="956"/>
      <c r="AJ57" s="956"/>
      <c r="AK57" s="956"/>
      <c r="AL57" s="960"/>
    </row>
    <row r="58" spans="1:38" s="119" customFormat="1" ht="14.15" customHeight="1" thickBot="1">
      <c r="A58" s="118"/>
      <c r="B58" s="132"/>
      <c r="C58" s="121"/>
      <c r="D58" s="132"/>
      <c r="E58" s="121"/>
      <c r="F58" s="132"/>
      <c r="G58" s="121"/>
      <c r="H58" s="132"/>
      <c r="I58" s="121"/>
      <c r="J58" s="132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X58" s="967"/>
      <c r="Y58" s="956"/>
      <c r="Z58" s="956"/>
      <c r="AA58" s="968"/>
      <c r="AB58" s="955"/>
      <c r="AC58" s="956"/>
      <c r="AD58" s="956"/>
      <c r="AE58" s="956"/>
      <c r="AF58" s="956"/>
      <c r="AG58" s="956"/>
      <c r="AH58" s="956"/>
      <c r="AI58" s="956"/>
      <c r="AJ58" s="956"/>
      <c r="AK58" s="956"/>
      <c r="AL58" s="960"/>
    </row>
    <row r="59" spans="1:38" s="119" customFormat="1" ht="14.5">
      <c r="A59" s="118"/>
      <c r="X59" s="965">
        <f>V67/1000</f>
        <v>3.95614</v>
      </c>
      <c r="Y59" s="954">
        <f>X59</f>
        <v>3.95614</v>
      </c>
      <c r="Z59" s="954"/>
      <c r="AA59" s="963">
        <v>10</v>
      </c>
      <c r="AB59" s="963">
        <v>10</v>
      </c>
      <c r="AC59" s="954">
        <f>AA59-AB59</f>
        <v>0</v>
      </c>
      <c r="AD59" s="954">
        <v>10</v>
      </c>
      <c r="AE59" s="954">
        <v>10</v>
      </c>
      <c r="AF59" s="954">
        <v>9</v>
      </c>
      <c r="AG59" s="954">
        <f>AE59-AF59</f>
        <v>1</v>
      </c>
      <c r="AH59" s="954"/>
      <c r="AI59" s="954"/>
      <c r="AJ59" s="954"/>
      <c r="AK59" s="954"/>
      <c r="AL59" s="958"/>
    </row>
    <row r="60" spans="1:38" s="119" customFormat="1" ht="15.5">
      <c r="A60" s="118"/>
      <c r="B60" s="120" t="s">
        <v>330</v>
      </c>
      <c r="X60" s="966"/>
      <c r="Y60" s="955"/>
      <c r="Z60" s="955"/>
      <c r="AA60" s="964"/>
      <c r="AB60" s="964"/>
      <c r="AC60" s="955"/>
      <c r="AD60" s="955"/>
      <c r="AE60" s="955"/>
      <c r="AF60" s="955"/>
      <c r="AG60" s="955"/>
      <c r="AH60" s="955"/>
      <c r="AI60" s="955"/>
      <c r="AJ60" s="955"/>
      <c r="AK60" s="955"/>
      <c r="AL60" s="959"/>
    </row>
    <row r="61" spans="1:38" s="119" customFormat="1" ht="15.5">
      <c r="A61" s="118"/>
      <c r="B61" s="120"/>
      <c r="X61" s="966"/>
      <c r="Y61" s="955"/>
      <c r="Z61" s="955"/>
      <c r="AA61" s="964"/>
      <c r="AB61" s="964"/>
      <c r="AC61" s="955"/>
      <c r="AD61" s="955"/>
      <c r="AE61" s="955"/>
      <c r="AF61" s="955"/>
      <c r="AG61" s="955"/>
      <c r="AH61" s="955"/>
      <c r="AI61" s="955"/>
      <c r="AJ61" s="955"/>
      <c r="AK61" s="955"/>
      <c r="AL61" s="959"/>
    </row>
    <row r="62" spans="1:38" s="119" customFormat="1" ht="13.5" customHeight="1">
      <c r="A62" s="118"/>
      <c r="C62" s="133"/>
      <c r="E62" s="133"/>
      <c r="G62" s="133"/>
      <c r="I62" s="133"/>
      <c r="X62" s="967"/>
      <c r="Y62" s="956"/>
      <c r="Z62" s="956"/>
      <c r="AA62" s="964"/>
      <c r="AB62" s="964"/>
      <c r="AC62" s="956"/>
      <c r="AD62" s="956"/>
      <c r="AE62" s="956"/>
      <c r="AF62" s="956"/>
      <c r="AG62" s="956"/>
      <c r="AH62" s="956"/>
      <c r="AI62" s="956"/>
      <c r="AJ62" s="956"/>
      <c r="AK62" s="956"/>
      <c r="AL62" s="960"/>
    </row>
    <row r="63" spans="1:38" s="119" customFormat="1" ht="13.5" customHeight="1">
      <c r="A63" s="118"/>
      <c r="B63" s="121" t="s">
        <v>336</v>
      </c>
      <c r="C63" s="132"/>
      <c r="D63" s="121" t="s">
        <v>337</v>
      </c>
      <c r="E63" s="132"/>
      <c r="F63" s="121" t="s">
        <v>298</v>
      </c>
      <c r="G63" s="132"/>
      <c r="H63" s="121" t="s">
        <v>338</v>
      </c>
      <c r="I63" s="132"/>
      <c r="J63" s="121" t="s">
        <v>339</v>
      </c>
      <c r="K63" s="121"/>
      <c r="L63" s="121" t="s">
        <v>13</v>
      </c>
      <c r="M63" s="121"/>
      <c r="N63" s="121" t="s">
        <v>14</v>
      </c>
      <c r="O63" s="121"/>
      <c r="P63" s="121" t="s">
        <v>213</v>
      </c>
      <c r="Q63" s="121"/>
      <c r="R63" s="121" t="s">
        <v>340</v>
      </c>
      <c r="S63" s="121"/>
      <c r="T63" s="121" t="s">
        <v>299</v>
      </c>
      <c r="X63" s="967"/>
      <c r="Y63" s="956"/>
      <c r="Z63" s="956"/>
      <c r="AA63" s="964"/>
      <c r="AB63" s="964"/>
      <c r="AC63" s="956"/>
      <c r="AD63" s="956"/>
      <c r="AE63" s="956"/>
      <c r="AF63" s="956"/>
      <c r="AG63" s="956"/>
      <c r="AH63" s="956"/>
      <c r="AI63" s="956"/>
      <c r="AJ63" s="956"/>
      <c r="AK63" s="956"/>
      <c r="AL63" s="960"/>
    </row>
    <row r="64" spans="1:38" s="119" customFormat="1" ht="13.5" customHeight="1">
      <c r="A64" s="118"/>
      <c r="X64" s="967"/>
      <c r="Y64" s="956"/>
      <c r="Z64" s="956"/>
      <c r="AA64" s="964"/>
      <c r="AB64" s="964"/>
      <c r="AC64" s="956"/>
      <c r="AD64" s="956"/>
      <c r="AE64" s="956"/>
      <c r="AF64" s="956"/>
      <c r="AG64" s="956"/>
      <c r="AH64" s="956"/>
      <c r="AI64" s="956"/>
      <c r="AJ64" s="956"/>
      <c r="AK64" s="956"/>
      <c r="AL64" s="960"/>
    </row>
    <row r="65" spans="1:38" s="119" customFormat="1" ht="13.5" customHeight="1">
      <c r="A65" s="118"/>
      <c r="B65" s="121"/>
      <c r="D65" s="121"/>
      <c r="E65" s="121"/>
      <c r="F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X65" s="967"/>
      <c r="Y65" s="956"/>
      <c r="Z65" s="956"/>
      <c r="AA65" s="964"/>
      <c r="AB65" s="964"/>
      <c r="AC65" s="956"/>
      <c r="AD65" s="956"/>
      <c r="AE65" s="956"/>
      <c r="AF65" s="956"/>
      <c r="AG65" s="956"/>
      <c r="AH65" s="956"/>
      <c r="AI65" s="956"/>
      <c r="AJ65" s="956"/>
      <c r="AK65" s="956"/>
      <c r="AL65" s="960"/>
    </row>
    <row r="66" spans="1:38" s="119" customFormat="1" ht="13.5" customHeight="1" thickBot="1">
      <c r="A66" s="118"/>
      <c r="B66" s="121"/>
      <c r="D66" s="121"/>
      <c r="E66" s="121"/>
      <c r="F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X66" s="967"/>
      <c r="Y66" s="956"/>
      <c r="Z66" s="956"/>
      <c r="AA66" s="964"/>
      <c r="AB66" s="964"/>
      <c r="AC66" s="956"/>
      <c r="AD66" s="956"/>
      <c r="AE66" s="956"/>
      <c r="AF66" s="956"/>
      <c r="AG66" s="956"/>
      <c r="AH66" s="956"/>
      <c r="AI66" s="956"/>
      <c r="AJ66" s="956"/>
      <c r="AK66" s="956"/>
      <c r="AL66" s="960"/>
    </row>
    <row r="67" spans="1:38" s="119" customFormat="1" ht="12.65" customHeight="1">
      <c r="A67" s="118"/>
      <c r="B67" s="122"/>
      <c r="C67" s="123">
        <v>378</v>
      </c>
      <c r="D67" s="122"/>
      <c r="E67" s="123">
        <v>397.983</v>
      </c>
      <c r="F67" s="122"/>
      <c r="G67" s="123">
        <v>459.017</v>
      </c>
      <c r="H67" s="122"/>
      <c r="I67" s="123">
        <v>383</v>
      </c>
      <c r="J67" s="122"/>
      <c r="K67" s="123">
        <v>446.91399999999999</v>
      </c>
      <c r="L67" s="122"/>
      <c r="M67" s="123">
        <v>411.08600000000001</v>
      </c>
      <c r="N67" s="122"/>
      <c r="O67" s="123">
        <v>404</v>
      </c>
      <c r="P67" s="122"/>
      <c r="Q67" s="123">
        <v>397</v>
      </c>
      <c r="R67" s="122"/>
      <c r="S67" s="123">
        <v>372.13799999999998</v>
      </c>
      <c r="T67" s="122"/>
      <c r="U67" s="123">
        <v>307.00200000000001</v>
      </c>
      <c r="V67" s="961">
        <f>SUM(C67:U67)</f>
        <v>3956.14</v>
      </c>
      <c r="W67" s="962"/>
      <c r="X67" s="967"/>
      <c r="Y67" s="956"/>
      <c r="Z67" s="956"/>
      <c r="AA67" s="964"/>
      <c r="AB67" s="964"/>
      <c r="AC67" s="956"/>
      <c r="AD67" s="956"/>
      <c r="AE67" s="956"/>
      <c r="AF67" s="956"/>
      <c r="AG67" s="956"/>
      <c r="AH67" s="956"/>
      <c r="AI67" s="956"/>
      <c r="AJ67" s="956"/>
      <c r="AK67" s="956"/>
      <c r="AL67" s="960"/>
    </row>
    <row r="68" spans="1:38" s="119" customFormat="1" ht="13.5" customHeight="1">
      <c r="A68" s="118"/>
      <c r="B68" s="126"/>
      <c r="C68" s="123"/>
      <c r="D68" s="126"/>
      <c r="E68" s="123"/>
      <c r="F68" s="126"/>
      <c r="G68" s="123"/>
      <c r="H68" s="126"/>
      <c r="I68" s="123"/>
      <c r="J68" s="126"/>
      <c r="K68" s="123"/>
      <c r="L68" s="126"/>
      <c r="M68" s="123"/>
      <c r="N68" s="126"/>
      <c r="O68" s="123"/>
      <c r="P68" s="126"/>
      <c r="Q68" s="123"/>
      <c r="R68" s="126"/>
      <c r="S68" s="123"/>
      <c r="T68" s="126"/>
      <c r="U68" s="123"/>
      <c r="X68" s="967"/>
      <c r="Y68" s="956"/>
      <c r="Z68" s="956"/>
      <c r="AA68" s="964"/>
      <c r="AB68" s="964"/>
      <c r="AC68" s="956"/>
      <c r="AD68" s="956"/>
      <c r="AE68" s="956"/>
      <c r="AF68" s="956"/>
      <c r="AG68" s="956"/>
      <c r="AH68" s="956"/>
      <c r="AI68" s="956"/>
      <c r="AJ68" s="956"/>
      <c r="AK68" s="956"/>
      <c r="AL68" s="960"/>
    </row>
    <row r="69" spans="1:38" s="119" customFormat="1" ht="13.4" customHeight="1" thickBot="1">
      <c r="A69" s="118"/>
      <c r="B69" s="129"/>
      <c r="D69" s="129"/>
      <c r="F69" s="129"/>
      <c r="H69" s="129"/>
      <c r="J69" s="129"/>
      <c r="L69" s="129"/>
      <c r="N69" s="129"/>
      <c r="P69" s="129"/>
      <c r="R69" s="129"/>
      <c r="T69" s="129"/>
      <c r="X69" s="967"/>
      <c r="Y69" s="956"/>
      <c r="Z69" s="956"/>
      <c r="AA69" s="964"/>
      <c r="AB69" s="964"/>
      <c r="AC69" s="956"/>
      <c r="AD69" s="956"/>
      <c r="AE69" s="956"/>
      <c r="AF69" s="956"/>
      <c r="AG69" s="956"/>
      <c r="AH69" s="956"/>
      <c r="AI69" s="956"/>
      <c r="AJ69" s="956"/>
      <c r="AK69" s="956"/>
      <c r="AL69" s="960"/>
    </row>
    <row r="70" spans="1:38" s="119" customFormat="1" ht="14.15" customHeight="1">
      <c r="A70" s="118"/>
      <c r="B70" s="121" t="s">
        <v>638</v>
      </c>
      <c r="C70" s="121"/>
      <c r="D70" s="121" t="s">
        <v>638</v>
      </c>
      <c r="E70" s="121"/>
      <c r="F70" s="121" t="s">
        <v>670</v>
      </c>
      <c r="G70" s="121"/>
      <c r="H70" s="121" t="s">
        <v>642</v>
      </c>
      <c r="I70" s="121"/>
      <c r="J70" s="121" t="s">
        <v>642</v>
      </c>
      <c r="K70" s="121"/>
      <c r="L70" s="121" t="s">
        <v>21</v>
      </c>
      <c r="M70" s="121"/>
      <c r="N70" s="121" t="s">
        <v>657</v>
      </c>
      <c r="O70" s="121"/>
      <c r="P70" s="121" t="s">
        <v>638</v>
      </c>
      <c r="Q70" s="121"/>
      <c r="R70" s="121" t="s">
        <v>638</v>
      </c>
      <c r="S70" s="121"/>
      <c r="T70" s="121" t="s">
        <v>668</v>
      </c>
      <c r="U70" s="121"/>
      <c r="X70" s="967"/>
      <c r="Y70" s="956"/>
      <c r="Z70" s="956"/>
      <c r="AA70" s="964"/>
      <c r="AB70" s="964"/>
      <c r="AC70" s="956"/>
      <c r="AD70" s="956"/>
      <c r="AE70" s="956"/>
      <c r="AF70" s="956"/>
      <c r="AG70" s="956"/>
      <c r="AH70" s="956"/>
      <c r="AI70" s="956"/>
      <c r="AJ70" s="956"/>
      <c r="AK70" s="956"/>
      <c r="AL70" s="960"/>
    </row>
    <row r="71" spans="1:38" s="119" customFormat="1" ht="14.15" customHeight="1" thickBot="1">
      <c r="A71" s="118"/>
      <c r="B71" s="132"/>
      <c r="C71" s="121"/>
      <c r="D71" s="132"/>
      <c r="E71" s="121"/>
      <c r="F71" s="132"/>
      <c r="G71" s="121"/>
      <c r="H71" s="132"/>
      <c r="I71" s="121"/>
      <c r="J71" s="132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X71" s="967"/>
      <c r="Y71" s="956"/>
      <c r="Z71" s="956"/>
      <c r="AA71" s="968"/>
      <c r="AB71" s="955"/>
      <c r="AC71" s="956"/>
      <c r="AD71" s="956"/>
      <c r="AE71" s="956"/>
      <c r="AF71" s="956"/>
      <c r="AG71" s="956"/>
      <c r="AH71" s="956"/>
      <c r="AI71" s="956"/>
      <c r="AJ71" s="956"/>
      <c r="AK71" s="956"/>
      <c r="AL71" s="960"/>
    </row>
    <row r="72" spans="1:38" s="119" customFormat="1" ht="14.5">
      <c r="A72" s="118"/>
      <c r="X72" s="965">
        <f>V80/1000</f>
        <v>4.4012399999999996</v>
      </c>
      <c r="Y72" s="954">
        <f>X72</f>
        <v>4.4012399999999996</v>
      </c>
      <c r="Z72" s="954"/>
      <c r="AA72" s="963">
        <v>10</v>
      </c>
      <c r="AB72" s="963">
        <v>7</v>
      </c>
      <c r="AC72" s="954">
        <f>AA72-AB72</f>
        <v>3</v>
      </c>
      <c r="AD72" s="954">
        <v>6</v>
      </c>
      <c r="AE72" s="954">
        <v>10</v>
      </c>
      <c r="AF72" s="954">
        <v>3</v>
      </c>
      <c r="AG72" s="954">
        <f>AE72-AF72</f>
        <v>7</v>
      </c>
      <c r="AH72" s="954"/>
      <c r="AI72" s="954"/>
      <c r="AJ72" s="954"/>
      <c r="AK72" s="954"/>
      <c r="AL72" s="958"/>
    </row>
    <row r="73" spans="1:38" s="119" customFormat="1" ht="15.5">
      <c r="A73" s="118"/>
      <c r="B73" s="120" t="s">
        <v>330</v>
      </c>
      <c r="X73" s="966"/>
      <c r="Y73" s="955"/>
      <c r="Z73" s="955"/>
      <c r="AA73" s="964"/>
      <c r="AB73" s="964"/>
      <c r="AC73" s="955"/>
      <c r="AD73" s="955"/>
      <c r="AE73" s="955"/>
      <c r="AF73" s="955"/>
      <c r="AG73" s="955"/>
      <c r="AH73" s="955"/>
      <c r="AI73" s="955"/>
      <c r="AJ73" s="955"/>
      <c r="AK73" s="955"/>
      <c r="AL73" s="959"/>
    </row>
    <row r="74" spans="1:38" s="119" customFormat="1" ht="15.5">
      <c r="A74" s="118"/>
      <c r="B74" s="120"/>
      <c r="X74" s="966"/>
      <c r="Y74" s="955"/>
      <c r="Z74" s="955"/>
      <c r="AA74" s="964"/>
      <c r="AB74" s="964"/>
      <c r="AC74" s="955"/>
      <c r="AD74" s="955"/>
      <c r="AE74" s="955"/>
      <c r="AF74" s="955"/>
      <c r="AG74" s="955"/>
      <c r="AH74" s="955"/>
      <c r="AI74" s="955"/>
      <c r="AJ74" s="955"/>
      <c r="AK74" s="955"/>
      <c r="AL74" s="959"/>
    </row>
    <row r="75" spans="1:38" s="119" customFormat="1" ht="13.5" customHeight="1">
      <c r="A75" s="118"/>
      <c r="C75" s="133"/>
      <c r="E75" s="133"/>
      <c r="G75" s="133"/>
      <c r="I75" s="133"/>
      <c r="X75" s="967"/>
      <c r="Y75" s="956"/>
      <c r="Z75" s="956"/>
      <c r="AA75" s="964"/>
      <c r="AB75" s="964"/>
      <c r="AC75" s="956"/>
      <c r="AD75" s="956"/>
      <c r="AE75" s="956"/>
      <c r="AF75" s="956"/>
      <c r="AG75" s="956"/>
      <c r="AH75" s="956"/>
      <c r="AI75" s="956"/>
      <c r="AJ75" s="956"/>
      <c r="AK75" s="956"/>
      <c r="AL75" s="960"/>
    </row>
    <row r="76" spans="1:38" s="119" customFormat="1" ht="13.5" customHeight="1">
      <c r="A76" s="118"/>
      <c r="B76" s="121" t="s">
        <v>300</v>
      </c>
      <c r="C76" s="132"/>
      <c r="D76" s="121" t="s">
        <v>301</v>
      </c>
      <c r="E76" s="132"/>
      <c r="F76" s="121" t="s">
        <v>302</v>
      </c>
      <c r="G76" s="132"/>
      <c r="H76" s="121" t="s">
        <v>15</v>
      </c>
      <c r="I76" s="132"/>
      <c r="J76" s="121" t="s">
        <v>16</v>
      </c>
      <c r="K76" s="121"/>
      <c r="L76" s="121" t="s">
        <v>17</v>
      </c>
      <c r="M76" s="121"/>
      <c r="N76" s="121" t="s">
        <v>341</v>
      </c>
      <c r="O76" s="121"/>
      <c r="P76" s="121" t="s">
        <v>342</v>
      </c>
      <c r="Q76" s="121"/>
      <c r="R76" s="121" t="s">
        <v>343</v>
      </c>
      <c r="S76" s="121"/>
      <c r="T76" s="121" t="s">
        <v>344</v>
      </c>
      <c r="X76" s="967"/>
      <c r="Y76" s="956"/>
      <c r="Z76" s="956"/>
      <c r="AA76" s="964"/>
      <c r="AB76" s="964"/>
      <c r="AC76" s="956"/>
      <c r="AD76" s="956"/>
      <c r="AE76" s="956"/>
      <c r="AF76" s="956"/>
      <c r="AG76" s="956"/>
      <c r="AH76" s="956"/>
      <c r="AI76" s="956"/>
      <c r="AJ76" s="956"/>
      <c r="AK76" s="956"/>
      <c r="AL76" s="960"/>
    </row>
    <row r="77" spans="1:38" s="119" customFormat="1" ht="13.5" customHeight="1">
      <c r="A77" s="118"/>
      <c r="X77" s="967"/>
      <c r="Y77" s="956"/>
      <c r="Z77" s="956"/>
      <c r="AA77" s="964"/>
      <c r="AB77" s="964"/>
      <c r="AC77" s="956"/>
      <c r="AD77" s="956"/>
      <c r="AE77" s="956"/>
      <c r="AF77" s="956"/>
      <c r="AG77" s="956"/>
      <c r="AH77" s="956"/>
      <c r="AI77" s="956"/>
      <c r="AJ77" s="956"/>
      <c r="AK77" s="956"/>
      <c r="AL77" s="960"/>
    </row>
    <row r="78" spans="1:38" s="119" customFormat="1" ht="13.5" customHeight="1">
      <c r="A78" s="118"/>
      <c r="B78" s="121"/>
      <c r="D78" s="121"/>
      <c r="E78" s="121"/>
      <c r="F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X78" s="967"/>
      <c r="Y78" s="956"/>
      <c r="Z78" s="956"/>
      <c r="AA78" s="964"/>
      <c r="AB78" s="964"/>
      <c r="AC78" s="956"/>
      <c r="AD78" s="956"/>
      <c r="AE78" s="956"/>
      <c r="AF78" s="956"/>
      <c r="AG78" s="956"/>
      <c r="AH78" s="956"/>
      <c r="AI78" s="956"/>
      <c r="AJ78" s="956"/>
      <c r="AK78" s="956"/>
      <c r="AL78" s="960"/>
    </row>
    <row r="79" spans="1:38" s="119" customFormat="1" ht="13.5" customHeight="1" thickBot="1">
      <c r="A79" s="118"/>
      <c r="B79" s="121"/>
      <c r="D79" s="121"/>
      <c r="E79" s="121"/>
      <c r="F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X79" s="967"/>
      <c r="Y79" s="956"/>
      <c r="Z79" s="956"/>
      <c r="AA79" s="964"/>
      <c r="AB79" s="964"/>
      <c r="AC79" s="956"/>
      <c r="AD79" s="956"/>
      <c r="AE79" s="956"/>
      <c r="AF79" s="956"/>
      <c r="AG79" s="956"/>
      <c r="AH79" s="956"/>
      <c r="AI79" s="956"/>
      <c r="AJ79" s="956"/>
      <c r="AK79" s="956"/>
      <c r="AL79" s="960"/>
    </row>
    <row r="80" spans="1:38" s="119" customFormat="1" ht="12.65" customHeight="1">
      <c r="A80" s="118"/>
      <c r="B80" s="122"/>
      <c r="C80" s="123">
        <v>402.97699999999998</v>
      </c>
      <c r="D80" s="122"/>
      <c r="E80" s="123">
        <v>339.13400000000001</v>
      </c>
      <c r="F80" s="122"/>
      <c r="G80" s="123">
        <v>619.99900000000002</v>
      </c>
      <c r="H80" s="122"/>
      <c r="I80" s="123">
        <v>620.05799999999999</v>
      </c>
      <c r="J80" s="124"/>
      <c r="K80" s="123">
        <v>535.07100000000003</v>
      </c>
      <c r="L80" s="122"/>
      <c r="M80" s="123">
        <v>437.00099999999998</v>
      </c>
      <c r="N80" s="122"/>
      <c r="O80" s="123">
        <v>396</v>
      </c>
      <c r="P80" s="122"/>
      <c r="Q80" s="123">
        <v>416</v>
      </c>
      <c r="R80" s="125"/>
      <c r="S80" s="123">
        <v>351</v>
      </c>
      <c r="T80" s="125"/>
      <c r="U80" s="123">
        <v>284</v>
      </c>
      <c r="V80" s="961">
        <f>SUM(C80:U80)</f>
        <v>4401.24</v>
      </c>
      <c r="W80" s="962"/>
      <c r="X80" s="967"/>
      <c r="Y80" s="956"/>
      <c r="Z80" s="956"/>
      <c r="AA80" s="964"/>
      <c r="AB80" s="964"/>
      <c r="AC80" s="956"/>
      <c r="AD80" s="956"/>
      <c r="AE80" s="956"/>
      <c r="AF80" s="956"/>
      <c r="AG80" s="956"/>
      <c r="AH80" s="956"/>
      <c r="AI80" s="956"/>
      <c r="AJ80" s="956"/>
      <c r="AK80" s="956"/>
      <c r="AL80" s="960"/>
    </row>
    <row r="81" spans="1:38" s="119" customFormat="1" ht="13.5" customHeight="1">
      <c r="A81" s="118"/>
      <c r="B81" s="126"/>
      <c r="C81" s="123"/>
      <c r="D81" s="126"/>
      <c r="E81" s="123"/>
      <c r="F81" s="126"/>
      <c r="G81" s="123"/>
      <c r="H81" s="126"/>
      <c r="I81" s="123"/>
      <c r="J81" s="127"/>
      <c r="K81" s="123"/>
      <c r="L81" s="126"/>
      <c r="M81" s="123"/>
      <c r="N81" s="126"/>
      <c r="O81" s="123"/>
      <c r="P81" s="126"/>
      <c r="Q81" s="123"/>
      <c r="R81" s="128"/>
      <c r="S81" s="123"/>
      <c r="T81" s="128"/>
      <c r="U81" s="123"/>
      <c r="X81" s="967"/>
      <c r="Y81" s="956"/>
      <c r="Z81" s="956"/>
      <c r="AA81" s="964"/>
      <c r="AB81" s="964"/>
      <c r="AC81" s="956"/>
      <c r="AD81" s="956"/>
      <c r="AE81" s="956"/>
      <c r="AF81" s="956"/>
      <c r="AG81" s="956"/>
      <c r="AH81" s="956"/>
      <c r="AI81" s="956"/>
      <c r="AJ81" s="956"/>
      <c r="AK81" s="956"/>
      <c r="AL81" s="960"/>
    </row>
    <row r="82" spans="1:38" s="119" customFormat="1" ht="13.5" customHeight="1" thickBot="1">
      <c r="A82" s="118"/>
      <c r="B82" s="129"/>
      <c r="D82" s="129"/>
      <c r="F82" s="129"/>
      <c r="H82" s="129"/>
      <c r="J82" s="130"/>
      <c r="L82" s="129"/>
      <c r="N82" s="129"/>
      <c r="P82" s="129"/>
      <c r="R82" s="131"/>
      <c r="T82" s="131"/>
      <c r="X82" s="967"/>
      <c r="Y82" s="956"/>
      <c r="Z82" s="956"/>
      <c r="AA82" s="964"/>
      <c r="AB82" s="964"/>
      <c r="AC82" s="956"/>
      <c r="AD82" s="956"/>
      <c r="AE82" s="956"/>
      <c r="AF82" s="956"/>
      <c r="AG82" s="956"/>
      <c r="AH82" s="956"/>
      <c r="AI82" s="956"/>
      <c r="AJ82" s="956"/>
      <c r="AK82" s="956"/>
      <c r="AL82" s="960"/>
    </row>
    <row r="83" spans="1:38" s="119" customFormat="1" ht="14.15" customHeight="1">
      <c r="A83" s="118"/>
      <c r="B83" s="121" t="s">
        <v>661</v>
      </c>
      <c r="C83" s="121"/>
      <c r="D83" s="121" t="s">
        <v>640</v>
      </c>
      <c r="E83" s="121"/>
      <c r="F83" s="121" t="s">
        <v>1670</v>
      </c>
      <c r="G83" s="121"/>
      <c r="H83" s="121" t="s">
        <v>1671</v>
      </c>
      <c r="I83" s="121"/>
      <c r="J83" s="121" t="s">
        <v>1672</v>
      </c>
      <c r="K83" s="121"/>
      <c r="L83" s="121" t="s">
        <v>1673</v>
      </c>
      <c r="M83" s="121"/>
      <c r="N83" s="121" t="s">
        <v>657</v>
      </c>
      <c r="O83" s="121"/>
      <c r="P83" s="121" t="s">
        <v>638</v>
      </c>
      <c r="Q83" s="121"/>
      <c r="R83" s="121" t="s">
        <v>657</v>
      </c>
      <c r="S83" s="121"/>
      <c r="T83" s="121" t="s">
        <v>661</v>
      </c>
      <c r="U83" s="121"/>
      <c r="X83" s="967"/>
      <c r="Y83" s="956"/>
      <c r="Z83" s="956"/>
      <c r="AA83" s="964"/>
      <c r="AB83" s="964"/>
      <c r="AC83" s="956"/>
      <c r="AD83" s="956"/>
      <c r="AE83" s="956"/>
      <c r="AF83" s="956"/>
      <c r="AG83" s="956"/>
      <c r="AH83" s="956"/>
      <c r="AI83" s="956"/>
      <c r="AJ83" s="956"/>
      <c r="AK83" s="956"/>
      <c r="AL83" s="960"/>
    </row>
    <row r="84" spans="1:38" s="119" customFormat="1" ht="14.15" customHeight="1" thickBot="1">
      <c r="A84" s="118"/>
      <c r="B84" s="132"/>
      <c r="C84" s="121"/>
      <c r="D84" s="132"/>
      <c r="E84" s="121"/>
      <c r="F84" s="132"/>
      <c r="G84" s="121"/>
      <c r="H84" s="132"/>
      <c r="I84" s="121"/>
      <c r="J84" s="132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X84" s="967"/>
      <c r="Y84" s="956"/>
      <c r="Z84" s="956"/>
      <c r="AA84" s="968"/>
      <c r="AB84" s="955"/>
      <c r="AC84" s="956"/>
      <c r="AD84" s="956"/>
      <c r="AE84" s="956"/>
      <c r="AF84" s="956"/>
      <c r="AG84" s="956"/>
      <c r="AH84" s="956"/>
      <c r="AI84" s="956"/>
      <c r="AJ84" s="956"/>
      <c r="AK84" s="956"/>
      <c r="AL84" s="960"/>
    </row>
    <row r="85" spans="1:38" s="119" customFormat="1" ht="14.5">
      <c r="A85" s="118"/>
      <c r="X85" s="965">
        <f>V93/1000</f>
        <v>3.3860029999999997</v>
      </c>
      <c r="Y85" s="954">
        <f>X85</f>
        <v>3.3860029999999997</v>
      </c>
      <c r="Z85" s="954"/>
      <c r="AA85" s="963">
        <v>10</v>
      </c>
      <c r="AB85" s="963">
        <v>8</v>
      </c>
      <c r="AC85" s="954">
        <f>AA85-AB85</f>
        <v>2</v>
      </c>
      <c r="AD85" s="954">
        <v>8</v>
      </c>
      <c r="AE85" s="954">
        <v>10</v>
      </c>
      <c r="AF85" s="954">
        <v>7</v>
      </c>
      <c r="AG85" s="954">
        <f>AE85-AF85</f>
        <v>3</v>
      </c>
      <c r="AH85" s="954"/>
      <c r="AI85" s="954"/>
      <c r="AJ85" s="954"/>
      <c r="AK85" s="954"/>
      <c r="AL85" s="958"/>
    </row>
    <row r="86" spans="1:38" s="119" customFormat="1" ht="15.5">
      <c r="A86" s="118"/>
      <c r="B86" s="120" t="s">
        <v>330</v>
      </c>
      <c r="I86" s="119" t="s">
        <v>788</v>
      </c>
      <c r="X86" s="966"/>
      <c r="Y86" s="955"/>
      <c r="Z86" s="955"/>
      <c r="AA86" s="964"/>
      <c r="AB86" s="964"/>
      <c r="AC86" s="955"/>
      <c r="AD86" s="955"/>
      <c r="AE86" s="955"/>
      <c r="AF86" s="955"/>
      <c r="AG86" s="955"/>
      <c r="AH86" s="955"/>
      <c r="AI86" s="955"/>
      <c r="AJ86" s="955"/>
      <c r="AK86" s="955"/>
      <c r="AL86" s="959"/>
    </row>
    <row r="87" spans="1:38" s="119" customFormat="1" ht="15.5">
      <c r="A87" s="118"/>
      <c r="B87" s="120"/>
      <c r="X87" s="966"/>
      <c r="Y87" s="955"/>
      <c r="Z87" s="955"/>
      <c r="AA87" s="964"/>
      <c r="AB87" s="964"/>
      <c r="AC87" s="955"/>
      <c r="AD87" s="955"/>
      <c r="AE87" s="955"/>
      <c r="AF87" s="955"/>
      <c r="AG87" s="955"/>
      <c r="AH87" s="955"/>
      <c r="AI87" s="955"/>
      <c r="AJ87" s="955"/>
      <c r="AK87" s="955"/>
      <c r="AL87" s="959"/>
    </row>
    <row r="88" spans="1:38" s="119" customFormat="1" ht="13.5" customHeight="1">
      <c r="A88" s="118"/>
      <c r="C88" s="133"/>
      <c r="E88" s="133"/>
      <c r="G88" s="133"/>
      <c r="I88" s="133"/>
      <c r="X88" s="967"/>
      <c r="Y88" s="956"/>
      <c r="Z88" s="956"/>
      <c r="AA88" s="964"/>
      <c r="AB88" s="964"/>
      <c r="AC88" s="956"/>
      <c r="AD88" s="956"/>
      <c r="AE88" s="956"/>
      <c r="AF88" s="956"/>
      <c r="AG88" s="956"/>
      <c r="AH88" s="956"/>
      <c r="AI88" s="956"/>
      <c r="AJ88" s="956"/>
      <c r="AK88" s="956"/>
      <c r="AL88" s="960"/>
    </row>
    <row r="89" spans="1:38" s="119" customFormat="1" ht="13.5" customHeight="1">
      <c r="A89" s="118"/>
      <c r="B89" s="121" t="s">
        <v>345</v>
      </c>
      <c r="C89" s="132"/>
      <c r="D89" s="121" t="s">
        <v>18</v>
      </c>
      <c r="E89" s="132"/>
      <c r="F89" s="121" t="s">
        <v>19</v>
      </c>
      <c r="G89" s="132"/>
      <c r="H89" s="121" t="s">
        <v>303</v>
      </c>
      <c r="I89" s="132"/>
      <c r="J89" s="121" t="s">
        <v>304</v>
      </c>
      <c r="K89" s="121"/>
      <c r="L89" s="121" t="s">
        <v>305</v>
      </c>
      <c r="M89" s="121"/>
      <c r="N89" s="121" t="s">
        <v>306</v>
      </c>
      <c r="O89" s="121"/>
      <c r="P89" s="121" t="s">
        <v>307</v>
      </c>
      <c r="Q89" s="121"/>
      <c r="R89" s="121" t="s">
        <v>308</v>
      </c>
      <c r="S89" s="121"/>
      <c r="T89" s="121" t="s">
        <v>309</v>
      </c>
      <c r="X89" s="967"/>
      <c r="Y89" s="956"/>
      <c r="Z89" s="956"/>
      <c r="AA89" s="964"/>
      <c r="AB89" s="964"/>
      <c r="AC89" s="956"/>
      <c r="AD89" s="956"/>
      <c r="AE89" s="956"/>
      <c r="AF89" s="956"/>
      <c r="AG89" s="956"/>
      <c r="AH89" s="956"/>
      <c r="AI89" s="956"/>
      <c r="AJ89" s="956"/>
      <c r="AK89" s="956"/>
      <c r="AL89" s="960"/>
    </row>
    <row r="90" spans="1:38" s="119" customFormat="1" ht="13.5" customHeight="1">
      <c r="A90" s="118"/>
      <c r="X90" s="967"/>
      <c r="Y90" s="956"/>
      <c r="Z90" s="956"/>
      <c r="AA90" s="964"/>
      <c r="AB90" s="964"/>
      <c r="AC90" s="956"/>
      <c r="AD90" s="956"/>
      <c r="AE90" s="956"/>
      <c r="AF90" s="956"/>
      <c r="AG90" s="956"/>
      <c r="AH90" s="956"/>
      <c r="AI90" s="956"/>
      <c r="AJ90" s="956"/>
      <c r="AK90" s="956"/>
      <c r="AL90" s="960"/>
    </row>
    <row r="91" spans="1:38" s="119" customFormat="1" ht="13.5" customHeight="1">
      <c r="A91" s="118"/>
      <c r="B91" s="121"/>
      <c r="D91" s="121"/>
      <c r="E91" s="121"/>
      <c r="F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X91" s="967"/>
      <c r="Y91" s="956"/>
      <c r="Z91" s="956"/>
      <c r="AA91" s="964"/>
      <c r="AB91" s="964"/>
      <c r="AC91" s="956"/>
      <c r="AD91" s="956"/>
      <c r="AE91" s="956"/>
      <c r="AF91" s="956"/>
      <c r="AG91" s="956"/>
      <c r="AH91" s="956"/>
      <c r="AI91" s="956"/>
      <c r="AJ91" s="956"/>
      <c r="AK91" s="956"/>
      <c r="AL91" s="960"/>
    </row>
    <row r="92" spans="1:38" s="119" customFormat="1" ht="13.5" customHeight="1" thickBot="1">
      <c r="A92" s="118"/>
      <c r="B92" s="121"/>
      <c r="D92" s="121"/>
      <c r="E92" s="121"/>
      <c r="F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X92" s="967"/>
      <c r="Y92" s="956"/>
      <c r="Z92" s="956"/>
      <c r="AA92" s="964"/>
      <c r="AB92" s="964"/>
      <c r="AC92" s="956"/>
      <c r="AD92" s="956"/>
      <c r="AE92" s="956"/>
      <c r="AF92" s="956"/>
      <c r="AG92" s="956"/>
      <c r="AH92" s="956"/>
      <c r="AI92" s="956"/>
      <c r="AJ92" s="956"/>
      <c r="AK92" s="956"/>
      <c r="AL92" s="960"/>
    </row>
    <row r="93" spans="1:38" s="119" customFormat="1" ht="12.65" customHeight="1">
      <c r="A93" s="118"/>
      <c r="B93" s="125"/>
      <c r="C93" s="123">
        <v>317.61700000000002</v>
      </c>
      <c r="D93" s="122"/>
      <c r="E93" s="123">
        <v>323.00299999999999</v>
      </c>
      <c r="F93" s="122"/>
      <c r="G93" s="123">
        <v>305</v>
      </c>
      <c r="H93" s="125"/>
      <c r="I93" s="123">
        <v>283</v>
      </c>
      <c r="J93" s="122"/>
      <c r="K93" s="123">
        <v>306.53300000000002</v>
      </c>
      <c r="L93" s="122"/>
      <c r="M93" s="123">
        <v>373</v>
      </c>
      <c r="N93" s="122"/>
      <c r="O93" s="123">
        <v>394</v>
      </c>
      <c r="P93" s="122"/>
      <c r="Q93" s="123">
        <v>250</v>
      </c>
      <c r="R93" s="122"/>
      <c r="S93" s="123">
        <v>418</v>
      </c>
      <c r="T93" s="122"/>
      <c r="U93" s="123">
        <v>415.85</v>
      </c>
      <c r="V93" s="961">
        <f>SUM(C93:U93)</f>
        <v>3386.0029999999997</v>
      </c>
      <c r="W93" s="962"/>
      <c r="X93" s="967"/>
      <c r="Y93" s="956"/>
      <c r="Z93" s="956"/>
      <c r="AA93" s="964"/>
      <c r="AB93" s="964"/>
      <c r="AC93" s="956"/>
      <c r="AD93" s="956"/>
      <c r="AE93" s="956"/>
      <c r="AF93" s="956"/>
      <c r="AG93" s="956"/>
      <c r="AH93" s="956"/>
      <c r="AI93" s="956"/>
      <c r="AJ93" s="956"/>
      <c r="AK93" s="956"/>
      <c r="AL93" s="960"/>
    </row>
    <row r="94" spans="1:38" s="119" customFormat="1" ht="13.5" customHeight="1">
      <c r="A94" s="118"/>
      <c r="B94" s="128"/>
      <c r="C94" s="123"/>
      <c r="D94" s="126"/>
      <c r="E94" s="123"/>
      <c r="F94" s="126"/>
      <c r="G94" s="123"/>
      <c r="H94" s="128"/>
      <c r="I94" s="123"/>
      <c r="J94" s="126"/>
      <c r="K94" s="123"/>
      <c r="L94" s="126"/>
      <c r="M94" s="123"/>
      <c r="N94" s="126"/>
      <c r="O94" s="123"/>
      <c r="P94" s="126"/>
      <c r="Q94" s="123"/>
      <c r="R94" s="126"/>
      <c r="S94" s="123"/>
      <c r="T94" s="126"/>
      <c r="U94" s="123"/>
      <c r="X94" s="967"/>
      <c r="Y94" s="956"/>
      <c r="Z94" s="956"/>
      <c r="AA94" s="964"/>
      <c r="AB94" s="964"/>
      <c r="AC94" s="956"/>
      <c r="AD94" s="956"/>
      <c r="AE94" s="956"/>
      <c r="AF94" s="956"/>
      <c r="AG94" s="956"/>
      <c r="AH94" s="956"/>
      <c r="AI94" s="956"/>
      <c r="AJ94" s="956"/>
      <c r="AK94" s="956"/>
      <c r="AL94" s="960"/>
    </row>
    <row r="95" spans="1:38" s="119" customFormat="1" ht="13.4" customHeight="1" thickBot="1">
      <c r="A95" s="118"/>
      <c r="B95" s="131"/>
      <c r="D95" s="129"/>
      <c r="F95" s="129"/>
      <c r="H95" s="131"/>
      <c r="J95" s="129"/>
      <c r="L95" s="129"/>
      <c r="N95" s="129"/>
      <c r="P95" s="129"/>
      <c r="R95" s="129"/>
      <c r="T95" s="129"/>
      <c r="X95" s="967"/>
      <c r="Y95" s="956"/>
      <c r="Z95" s="956"/>
      <c r="AA95" s="964"/>
      <c r="AB95" s="964"/>
      <c r="AC95" s="956"/>
      <c r="AD95" s="956"/>
      <c r="AE95" s="956"/>
      <c r="AF95" s="956"/>
      <c r="AG95" s="956"/>
      <c r="AH95" s="956"/>
      <c r="AI95" s="956"/>
      <c r="AJ95" s="956"/>
      <c r="AK95" s="956"/>
      <c r="AL95" s="960"/>
    </row>
    <row r="96" spans="1:38" s="119" customFormat="1" ht="14.15" customHeight="1">
      <c r="A96" s="118"/>
      <c r="B96" s="121" t="s">
        <v>661</v>
      </c>
      <c r="C96" s="121"/>
      <c r="D96" s="121" t="s">
        <v>668</v>
      </c>
      <c r="E96" s="121"/>
      <c r="F96" s="121" t="s">
        <v>661</v>
      </c>
      <c r="G96" s="121"/>
      <c r="H96" s="121" t="s">
        <v>661</v>
      </c>
      <c r="I96" s="121"/>
      <c r="J96" s="121" t="s">
        <v>661</v>
      </c>
      <c r="K96" s="121"/>
      <c r="L96" s="121" t="s">
        <v>660</v>
      </c>
      <c r="M96" s="121"/>
      <c r="N96" s="121" t="s">
        <v>638</v>
      </c>
      <c r="O96" s="121"/>
      <c r="P96" s="121" t="s">
        <v>20</v>
      </c>
      <c r="Q96" s="121"/>
      <c r="R96" s="121" t="s">
        <v>20</v>
      </c>
      <c r="S96" s="121"/>
      <c r="T96" s="121" t="s">
        <v>657</v>
      </c>
      <c r="U96" s="121"/>
      <c r="X96" s="967"/>
      <c r="Y96" s="956"/>
      <c r="Z96" s="956"/>
      <c r="AA96" s="964"/>
      <c r="AB96" s="964"/>
      <c r="AC96" s="956"/>
      <c r="AD96" s="956"/>
      <c r="AE96" s="956"/>
      <c r="AF96" s="956"/>
      <c r="AG96" s="956"/>
      <c r="AH96" s="956"/>
      <c r="AI96" s="956"/>
      <c r="AJ96" s="956"/>
      <c r="AK96" s="956"/>
      <c r="AL96" s="960"/>
    </row>
    <row r="97" spans="1:38" s="119" customFormat="1" ht="14.15" customHeight="1" thickBot="1">
      <c r="A97" s="118"/>
      <c r="B97" s="132"/>
      <c r="C97" s="121"/>
      <c r="D97" s="132"/>
      <c r="E97" s="121"/>
      <c r="F97" s="132"/>
      <c r="G97" s="121"/>
      <c r="H97" s="132"/>
      <c r="I97" s="121"/>
      <c r="J97" s="132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X97" s="967"/>
      <c r="Y97" s="956"/>
      <c r="Z97" s="956"/>
      <c r="AA97" s="968"/>
      <c r="AB97" s="955"/>
      <c r="AC97" s="956"/>
      <c r="AD97" s="956"/>
      <c r="AE97" s="956"/>
      <c r="AF97" s="956"/>
      <c r="AG97" s="956"/>
      <c r="AH97" s="956"/>
      <c r="AI97" s="956"/>
      <c r="AJ97" s="956"/>
      <c r="AK97" s="956"/>
      <c r="AL97" s="960"/>
    </row>
    <row r="98" spans="1:38" s="119" customFormat="1" ht="14.5">
      <c r="A98" s="118"/>
      <c r="X98" s="965">
        <f>V106/1000</f>
        <v>3.8172580000000003</v>
      </c>
      <c r="Y98" s="954">
        <f>X98</f>
        <v>3.8172580000000003</v>
      </c>
      <c r="Z98" s="954"/>
      <c r="AA98" s="963">
        <v>10</v>
      </c>
      <c r="AB98" s="963">
        <v>9</v>
      </c>
      <c r="AC98" s="954">
        <f>AA98-AB98</f>
        <v>1</v>
      </c>
      <c r="AD98" s="954">
        <v>9</v>
      </c>
      <c r="AE98" s="954">
        <v>10</v>
      </c>
      <c r="AF98" s="954">
        <v>9</v>
      </c>
      <c r="AG98" s="954">
        <f>AE98-AF98</f>
        <v>1</v>
      </c>
      <c r="AH98" s="954"/>
      <c r="AI98" s="954"/>
      <c r="AJ98" s="954"/>
      <c r="AK98" s="954"/>
      <c r="AL98" s="958"/>
    </row>
    <row r="99" spans="1:38" s="119" customFormat="1" ht="15.5">
      <c r="A99" s="118"/>
      <c r="B99" s="120" t="s">
        <v>330</v>
      </c>
      <c r="X99" s="966"/>
      <c r="Y99" s="955"/>
      <c r="Z99" s="955"/>
      <c r="AA99" s="964"/>
      <c r="AB99" s="964"/>
      <c r="AC99" s="955"/>
      <c r="AD99" s="955"/>
      <c r="AE99" s="955"/>
      <c r="AF99" s="955"/>
      <c r="AG99" s="955"/>
      <c r="AH99" s="955"/>
      <c r="AI99" s="955"/>
      <c r="AJ99" s="955"/>
      <c r="AK99" s="955"/>
      <c r="AL99" s="959"/>
    </row>
    <row r="100" spans="1:38" s="119" customFormat="1" ht="15.5">
      <c r="A100" s="118"/>
      <c r="B100" s="120"/>
      <c r="X100" s="966"/>
      <c r="Y100" s="955"/>
      <c r="Z100" s="955"/>
      <c r="AA100" s="964"/>
      <c r="AB100" s="964"/>
      <c r="AC100" s="955"/>
      <c r="AD100" s="955"/>
      <c r="AE100" s="955"/>
      <c r="AF100" s="955"/>
      <c r="AG100" s="955"/>
      <c r="AH100" s="955"/>
      <c r="AI100" s="955"/>
      <c r="AJ100" s="955"/>
      <c r="AK100" s="955"/>
      <c r="AL100" s="959"/>
    </row>
    <row r="101" spans="1:38" s="119" customFormat="1" ht="13.5" customHeight="1">
      <c r="A101" s="118"/>
      <c r="C101" s="133"/>
      <c r="E101" s="133"/>
      <c r="G101" s="133"/>
      <c r="I101" s="133"/>
      <c r="X101" s="967"/>
      <c r="Y101" s="956"/>
      <c r="Z101" s="956"/>
      <c r="AA101" s="964"/>
      <c r="AB101" s="964"/>
      <c r="AC101" s="956"/>
      <c r="AD101" s="956"/>
      <c r="AE101" s="956"/>
      <c r="AF101" s="956"/>
      <c r="AG101" s="956"/>
      <c r="AH101" s="956"/>
      <c r="AI101" s="956"/>
      <c r="AJ101" s="956"/>
      <c r="AK101" s="956"/>
      <c r="AL101" s="960"/>
    </row>
    <row r="102" spans="1:38" s="119" customFormat="1" ht="13.5" customHeight="1">
      <c r="A102" s="118"/>
      <c r="B102" s="121" t="s">
        <v>310</v>
      </c>
      <c r="C102" s="132"/>
      <c r="D102" s="121" t="s">
        <v>22</v>
      </c>
      <c r="E102" s="132"/>
      <c r="F102" s="121" t="s">
        <v>311</v>
      </c>
      <c r="G102" s="132"/>
      <c r="H102" s="121" t="s">
        <v>202</v>
      </c>
      <c r="I102" s="132"/>
      <c r="J102" s="121" t="s">
        <v>23</v>
      </c>
      <c r="K102" s="121"/>
      <c r="L102" s="121" t="s">
        <v>24</v>
      </c>
      <c r="M102" s="121"/>
      <c r="N102" s="121" t="s">
        <v>25</v>
      </c>
      <c r="O102" s="121"/>
      <c r="P102" s="121" t="s">
        <v>312</v>
      </c>
      <c r="Q102" s="121"/>
      <c r="R102" s="121" t="s">
        <v>313</v>
      </c>
      <c r="S102" s="121"/>
      <c r="T102" s="121" t="s">
        <v>314</v>
      </c>
      <c r="X102" s="967"/>
      <c r="Y102" s="956"/>
      <c r="Z102" s="956"/>
      <c r="AA102" s="964"/>
      <c r="AB102" s="964"/>
      <c r="AC102" s="956"/>
      <c r="AD102" s="956"/>
      <c r="AE102" s="956"/>
      <c r="AF102" s="956"/>
      <c r="AG102" s="956"/>
      <c r="AH102" s="956"/>
      <c r="AI102" s="956"/>
      <c r="AJ102" s="956"/>
      <c r="AK102" s="956"/>
      <c r="AL102" s="960"/>
    </row>
    <row r="103" spans="1:38" s="119" customFormat="1" ht="13.5" customHeight="1">
      <c r="A103" s="118"/>
      <c r="X103" s="967"/>
      <c r="Y103" s="956"/>
      <c r="Z103" s="956"/>
      <c r="AA103" s="964"/>
      <c r="AB103" s="964"/>
      <c r="AC103" s="956"/>
      <c r="AD103" s="956"/>
      <c r="AE103" s="956"/>
      <c r="AF103" s="956"/>
      <c r="AG103" s="956"/>
      <c r="AH103" s="956"/>
      <c r="AI103" s="956"/>
      <c r="AJ103" s="956"/>
      <c r="AK103" s="956"/>
      <c r="AL103" s="960"/>
    </row>
    <row r="104" spans="1:38" s="119" customFormat="1" ht="13.5" customHeight="1">
      <c r="A104" s="118"/>
      <c r="B104" s="121"/>
      <c r="D104" s="121"/>
      <c r="E104" s="121"/>
      <c r="F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X104" s="967"/>
      <c r="Y104" s="956"/>
      <c r="Z104" s="956"/>
      <c r="AA104" s="964"/>
      <c r="AB104" s="964"/>
      <c r="AC104" s="956"/>
      <c r="AD104" s="956"/>
      <c r="AE104" s="956"/>
      <c r="AF104" s="956"/>
      <c r="AG104" s="956"/>
      <c r="AH104" s="956"/>
      <c r="AI104" s="956"/>
      <c r="AJ104" s="956"/>
      <c r="AK104" s="956"/>
      <c r="AL104" s="960"/>
    </row>
    <row r="105" spans="1:38" s="119" customFormat="1" ht="13.5" customHeight="1" thickBot="1">
      <c r="A105" s="118"/>
      <c r="B105" s="121"/>
      <c r="D105" s="121"/>
      <c r="E105" s="121"/>
      <c r="F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X105" s="967"/>
      <c r="Y105" s="956"/>
      <c r="Z105" s="956"/>
      <c r="AA105" s="964"/>
      <c r="AB105" s="964"/>
      <c r="AC105" s="956"/>
      <c r="AD105" s="956"/>
      <c r="AE105" s="956"/>
      <c r="AF105" s="956"/>
      <c r="AG105" s="956"/>
      <c r="AH105" s="956"/>
      <c r="AI105" s="956"/>
      <c r="AJ105" s="956"/>
      <c r="AK105" s="956"/>
      <c r="AL105" s="960"/>
    </row>
    <row r="106" spans="1:38" s="119" customFormat="1" ht="12.65" customHeight="1">
      <c r="A106" s="118"/>
      <c r="B106" s="122"/>
      <c r="C106" s="123">
        <v>360.678</v>
      </c>
      <c r="D106" s="124"/>
      <c r="E106" s="123">
        <v>247.87100000000001</v>
      </c>
      <c r="F106" s="122"/>
      <c r="G106" s="123">
        <v>459.99799999999999</v>
      </c>
      <c r="H106" s="122"/>
      <c r="I106" s="123">
        <v>455.96300000000002</v>
      </c>
      <c r="J106" s="122"/>
      <c r="K106" s="123">
        <v>447.99700000000001</v>
      </c>
      <c r="L106" s="122"/>
      <c r="M106" s="123">
        <v>330</v>
      </c>
      <c r="N106" s="122"/>
      <c r="O106" s="123">
        <v>338.11700000000002</v>
      </c>
      <c r="P106" s="122"/>
      <c r="Q106" s="123">
        <v>460.541</v>
      </c>
      <c r="R106" s="122"/>
      <c r="S106" s="123">
        <v>278.09300000000002</v>
      </c>
      <c r="T106" s="122"/>
      <c r="U106" s="123">
        <v>438</v>
      </c>
      <c r="V106" s="961">
        <f>SUM(C106:U106)</f>
        <v>3817.2580000000003</v>
      </c>
      <c r="W106" s="962"/>
      <c r="X106" s="967"/>
      <c r="Y106" s="956"/>
      <c r="Z106" s="956"/>
      <c r="AA106" s="964"/>
      <c r="AB106" s="964"/>
      <c r="AC106" s="956"/>
      <c r="AD106" s="956"/>
      <c r="AE106" s="956"/>
      <c r="AF106" s="956"/>
      <c r="AG106" s="956"/>
      <c r="AH106" s="956"/>
      <c r="AI106" s="956"/>
      <c r="AJ106" s="956"/>
      <c r="AK106" s="956"/>
      <c r="AL106" s="960"/>
    </row>
    <row r="107" spans="1:38" s="119" customFormat="1" ht="13.5" customHeight="1">
      <c r="A107" s="118"/>
      <c r="B107" s="126"/>
      <c r="C107" s="123"/>
      <c r="D107" s="127"/>
      <c r="E107" s="123"/>
      <c r="F107" s="126"/>
      <c r="G107" s="123"/>
      <c r="H107" s="126"/>
      <c r="I107" s="123"/>
      <c r="J107" s="126"/>
      <c r="K107" s="123"/>
      <c r="L107" s="126"/>
      <c r="M107" s="123"/>
      <c r="N107" s="126"/>
      <c r="O107" s="123"/>
      <c r="P107" s="126"/>
      <c r="Q107" s="123"/>
      <c r="R107" s="126"/>
      <c r="S107" s="123"/>
      <c r="T107" s="126"/>
      <c r="U107" s="123"/>
      <c r="X107" s="967"/>
      <c r="Y107" s="956"/>
      <c r="Z107" s="956"/>
      <c r="AA107" s="964"/>
      <c r="AB107" s="964"/>
      <c r="AC107" s="956"/>
      <c r="AD107" s="956"/>
      <c r="AE107" s="956"/>
      <c r="AF107" s="956"/>
      <c r="AG107" s="956"/>
      <c r="AH107" s="956"/>
      <c r="AI107" s="956"/>
      <c r="AJ107" s="956"/>
      <c r="AK107" s="956"/>
      <c r="AL107" s="960"/>
    </row>
    <row r="108" spans="1:38" s="119" customFormat="1" ht="13.4" customHeight="1" thickBot="1">
      <c r="A108" s="118"/>
      <c r="B108" s="129"/>
      <c r="D108" s="130"/>
      <c r="F108" s="129"/>
      <c r="H108" s="129"/>
      <c r="J108" s="129"/>
      <c r="L108" s="129"/>
      <c r="N108" s="129"/>
      <c r="P108" s="129"/>
      <c r="R108" s="129"/>
      <c r="T108" s="129"/>
      <c r="X108" s="967"/>
      <c r="Y108" s="956"/>
      <c r="Z108" s="956"/>
      <c r="AA108" s="964"/>
      <c r="AB108" s="964"/>
      <c r="AC108" s="956"/>
      <c r="AD108" s="956"/>
      <c r="AE108" s="956"/>
      <c r="AF108" s="956"/>
      <c r="AG108" s="956"/>
      <c r="AH108" s="956"/>
      <c r="AI108" s="956"/>
      <c r="AJ108" s="956"/>
      <c r="AK108" s="956"/>
      <c r="AL108" s="960"/>
    </row>
    <row r="109" spans="1:38" s="119" customFormat="1" ht="14.15" customHeight="1">
      <c r="A109" s="118"/>
      <c r="B109" s="121" t="s">
        <v>2</v>
      </c>
      <c r="C109" s="121"/>
      <c r="D109" s="121" t="s">
        <v>29</v>
      </c>
      <c r="E109" s="121"/>
      <c r="F109" s="121" t="s">
        <v>12</v>
      </c>
      <c r="G109" s="121"/>
      <c r="H109" s="121" t="s">
        <v>640</v>
      </c>
      <c r="I109" s="121"/>
      <c r="J109" s="121" t="s">
        <v>671</v>
      </c>
      <c r="K109" s="121"/>
      <c r="L109" s="121" t="s">
        <v>658</v>
      </c>
      <c r="M109" s="121"/>
      <c r="N109" s="121" t="s">
        <v>661</v>
      </c>
      <c r="O109" s="121"/>
      <c r="P109" s="121" t="s">
        <v>36</v>
      </c>
      <c r="Q109" s="121"/>
      <c r="R109" s="121" t="s">
        <v>672</v>
      </c>
      <c r="S109" s="121"/>
      <c r="T109" s="121" t="s">
        <v>658</v>
      </c>
      <c r="U109" s="121"/>
      <c r="X109" s="967"/>
      <c r="Y109" s="956"/>
      <c r="Z109" s="956"/>
      <c r="AA109" s="964"/>
      <c r="AB109" s="964"/>
      <c r="AC109" s="956"/>
      <c r="AD109" s="956"/>
      <c r="AE109" s="956"/>
      <c r="AF109" s="956"/>
      <c r="AG109" s="956"/>
      <c r="AH109" s="956"/>
      <c r="AI109" s="956"/>
      <c r="AJ109" s="956"/>
      <c r="AK109" s="956"/>
      <c r="AL109" s="960"/>
    </row>
    <row r="110" spans="1:38" s="119" customFormat="1" ht="14.15" customHeight="1" thickBot="1">
      <c r="A110" s="118"/>
      <c r="B110" s="132"/>
      <c r="C110" s="121"/>
      <c r="D110" s="132"/>
      <c r="E110" s="121"/>
      <c r="F110" s="132"/>
      <c r="G110" s="121"/>
      <c r="H110" s="132"/>
      <c r="I110" s="121"/>
      <c r="J110" s="132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X110" s="967"/>
      <c r="Y110" s="956"/>
      <c r="Z110" s="956"/>
      <c r="AA110" s="968"/>
      <c r="AB110" s="955"/>
      <c r="AC110" s="956"/>
      <c r="AD110" s="956"/>
      <c r="AE110" s="956"/>
      <c r="AF110" s="956"/>
      <c r="AG110" s="956"/>
      <c r="AH110" s="956"/>
      <c r="AI110" s="956"/>
      <c r="AJ110" s="956"/>
      <c r="AK110" s="956"/>
      <c r="AL110" s="960"/>
    </row>
    <row r="111" spans="1:38" s="119" customFormat="1" ht="14.5">
      <c r="A111" s="118"/>
      <c r="X111" s="965">
        <f>V119/1000</f>
        <v>3.5637300000000001</v>
      </c>
      <c r="Y111" s="954">
        <f>X111</f>
        <v>3.5637300000000001</v>
      </c>
      <c r="Z111" s="954"/>
      <c r="AA111" s="963">
        <v>10</v>
      </c>
      <c r="AB111" s="963">
        <v>10</v>
      </c>
      <c r="AC111" s="954">
        <f>AA111-AB111</f>
        <v>0</v>
      </c>
      <c r="AD111" s="954">
        <v>10</v>
      </c>
      <c r="AE111" s="954">
        <v>10</v>
      </c>
      <c r="AF111" s="954">
        <v>9</v>
      </c>
      <c r="AG111" s="954">
        <f>AE111-AF111</f>
        <v>1</v>
      </c>
      <c r="AH111" s="954"/>
      <c r="AI111" s="954"/>
      <c r="AJ111" s="954"/>
      <c r="AK111" s="954"/>
      <c r="AL111" s="958"/>
    </row>
    <row r="112" spans="1:38" s="119" customFormat="1" ht="15.5">
      <c r="A112" s="118"/>
      <c r="B112" s="120" t="s">
        <v>330</v>
      </c>
      <c r="X112" s="966"/>
      <c r="Y112" s="955"/>
      <c r="Z112" s="955"/>
      <c r="AA112" s="964"/>
      <c r="AB112" s="964"/>
      <c r="AC112" s="955"/>
      <c r="AD112" s="955"/>
      <c r="AE112" s="955"/>
      <c r="AF112" s="955"/>
      <c r="AG112" s="955"/>
      <c r="AH112" s="955"/>
      <c r="AI112" s="955"/>
      <c r="AJ112" s="955"/>
      <c r="AK112" s="955"/>
      <c r="AL112" s="959"/>
    </row>
    <row r="113" spans="1:38" s="119" customFormat="1" ht="15.5">
      <c r="A113" s="118"/>
      <c r="B113" s="120"/>
      <c r="X113" s="966"/>
      <c r="Y113" s="955"/>
      <c r="Z113" s="955"/>
      <c r="AA113" s="964"/>
      <c r="AB113" s="964"/>
      <c r="AC113" s="955"/>
      <c r="AD113" s="955"/>
      <c r="AE113" s="955"/>
      <c r="AF113" s="955"/>
      <c r="AG113" s="955"/>
      <c r="AH113" s="955"/>
      <c r="AI113" s="955"/>
      <c r="AJ113" s="955"/>
      <c r="AK113" s="955"/>
      <c r="AL113" s="959"/>
    </row>
    <row r="114" spans="1:38" s="119" customFormat="1" ht="13.5" customHeight="1">
      <c r="A114" s="118"/>
      <c r="C114" s="133"/>
      <c r="E114" s="133"/>
      <c r="G114" s="133"/>
      <c r="I114" s="133"/>
      <c r="X114" s="967"/>
      <c r="Y114" s="956"/>
      <c r="Z114" s="956"/>
      <c r="AA114" s="964"/>
      <c r="AB114" s="964"/>
      <c r="AC114" s="956"/>
      <c r="AD114" s="956"/>
      <c r="AE114" s="956"/>
      <c r="AF114" s="956"/>
      <c r="AG114" s="956"/>
      <c r="AH114" s="956"/>
      <c r="AI114" s="956"/>
      <c r="AJ114" s="956"/>
      <c r="AK114" s="956"/>
      <c r="AL114" s="960"/>
    </row>
    <row r="115" spans="1:38" s="119" customFormat="1" ht="13.5" customHeight="1">
      <c r="A115" s="118"/>
      <c r="B115" s="121" t="s">
        <v>315</v>
      </c>
      <c r="C115" s="132"/>
      <c r="D115" s="121" t="s">
        <v>346</v>
      </c>
      <c r="E115" s="132"/>
      <c r="F115" s="121" t="s">
        <v>26</v>
      </c>
      <c r="G115" s="132"/>
      <c r="H115" s="121" t="s">
        <v>316</v>
      </c>
      <c r="I115" s="132"/>
      <c r="J115" s="121" t="s">
        <v>317</v>
      </c>
      <c r="K115" s="121"/>
      <c r="L115" s="121" t="s">
        <v>318</v>
      </c>
      <c r="M115" s="121"/>
      <c r="N115" s="121" t="s">
        <v>27</v>
      </c>
      <c r="O115" s="121"/>
      <c r="P115" s="121" t="s">
        <v>204</v>
      </c>
      <c r="Q115" s="121"/>
      <c r="R115" s="121" t="s">
        <v>210</v>
      </c>
      <c r="S115" s="121"/>
      <c r="T115" s="121" t="s">
        <v>347</v>
      </c>
      <c r="X115" s="967"/>
      <c r="Y115" s="956"/>
      <c r="Z115" s="956"/>
      <c r="AA115" s="964"/>
      <c r="AB115" s="964"/>
      <c r="AC115" s="956"/>
      <c r="AD115" s="956"/>
      <c r="AE115" s="956"/>
      <c r="AF115" s="956"/>
      <c r="AG115" s="956"/>
      <c r="AH115" s="956"/>
      <c r="AI115" s="956"/>
      <c r="AJ115" s="956"/>
      <c r="AK115" s="956"/>
      <c r="AL115" s="960"/>
    </row>
    <row r="116" spans="1:38" s="119" customFormat="1" ht="13.5" customHeight="1">
      <c r="A116" s="118"/>
      <c r="X116" s="967"/>
      <c r="Y116" s="956"/>
      <c r="Z116" s="956"/>
      <c r="AA116" s="964"/>
      <c r="AB116" s="964"/>
      <c r="AC116" s="956"/>
      <c r="AD116" s="956"/>
      <c r="AE116" s="956"/>
      <c r="AF116" s="956"/>
      <c r="AG116" s="956"/>
      <c r="AH116" s="956"/>
      <c r="AI116" s="956"/>
      <c r="AJ116" s="956"/>
      <c r="AK116" s="956"/>
      <c r="AL116" s="960"/>
    </row>
    <row r="117" spans="1:38" s="119" customFormat="1" ht="13.5" customHeight="1">
      <c r="A117" s="118"/>
      <c r="B117" s="121"/>
      <c r="D117" s="121"/>
      <c r="E117" s="121"/>
      <c r="F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X117" s="967"/>
      <c r="Y117" s="956"/>
      <c r="Z117" s="956"/>
      <c r="AA117" s="964"/>
      <c r="AB117" s="964"/>
      <c r="AC117" s="956"/>
      <c r="AD117" s="956"/>
      <c r="AE117" s="956"/>
      <c r="AF117" s="956"/>
      <c r="AG117" s="956"/>
      <c r="AH117" s="956"/>
      <c r="AI117" s="956"/>
      <c r="AJ117" s="956"/>
      <c r="AK117" s="956"/>
      <c r="AL117" s="960"/>
    </row>
    <row r="118" spans="1:38" s="119" customFormat="1" ht="13.5" customHeight="1" thickBot="1">
      <c r="A118" s="118"/>
      <c r="B118" s="121"/>
      <c r="D118" s="121"/>
      <c r="E118" s="121"/>
      <c r="F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X118" s="967"/>
      <c r="Y118" s="956"/>
      <c r="Z118" s="956"/>
      <c r="AA118" s="964"/>
      <c r="AB118" s="964"/>
      <c r="AC118" s="956"/>
      <c r="AD118" s="956"/>
      <c r="AE118" s="956"/>
      <c r="AF118" s="956"/>
      <c r="AG118" s="956"/>
      <c r="AH118" s="956"/>
      <c r="AI118" s="956"/>
      <c r="AJ118" s="956"/>
      <c r="AK118" s="956"/>
      <c r="AL118" s="960"/>
    </row>
    <row r="119" spans="1:38" s="119" customFormat="1" ht="12.65" customHeight="1">
      <c r="A119" s="118"/>
      <c r="B119" s="122"/>
      <c r="C119" s="123">
        <v>340</v>
      </c>
      <c r="D119" s="122"/>
      <c r="E119" s="123">
        <v>360.1</v>
      </c>
      <c r="F119" s="122"/>
      <c r="G119" s="123">
        <v>204</v>
      </c>
      <c r="H119" s="122"/>
      <c r="I119" s="123">
        <v>445</v>
      </c>
      <c r="J119" s="122"/>
      <c r="K119" s="123">
        <v>347</v>
      </c>
      <c r="L119" s="122"/>
      <c r="M119" s="123">
        <v>379</v>
      </c>
      <c r="N119" s="122"/>
      <c r="O119" s="123">
        <v>356</v>
      </c>
      <c r="P119" s="122"/>
      <c r="Q119" s="123">
        <v>316</v>
      </c>
      <c r="R119" s="122"/>
      <c r="S119" s="123">
        <v>364</v>
      </c>
      <c r="T119" s="122"/>
      <c r="U119" s="123">
        <v>452.63</v>
      </c>
      <c r="V119" s="961">
        <f>SUM(C119:U119)</f>
        <v>3563.73</v>
      </c>
      <c r="W119" s="962"/>
      <c r="X119" s="967"/>
      <c r="Y119" s="956"/>
      <c r="Z119" s="956"/>
      <c r="AA119" s="964"/>
      <c r="AB119" s="964"/>
      <c r="AC119" s="956"/>
      <c r="AD119" s="956"/>
      <c r="AE119" s="956"/>
      <c r="AF119" s="956"/>
      <c r="AG119" s="956"/>
      <c r="AH119" s="956"/>
      <c r="AI119" s="956"/>
      <c r="AJ119" s="956"/>
      <c r="AK119" s="956"/>
      <c r="AL119" s="960"/>
    </row>
    <row r="120" spans="1:38" s="119" customFormat="1" ht="13.5" customHeight="1">
      <c r="A120" s="118"/>
      <c r="B120" s="126"/>
      <c r="C120" s="123"/>
      <c r="D120" s="126"/>
      <c r="E120" s="123"/>
      <c r="F120" s="126"/>
      <c r="G120" s="123"/>
      <c r="H120" s="126"/>
      <c r="I120" s="123"/>
      <c r="J120" s="126"/>
      <c r="K120" s="123"/>
      <c r="L120" s="126"/>
      <c r="M120" s="123"/>
      <c r="N120" s="126"/>
      <c r="O120" s="123"/>
      <c r="P120" s="126"/>
      <c r="Q120" s="123"/>
      <c r="R120" s="126"/>
      <c r="S120" s="123"/>
      <c r="T120" s="126"/>
      <c r="U120" s="123"/>
      <c r="X120" s="967"/>
      <c r="Y120" s="956"/>
      <c r="Z120" s="956"/>
      <c r="AA120" s="964"/>
      <c r="AB120" s="964"/>
      <c r="AC120" s="956"/>
      <c r="AD120" s="956"/>
      <c r="AE120" s="956"/>
      <c r="AF120" s="956"/>
      <c r="AG120" s="956"/>
      <c r="AH120" s="956"/>
      <c r="AI120" s="956"/>
      <c r="AJ120" s="956"/>
      <c r="AK120" s="956"/>
      <c r="AL120" s="960"/>
    </row>
    <row r="121" spans="1:38" s="119" customFormat="1" ht="13.5" customHeight="1" thickBot="1">
      <c r="A121" s="118"/>
      <c r="B121" s="129"/>
      <c r="D121" s="129"/>
      <c r="F121" s="129"/>
      <c r="H121" s="129"/>
      <c r="J121" s="129"/>
      <c r="L121" s="129"/>
      <c r="N121" s="129"/>
      <c r="P121" s="129"/>
      <c r="R121" s="129"/>
      <c r="T121" s="129"/>
      <c r="X121" s="967"/>
      <c r="Y121" s="956"/>
      <c r="Z121" s="956"/>
      <c r="AA121" s="964"/>
      <c r="AB121" s="964"/>
      <c r="AC121" s="956"/>
      <c r="AD121" s="956"/>
      <c r="AE121" s="956"/>
      <c r="AF121" s="956"/>
      <c r="AG121" s="956"/>
      <c r="AH121" s="956"/>
      <c r="AI121" s="956"/>
      <c r="AJ121" s="956"/>
      <c r="AK121" s="956"/>
      <c r="AL121" s="960"/>
    </row>
    <row r="122" spans="1:38" s="119" customFormat="1" ht="14.15" customHeight="1">
      <c r="A122" s="118"/>
      <c r="B122" s="121" t="s">
        <v>668</v>
      </c>
      <c r="C122" s="121"/>
      <c r="D122" s="121" t="s">
        <v>20</v>
      </c>
      <c r="E122" s="121"/>
      <c r="F122" s="121" t="s">
        <v>1</v>
      </c>
      <c r="G122" s="121"/>
      <c r="H122" s="121" t="s">
        <v>1</v>
      </c>
      <c r="I122" s="121"/>
      <c r="J122" s="121" t="s">
        <v>638</v>
      </c>
      <c r="K122" s="121"/>
      <c r="L122" s="121" t="s">
        <v>638</v>
      </c>
      <c r="M122" s="121"/>
      <c r="N122" s="121" t="s">
        <v>638</v>
      </c>
      <c r="O122" s="121"/>
      <c r="P122" s="121" t="s">
        <v>661</v>
      </c>
      <c r="Q122" s="121"/>
      <c r="R122" s="121" t="s">
        <v>661</v>
      </c>
      <c r="S122" s="121"/>
      <c r="T122" s="121" t="s">
        <v>657</v>
      </c>
      <c r="U122" s="121"/>
      <c r="X122" s="967"/>
      <c r="Y122" s="956"/>
      <c r="Z122" s="956"/>
      <c r="AA122" s="964"/>
      <c r="AB122" s="964"/>
      <c r="AC122" s="956"/>
      <c r="AD122" s="956"/>
      <c r="AE122" s="956"/>
      <c r="AF122" s="956"/>
      <c r="AG122" s="956"/>
      <c r="AH122" s="956"/>
      <c r="AI122" s="956"/>
      <c r="AJ122" s="956"/>
      <c r="AK122" s="956"/>
      <c r="AL122" s="960"/>
    </row>
    <row r="123" spans="1:38" s="119" customFormat="1" ht="14.15" customHeight="1" thickBot="1">
      <c r="A123" s="118"/>
      <c r="B123" s="132"/>
      <c r="C123" s="121"/>
      <c r="D123" s="132"/>
      <c r="E123" s="121"/>
      <c r="F123" s="132"/>
      <c r="G123" s="121"/>
      <c r="H123" s="132"/>
      <c r="I123" s="121"/>
      <c r="J123" s="132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X123" s="967"/>
      <c r="Y123" s="956"/>
      <c r="Z123" s="956"/>
      <c r="AA123" s="968"/>
      <c r="AB123" s="955"/>
      <c r="AC123" s="956"/>
      <c r="AD123" s="956"/>
      <c r="AE123" s="956"/>
      <c r="AF123" s="956"/>
      <c r="AG123" s="956"/>
      <c r="AH123" s="956"/>
      <c r="AI123" s="956"/>
      <c r="AJ123" s="956"/>
      <c r="AK123" s="956"/>
      <c r="AL123" s="960"/>
    </row>
    <row r="124" spans="1:38" s="119" customFormat="1" ht="14.5">
      <c r="A124" s="118"/>
      <c r="X124" s="965">
        <f>V132/1000</f>
        <v>3.669251949</v>
      </c>
      <c r="Y124" s="954">
        <f>X124</f>
        <v>3.669251949</v>
      </c>
      <c r="Z124" s="954"/>
      <c r="AA124" s="963">
        <v>10</v>
      </c>
      <c r="AB124" s="963">
        <v>10</v>
      </c>
      <c r="AC124" s="954">
        <f>AA124-AB124</f>
        <v>0</v>
      </c>
      <c r="AD124" s="954">
        <v>10</v>
      </c>
      <c r="AE124" s="954">
        <v>10</v>
      </c>
      <c r="AF124" s="954">
        <v>9</v>
      </c>
      <c r="AG124" s="954">
        <f>AE124-AF124</f>
        <v>1</v>
      </c>
      <c r="AH124" s="954"/>
      <c r="AI124" s="954"/>
      <c r="AJ124" s="954"/>
      <c r="AK124" s="954"/>
      <c r="AL124" s="958"/>
    </row>
    <row r="125" spans="1:38" s="119" customFormat="1" ht="15.5">
      <c r="A125" s="118"/>
      <c r="B125" s="120" t="s">
        <v>330</v>
      </c>
      <c r="X125" s="966"/>
      <c r="Y125" s="955"/>
      <c r="Z125" s="955"/>
      <c r="AA125" s="964"/>
      <c r="AB125" s="964"/>
      <c r="AC125" s="955"/>
      <c r="AD125" s="955"/>
      <c r="AE125" s="955"/>
      <c r="AF125" s="955"/>
      <c r="AG125" s="955"/>
      <c r="AH125" s="955"/>
      <c r="AI125" s="955"/>
      <c r="AJ125" s="955"/>
      <c r="AK125" s="955"/>
      <c r="AL125" s="959"/>
    </row>
    <row r="126" spans="1:38" s="119" customFormat="1" ht="15.5">
      <c r="A126" s="118"/>
      <c r="B126" s="120"/>
      <c r="X126" s="966"/>
      <c r="Y126" s="955"/>
      <c r="Z126" s="955"/>
      <c r="AA126" s="964"/>
      <c r="AB126" s="964"/>
      <c r="AC126" s="955"/>
      <c r="AD126" s="955"/>
      <c r="AE126" s="955"/>
      <c r="AF126" s="955"/>
      <c r="AG126" s="955"/>
      <c r="AH126" s="955"/>
      <c r="AI126" s="955"/>
      <c r="AJ126" s="955"/>
      <c r="AK126" s="955"/>
      <c r="AL126" s="959"/>
    </row>
    <row r="127" spans="1:38" s="119" customFormat="1" ht="13.5" customHeight="1">
      <c r="A127" s="118"/>
      <c r="C127" s="133"/>
      <c r="E127" s="133"/>
      <c r="G127" s="133"/>
      <c r="I127" s="133"/>
      <c r="X127" s="967"/>
      <c r="Y127" s="956"/>
      <c r="Z127" s="956"/>
      <c r="AA127" s="964"/>
      <c r="AB127" s="964"/>
      <c r="AC127" s="956"/>
      <c r="AD127" s="956"/>
      <c r="AE127" s="956"/>
      <c r="AF127" s="956"/>
      <c r="AG127" s="956"/>
      <c r="AH127" s="956"/>
      <c r="AI127" s="956"/>
      <c r="AJ127" s="956"/>
      <c r="AK127" s="956"/>
      <c r="AL127" s="960"/>
    </row>
    <row r="128" spans="1:38" s="119" customFormat="1" ht="13.5" customHeight="1">
      <c r="A128" s="118"/>
      <c r="B128" s="121" t="s">
        <v>319</v>
      </c>
      <c r="C128" s="132"/>
      <c r="D128" s="121" t="s">
        <v>320</v>
      </c>
      <c r="E128" s="132"/>
      <c r="F128" s="121" t="s">
        <v>28</v>
      </c>
      <c r="G128" s="132"/>
      <c r="H128" s="121" t="s">
        <v>321</v>
      </c>
      <c r="I128" s="132"/>
      <c r="J128" s="121" t="s">
        <v>348</v>
      </c>
      <c r="K128" s="121"/>
      <c r="L128" s="121" t="s">
        <v>200</v>
      </c>
      <c r="M128" s="121"/>
      <c r="N128" s="121" t="s">
        <v>194</v>
      </c>
      <c r="O128" s="121"/>
      <c r="P128" s="121" t="s">
        <v>193</v>
      </c>
      <c r="Q128" s="121"/>
      <c r="R128" s="121" t="s">
        <v>349</v>
      </c>
      <c r="S128" s="121"/>
      <c r="T128" s="121" t="s">
        <v>350</v>
      </c>
      <c r="X128" s="967"/>
      <c r="Y128" s="956"/>
      <c r="Z128" s="956"/>
      <c r="AA128" s="964"/>
      <c r="AB128" s="964"/>
      <c r="AC128" s="956"/>
      <c r="AD128" s="956"/>
      <c r="AE128" s="956"/>
      <c r="AF128" s="956"/>
      <c r="AG128" s="956"/>
      <c r="AH128" s="956"/>
      <c r="AI128" s="956"/>
      <c r="AJ128" s="956"/>
      <c r="AK128" s="956"/>
      <c r="AL128" s="960"/>
    </row>
    <row r="129" spans="1:38" s="119" customFormat="1" ht="13.5" customHeight="1">
      <c r="A129" s="118"/>
      <c r="X129" s="967"/>
      <c r="Y129" s="956"/>
      <c r="Z129" s="956"/>
      <c r="AA129" s="964"/>
      <c r="AB129" s="964"/>
      <c r="AC129" s="956"/>
      <c r="AD129" s="956"/>
      <c r="AE129" s="956"/>
      <c r="AF129" s="956"/>
      <c r="AG129" s="956"/>
      <c r="AH129" s="956"/>
      <c r="AI129" s="956"/>
      <c r="AJ129" s="956"/>
      <c r="AK129" s="956"/>
      <c r="AL129" s="960"/>
    </row>
    <row r="130" spans="1:38" s="119" customFormat="1" ht="13.5" customHeight="1">
      <c r="A130" s="118"/>
      <c r="B130" s="121"/>
      <c r="D130" s="121"/>
      <c r="E130" s="121"/>
      <c r="F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X130" s="967"/>
      <c r="Y130" s="956"/>
      <c r="Z130" s="956"/>
      <c r="AA130" s="964"/>
      <c r="AB130" s="964"/>
      <c r="AC130" s="956"/>
      <c r="AD130" s="956"/>
      <c r="AE130" s="956"/>
      <c r="AF130" s="956"/>
      <c r="AG130" s="956"/>
      <c r="AH130" s="956"/>
      <c r="AI130" s="956"/>
      <c r="AJ130" s="956"/>
      <c r="AK130" s="956"/>
      <c r="AL130" s="960"/>
    </row>
    <row r="131" spans="1:38" s="119" customFormat="1" ht="13.5" customHeight="1" thickBot="1">
      <c r="A131" s="118"/>
      <c r="B131" s="121"/>
      <c r="D131" s="121"/>
      <c r="E131" s="121"/>
      <c r="F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X131" s="967"/>
      <c r="Y131" s="956"/>
      <c r="Z131" s="956"/>
      <c r="AA131" s="964"/>
      <c r="AB131" s="964"/>
      <c r="AC131" s="956"/>
      <c r="AD131" s="956"/>
      <c r="AE131" s="956"/>
      <c r="AF131" s="956"/>
      <c r="AG131" s="956"/>
      <c r="AH131" s="956"/>
      <c r="AI131" s="956"/>
      <c r="AJ131" s="956"/>
      <c r="AK131" s="956"/>
      <c r="AL131" s="960"/>
    </row>
    <row r="132" spans="1:38" s="119" customFormat="1" ht="12.65" customHeight="1">
      <c r="A132" s="118"/>
      <c r="B132" s="122"/>
      <c r="C132" s="123">
        <v>164.303</v>
      </c>
      <c r="D132" s="122"/>
      <c r="E132" s="123">
        <v>277.27</v>
      </c>
      <c r="F132" s="122"/>
      <c r="G132" s="123">
        <v>451.67894899999999</v>
      </c>
      <c r="H132" s="122"/>
      <c r="I132" s="123">
        <v>441</v>
      </c>
      <c r="J132" s="122"/>
      <c r="K132" s="123">
        <v>396</v>
      </c>
      <c r="L132" s="122"/>
      <c r="M132" s="123">
        <v>359</v>
      </c>
      <c r="N132" s="122"/>
      <c r="O132" s="123">
        <v>339</v>
      </c>
      <c r="P132" s="122"/>
      <c r="Q132" s="123">
        <v>416</v>
      </c>
      <c r="R132" s="122"/>
      <c r="S132" s="123">
        <v>423</v>
      </c>
      <c r="T132" s="122"/>
      <c r="U132" s="123">
        <v>402</v>
      </c>
      <c r="V132" s="961">
        <f>SUM(C132:U132)</f>
        <v>3669.251949</v>
      </c>
      <c r="W132" s="962"/>
      <c r="X132" s="967"/>
      <c r="Y132" s="956"/>
      <c r="Z132" s="956"/>
      <c r="AA132" s="964"/>
      <c r="AB132" s="964"/>
      <c r="AC132" s="956"/>
      <c r="AD132" s="956"/>
      <c r="AE132" s="956"/>
      <c r="AF132" s="956"/>
      <c r="AG132" s="956"/>
      <c r="AH132" s="956"/>
      <c r="AI132" s="956"/>
      <c r="AJ132" s="956"/>
      <c r="AK132" s="956"/>
      <c r="AL132" s="960"/>
    </row>
    <row r="133" spans="1:38" s="119" customFormat="1" ht="13.5" customHeight="1">
      <c r="A133" s="118"/>
      <c r="B133" s="126"/>
      <c r="C133" s="123"/>
      <c r="D133" s="126"/>
      <c r="E133" s="123"/>
      <c r="F133" s="126"/>
      <c r="G133" s="123"/>
      <c r="H133" s="126"/>
      <c r="I133" s="123"/>
      <c r="J133" s="126"/>
      <c r="K133" s="123"/>
      <c r="L133" s="126"/>
      <c r="M133" s="123"/>
      <c r="N133" s="126"/>
      <c r="O133" s="123"/>
      <c r="P133" s="126"/>
      <c r="Q133" s="123"/>
      <c r="R133" s="126"/>
      <c r="S133" s="123"/>
      <c r="T133" s="126"/>
      <c r="U133" s="123"/>
      <c r="X133" s="967"/>
      <c r="Y133" s="956"/>
      <c r="Z133" s="956"/>
      <c r="AA133" s="964"/>
      <c r="AB133" s="964"/>
      <c r="AC133" s="956"/>
      <c r="AD133" s="956"/>
      <c r="AE133" s="956"/>
      <c r="AF133" s="956"/>
      <c r="AG133" s="956"/>
      <c r="AH133" s="956"/>
      <c r="AI133" s="956"/>
      <c r="AJ133" s="956"/>
      <c r="AK133" s="956"/>
      <c r="AL133" s="960"/>
    </row>
    <row r="134" spans="1:38" s="119" customFormat="1" ht="13.5" customHeight="1" thickBot="1">
      <c r="A134" s="118"/>
      <c r="B134" s="129"/>
      <c r="D134" s="129"/>
      <c r="F134" s="129"/>
      <c r="H134" s="129"/>
      <c r="J134" s="129"/>
      <c r="L134" s="129"/>
      <c r="N134" s="129"/>
      <c r="P134" s="129"/>
      <c r="R134" s="129"/>
      <c r="T134" s="129"/>
      <c r="X134" s="967"/>
      <c r="Y134" s="956"/>
      <c r="Z134" s="956"/>
      <c r="AA134" s="964"/>
      <c r="AB134" s="964"/>
      <c r="AC134" s="956"/>
      <c r="AD134" s="956"/>
      <c r="AE134" s="956"/>
      <c r="AF134" s="956"/>
      <c r="AG134" s="956"/>
      <c r="AH134" s="956"/>
      <c r="AI134" s="956"/>
      <c r="AJ134" s="956"/>
      <c r="AK134" s="956"/>
      <c r="AL134" s="960"/>
    </row>
    <row r="135" spans="1:38" s="119" customFormat="1" ht="14.15" customHeight="1">
      <c r="A135" s="118"/>
      <c r="B135" s="121" t="s">
        <v>639</v>
      </c>
      <c r="C135" s="121"/>
      <c r="D135" s="121" t="s">
        <v>673</v>
      </c>
      <c r="E135" s="121"/>
      <c r="F135" s="121" t="s">
        <v>673</v>
      </c>
      <c r="G135" s="121"/>
      <c r="H135" s="121" t="s">
        <v>674</v>
      </c>
      <c r="I135" s="121"/>
      <c r="J135" s="121" t="s">
        <v>638</v>
      </c>
      <c r="K135" s="121"/>
      <c r="L135" s="121" t="s">
        <v>638</v>
      </c>
      <c r="M135" s="121"/>
      <c r="N135" s="121" t="s">
        <v>661</v>
      </c>
      <c r="O135" s="121"/>
      <c r="P135" s="121" t="s">
        <v>638</v>
      </c>
      <c r="Q135" s="121"/>
      <c r="R135" s="121" t="s">
        <v>657</v>
      </c>
      <c r="S135" s="121"/>
      <c r="T135" s="121" t="s">
        <v>657</v>
      </c>
      <c r="U135" s="121"/>
      <c r="X135" s="967"/>
      <c r="Y135" s="956"/>
      <c r="Z135" s="956"/>
      <c r="AA135" s="964"/>
      <c r="AB135" s="964"/>
      <c r="AC135" s="956"/>
      <c r="AD135" s="956"/>
      <c r="AE135" s="956"/>
      <c r="AF135" s="956"/>
      <c r="AG135" s="956"/>
      <c r="AH135" s="956"/>
      <c r="AI135" s="956"/>
      <c r="AJ135" s="956"/>
      <c r="AK135" s="956"/>
      <c r="AL135" s="960"/>
    </row>
    <row r="136" spans="1:38" s="119" customFormat="1" ht="14.15" customHeight="1" thickBot="1">
      <c r="A136" s="118"/>
      <c r="B136" s="132"/>
      <c r="C136" s="121"/>
      <c r="D136" s="132"/>
      <c r="E136" s="121"/>
      <c r="F136" s="132"/>
      <c r="G136" s="121"/>
      <c r="H136" s="132"/>
      <c r="I136" s="121"/>
      <c r="J136" s="132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X136" s="967"/>
      <c r="Y136" s="956"/>
      <c r="Z136" s="956"/>
      <c r="AA136" s="968"/>
      <c r="AB136" s="955"/>
      <c r="AC136" s="956"/>
      <c r="AD136" s="956"/>
      <c r="AE136" s="956"/>
      <c r="AF136" s="956"/>
      <c r="AG136" s="956"/>
      <c r="AH136" s="956"/>
      <c r="AI136" s="956"/>
      <c r="AJ136" s="956"/>
      <c r="AK136" s="956"/>
      <c r="AL136" s="960"/>
    </row>
    <row r="137" spans="1:38" s="119" customFormat="1" ht="14.5">
      <c r="A137" s="118"/>
      <c r="X137" s="965">
        <f>V145/1000</f>
        <v>3.7210000000000001</v>
      </c>
      <c r="Y137" s="954">
        <f>X137</f>
        <v>3.7210000000000001</v>
      </c>
      <c r="Z137" s="954"/>
      <c r="AA137" s="963">
        <v>10</v>
      </c>
      <c r="AB137" s="963">
        <v>10</v>
      </c>
      <c r="AC137" s="954">
        <f>AA137-AB137</f>
        <v>0</v>
      </c>
      <c r="AD137" s="954">
        <v>10</v>
      </c>
      <c r="AE137" s="954">
        <v>10</v>
      </c>
      <c r="AF137" s="954">
        <v>9</v>
      </c>
      <c r="AG137" s="954">
        <f>AE137-AF137</f>
        <v>1</v>
      </c>
      <c r="AH137" s="954"/>
      <c r="AI137" s="954"/>
      <c r="AJ137" s="954"/>
      <c r="AK137" s="954"/>
      <c r="AL137" s="958"/>
    </row>
    <row r="138" spans="1:38" s="119" customFormat="1" ht="15.5">
      <c r="A138" s="118"/>
      <c r="B138" s="120" t="s">
        <v>330</v>
      </c>
      <c r="X138" s="966"/>
      <c r="Y138" s="955"/>
      <c r="Z138" s="955"/>
      <c r="AA138" s="964"/>
      <c r="AB138" s="964"/>
      <c r="AC138" s="955"/>
      <c r="AD138" s="955"/>
      <c r="AE138" s="955"/>
      <c r="AF138" s="955"/>
      <c r="AG138" s="955"/>
      <c r="AH138" s="955"/>
      <c r="AI138" s="955"/>
      <c r="AJ138" s="955"/>
      <c r="AK138" s="955"/>
      <c r="AL138" s="959"/>
    </row>
    <row r="139" spans="1:38" s="119" customFormat="1" ht="15.5">
      <c r="A139" s="118"/>
      <c r="B139" s="120"/>
      <c r="G139" s="134" t="s">
        <v>570</v>
      </c>
      <c r="H139" s="120" t="s">
        <v>930</v>
      </c>
      <c r="X139" s="966"/>
      <c r="Y139" s="955"/>
      <c r="Z139" s="955"/>
      <c r="AA139" s="964"/>
      <c r="AB139" s="964"/>
      <c r="AC139" s="955"/>
      <c r="AD139" s="955"/>
      <c r="AE139" s="955"/>
      <c r="AF139" s="955"/>
      <c r="AG139" s="955"/>
      <c r="AH139" s="955"/>
      <c r="AI139" s="955"/>
      <c r="AJ139" s="955"/>
      <c r="AK139" s="955"/>
      <c r="AL139" s="959"/>
    </row>
    <row r="140" spans="1:38" s="119" customFormat="1" ht="13.5" customHeight="1">
      <c r="A140" s="118"/>
      <c r="C140" s="133"/>
      <c r="E140" s="133"/>
      <c r="G140" s="133"/>
      <c r="I140" s="133"/>
      <c r="X140" s="967"/>
      <c r="Y140" s="956"/>
      <c r="Z140" s="956"/>
      <c r="AA140" s="964"/>
      <c r="AB140" s="964"/>
      <c r="AC140" s="956"/>
      <c r="AD140" s="956"/>
      <c r="AE140" s="956"/>
      <c r="AF140" s="956"/>
      <c r="AG140" s="956"/>
      <c r="AH140" s="956"/>
      <c r="AI140" s="956"/>
      <c r="AJ140" s="956"/>
      <c r="AK140" s="956"/>
      <c r="AL140" s="960"/>
    </row>
    <row r="141" spans="1:38" s="119" customFormat="1" ht="13.5" customHeight="1">
      <c r="A141" s="118"/>
      <c r="B141" s="121" t="s">
        <v>208</v>
      </c>
      <c r="C141" s="132"/>
      <c r="D141" s="121" t="s">
        <v>30</v>
      </c>
      <c r="E141" s="132"/>
      <c r="F141" s="121" t="s">
        <v>32</v>
      </c>
      <c r="G141" s="132"/>
      <c r="H141" s="121" t="s">
        <v>322</v>
      </c>
      <c r="I141" s="132"/>
      <c r="J141" s="121" t="s">
        <v>323</v>
      </c>
      <c r="K141" s="121"/>
      <c r="L141" s="121" t="s">
        <v>324</v>
      </c>
      <c r="M141" s="121"/>
      <c r="N141" s="121" t="s">
        <v>33</v>
      </c>
      <c r="O141" s="121"/>
      <c r="P141" s="121" t="s">
        <v>325</v>
      </c>
      <c r="Q141" s="121"/>
      <c r="R141" s="121" t="s">
        <v>326</v>
      </c>
      <c r="S141" s="121"/>
      <c r="T141" s="121" t="s">
        <v>34</v>
      </c>
      <c r="X141" s="967"/>
      <c r="Y141" s="956"/>
      <c r="Z141" s="956"/>
      <c r="AA141" s="964"/>
      <c r="AB141" s="964"/>
      <c r="AC141" s="956"/>
      <c r="AD141" s="956"/>
      <c r="AE141" s="956"/>
      <c r="AF141" s="956"/>
      <c r="AG141" s="956"/>
      <c r="AH141" s="956"/>
      <c r="AI141" s="956"/>
      <c r="AJ141" s="956"/>
      <c r="AK141" s="956"/>
      <c r="AL141" s="960"/>
    </row>
    <row r="142" spans="1:38" s="119" customFormat="1" ht="13.5" customHeight="1">
      <c r="A142" s="118"/>
      <c r="X142" s="967"/>
      <c r="Y142" s="956"/>
      <c r="Z142" s="956"/>
      <c r="AA142" s="964"/>
      <c r="AB142" s="964"/>
      <c r="AC142" s="956"/>
      <c r="AD142" s="956"/>
      <c r="AE142" s="956"/>
      <c r="AF142" s="956"/>
      <c r="AG142" s="956"/>
      <c r="AH142" s="956"/>
      <c r="AI142" s="956"/>
      <c r="AJ142" s="956"/>
      <c r="AK142" s="956"/>
      <c r="AL142" s="960"/>
    </row>
    <row r="143" spans="1:38" s="119" customFormat="1" ht="13.5" customHeight="1">
      <c r="A143" s="118"/>
      <c r="B143" s="121"/>
      <c r="D143" s="121"/>
      <c r="E143" s="121"/>
      <c r="F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X143" s="967"/>
      <c r="Y143" s="956"/>
      <c r="Z143" s="956"/>
      <c r="AA143" s="964"/>
      <c r="AB143" s="964"/>
      <c r="AC143" s="956"/>
      <c r="AD143" s="956"/>
      <c r="AE143" s="956"/>
      <c r="AF143" s="956"/>
      <c r="AG143" s="956"/>
      <c r="AH143" s="956"/>
      <c r="AI143" s="956"/>
      <c r="AJ143" s="956"/>
      <c r="AK143" s="956"/>
      <c r="AL143" s="960"/>
    </row>
    <row r="144" spans="1:38" s="119" customFormat="1" ht="13.5" customHeight="1" thickBot="1">
      <c r="A144" s="118"/>
      <c r="B144" s="121"/>
      <c r="D144" s="121"/>
      <c r="E144" s="121"/>
      <c r="F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X144" s="967"/>
      <c r="Y144" s="956"/>
      <c r="Z144" s="956"/>
      <c r="AA144" s="964"/>
      <c r="AB144" s="964"/>
      <c r="AC144" s="956"/>
      <c r="AD144" s="956"/>
      <c r="AE144" s="956"/>
      <c r="AF144" s="956"/>
      <c r="AG144" s="956"/>
      <c r="AH144" s="956"/>
      <c r="AI144" s="956"/>
      <c r="AJ144" s="956"/>
      <c r="AK144" s="956"/>
      <c r="AL144" s="960"/>
    </row>
    <row r="145" spans="1:38" s="119" customFormat="1" ht="12.65" customHeight="1">
      <c r="A145" s="118"/>
      <c r="B145" s="122"/>
      <c r="C145" s="123">
        <v>344.26799999999997</v>
      </c>
      <c r="D145" s="122"/>
      <c r="E145" s="123">
        <v>251.64500000000001</v>
      </c>
      <c r="F145" s="122"/>
      <c r="G145" s="123">
        <v>439.99700000000001</v>
      </c>
      <c r="H145" s="122"/>
      <c r="I145" s="123">
        <v>355</v>
      </c>
      <c r="J145" s="122"/>
      <c r="K145" s="123">
        <v>441</v>
      </c>
      <c r="L145" s="122"/>
      <c r="M145" s="123">
        <v>402</v>
      </c>
      <c r="N145" s="122"/>
      <c r="O145" s="123">
        <v>440</v>
      </c>
      <c r="P145" s="122"/>
      <c r="Q145" s="123">
        <v>508.08800000000002</v>
      </c>
      <c r="R145" s="122"/>
      <c r="S145" s="123">
        <v>258.00200000000001</v>
      </c>
      <c r="T145" s="122"/>
      <c r="U145" s="123">
        <v>281</v>
      </c>
      <c r="V145" s="961">
        <f>SUM(C145:U145)</f>
        <v>3721</v>
      </c>
      <c r="W145" s="962"/>
      <c r="X145" s="967"/>
      <c r="Y145" s="956"/>
      <c r="Z145" s="956"/>
      <c r="AA145" s="964"/>
      <c r="AB145" s="964"/>
      <c r="AC145" s="956"/>
      <c r="AD145" s="956"/>
      <c r="AE145" s="956"/>
      <c r="AF145" s="956"/>
      <c r="AG145" s="956"/>
      <c r="AH145" s="956"/>
      <c r="AI145" s="956"/>
      <c r="AJ145" s="956"/>
      <c r="AK145" s="956"/>
      <c r="AL145" s="960"/>
    </row>
    <row r="146" spans="1:38" s="119" customFormat="1" ht="13.5" customHeight="1">
      <c r="A146" s="118"/>
      <c r="B146" s="126"/>
      <c r="C146" s="123"/>
      <c r="D146" s="126"/>
      <c r="E146" s="123"/>
      <c r="F146" s="126"/>
      <c r="G146" s="123"/>
      <c r="H146" s="126"/>
      <c r="I146" s="123"/>
      <c r="J146" s="126"/>
      <c r="K146" s="123"/>
      <c r="L146" s="126"/>
      <c r="M146" s="123"/>
      <c r="N146" s="126"/>
      <c r="O146" s="123"/>
      <c r="P146" s="126"/>
      <c r="Q146" s="123"/>
      <c r="R146" s="126"/>
      <c r="S146" s="123"/>
      <c r="T146" s="126"/>
      <c r="U146" s="123"/>
      <c r="X146" s="967"/>
      <c r="Y146" s="956"/>
      <c r="Z146" s="956"/>
      <c r="AA146" s="964"/>
      <c r="AB146" s="964"/>
      <c r="AC146" s="956"/>
      <c r="AD146" s="956"/>
      <c r="AE146" s="956"/>
      <c r="AF146" s="956"/>
      <c r="AG146" s="956"/>
      <c r="AH146" s="956"/>
      <c r="AI146" s="956"/>
      <c r="AJ146" s="956"/>
      <c r="AK146" s="956"/>
      <c r="AL146" s="960"/>
    </row>
    <row r="147" spans="1:38" s="119" customFormat="1" ht="13.5" customHeight="1" thickBot="1">
      <c r="A147" s="118"/>
      <c r="B147" s="129"/>
      <c r="D147" s="129"/>
      <c r="F147" s="129"/>
      <c r="H147" s="129"/>
      <c r="J147" s="129"/>
      <c r="L147" s="129"/>
      <c r="N147" s="129"/>
      <c r="P147" s="129"/>
      <c r="R147" s="129"/>
      <c r="T147" s="129"/>
      <c r="X147" s="967"/>
      <c r="Y147" s="956"/>
      <c r="Z147" s="956"/>
      <c r="AA147" s="964"/>
      <c r="AB147" s="964"/>
      <c r="AC147" s="956"/>
      <c r="AD147" s="956"/>
      <c r="AE147" s="956"/>
      <c r="AF147" s="956"/>
      <c r="AG147" s="956"/>
      <c r="AH147" s="956"/>
      <c r="AI147" s="956"/>
      <c r="AJ147" s="956"/>
      <c r="AK147" s="956"/>
      <c r="AL147" s="960"/>
    </row>
    <row r="148" spans="1:38" s="119" customFormat="1" ht="14.15" customHeight="1">
      <c r="A148" s="118"/>
      <c r="B148" s="121" t="s">
        <v>20</v>
      </c>
      <c r="C148" s="121"/>
      <c r="D148" s="121" t="s">
        <v>1</v>
      </c>
      <c r="E148" s="121"/>
      <c r="F148" s="121" t="s">
        <v>1</v>
      </c>
      <c r="G148" s="121"/>
      <c r="H148" s="121" t="s">
        <v>657</v>
      </c>
      <c r="I148" s="121"/>
      <c r="J148" s="121" t="s">
        <v>638</v>
      </c>
      <c r="K148" s="121"/>
      <c r="L148" s="121" t="s">
        <v>658</v>
      </c>
      <c r="M148" s="121"/>
      <c r="N148" s="121" t="s">
        <v>657</v>
      </c>
      <c r="O148" s="121"/>
      <c r="P148" s="121" t="s">
        <v>675</v>
      </c>
      <c r="Q148" s="121"/>
      <c r="R148" s="121" t="s">
        <v>1</v>
      </c>
      <c r="S148" s="121"/>
      <c r="T148" s="121" t="s">
        <v>1</v>
      </c>
      <c r="U148" s="121"/>
      <c r="X148" s="967"/>
      <c r="Y148" s="956"/>
      <c r="Z148" s="956"/>
      <c r="AA148" s="964"/>
      <c r="AB148" s="964"/>
      <c r="AC148" s="956"/>
      <c r="AD148" s="956"/>
      <c r="AE148" s="956"/>
      <c r="AF148" s="956"/>
      <c r="AG148" s="956"/>
      <c r="AH148" s="956"/>
      <c r="AI148" s="956"/>
      <c r="AJ148" s="956"/>
      <c r="AK148" s="956"/>
      <c r="AL148" s="960"/>
    </row>
    <row r="149" spans="1:38" s="119" customFormat="1" ht="14.15" customHeight="1" thickBot="1">
      <c r="A149" s="118"/>
      <c r="B149" s="132"/>
      <c r="C149" s="121"/>
      <c r="D149" s="132"/>
      <c r="E149" s="121"/>
      <c r="F149" s="132"/>
      <c r="G149" s="121"/>
      <c r="H149" s="132"/>
      <c r="I149" s="121"/>
      <c r="J149" s="132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X149" s="967"/>
      <c r="Y149" s="956"/>
      <c r="Z149" s="956"/>
      <c r="AA149" s="968"/>
      <c r="AB149" s="955"/>
      <c r="AC149" s="956"/>
      <c r="AD149" s="956"/>
      <c r="AE149" s="956"/>
      <c r="AF149" s="956"/>
      <c r="AG149" s="956"/>
      <c r="AH149" s="956"/>
      <c r="AI149" s="956"/>
      <c r="AJ149" s="956"/>
      <c r="AK149" s="956"/>
      <c r="AL149" s="960"/>
    </row>
    <row r="150" spans="1:38" s="119" customFormat="1" ht="14.5">
      <c r="A150" s="118"/>
      <c r="X150" s="965">
        <f>V156/1000</f>
        <v>3.6565100000000004</v>
      </c>
      <c r="Y150" s="954">
        <f>X150</f>
        <v>3.6565100000000004</v>
      </c>
      <c r="Z150" s="954"/>
      <c r="AA150" s="963">
        <v>10</v>
      </c>
      <c r="AB150" s="963">
        <v>6</v>
      </c>
      <c r="AC150" s="954">
        <f>AA150-AB150</f>
        <v>4</v>
      </c>
      <c r="AD150" s="954">
        <v>5</v>
      </c>
      <c r="AE150" s="954">
        <v>10</v>
      </c>
      <c r="AF150" s="954">
        <v>0</v>
      </c>
      <c r="AG150" s="954">
        <f>AE150-AF150</f>
        <v>10</v>
      </c>
      <c r="AH150" s="954"/>
      <c r="AI150" s="954"/>
      <c r="AJ150" s="954"/>
      <c r="AK150" s="954"/>
      <c r="AL150" s="958"/>
    </row>
    <row r="151" spans="1:38" s="119" customFormat="1" ht="13.5" customHeight="1">
      <c r="A151" s="118"/>
      <c r="C151" s="133"/>
      <c r="E151" s="133"/>
      <c r="G151" s="133"/>
      <c r="I151" s="133"/>
      <c r="X151" s="967"/>
      <c r="Y151" s="956"/>
      <c r="Z151" s="956"/>
      <c r="AA151" s="964"/>
      <c r="AB151" s="964"/>
      <c r="AC151" s="956"/>
      <c r="AD151" s="956"/>
      <c r="AE151" s="956"/>
      <c r="AF151" s="956"/>
      <c r="AG151" s="956"/>
      <c r="AH151" s="956"/>
      <c r="AI151" s="956"/>
      <c r="AJ151" s="956"/>
      <c r="AK151" s="956"/>
      <c r="AL151" s="960"/>
    </row>
    <row r="152" spans="1:38" s="119" customFormat="1" ht="13.5" customHeight="1">
      <c r="A152" s="118"/>
      <c r="B152" s="121" t="s">
        <v>327</v>
      </c>
      <c r="C152" s="132"/>
      <c r="D152" s="121" t="s">
        <v>328</v>
      </c>
      <c r="E152" s="132"/>
      <c r="F152" s="121" t="s">
        <v>662</v>
      </c>
      <c r="G152" s="132"/>
      <c r="H152" s="121" t="s">
        <v>329</v>
      </c>
      <c r="I152" s="132"/>
      <c r="J152" s="121" t="s">
        <v>35</v>
      </c>
      <c r="K152" s="121"/>
      <c r="L152" s="121" t="s">
        <v>663</v>
      </c>
      <c r="M152" s="121"/>
      <c r="N152" s="121" t="s">
        <v>664</v>
      </c>
      <c r="O152" s="121"/>
      <c r="P152" s="121" t="s">
        <v>665</v>
      </c>
      <c r="Q152" s="121"/>
      <c r="R152" s="121" t="s">
        <v>351</v>
      </c>
      <c r="S152" s="121"/>
      <c r="T152" s="121" t="s">
        <v>352</v>
      </c>
      <c r="X152" s="967"/>
      <c r="Y152" s="956"/>
      <c r="Z152" s="956"/>
      <c r="AA152" s="964"/>
      <c r="AB152" s="964"/>
      <c r="AC152" s="956"/>
      <c r="AD152" s="956"/>
      <c r="AE152" s="956"/>
      <c r="AF152" s="956"/>
      <c r="AG152" s="956"/>
      <c r="AH152" s="956"/>
      <c r="AI152" s="956"/>
      <c r="AJ152" s="956"/>
      <c r="AK152" s="956"/>
      <c r="AL152" s="960"/>
    </row>
    <row r="153" spans="1:38" s="119" customFormat="1" ht="13.5" customHeight="1">
      <c r="A153" s="118"/>
      <c r="X153" s="967"/>
      <c r="Y153" s="956"/>
      <c r="Z153" s="956"/>
      <c r="AA153" s="964"/>
      <c r="AB153" s="964"/>
      <c r="AC153" s="956"/>
      <c r="AD153" s="956"/>
      <c r="AE153" s="956"/>
      <c r="AF153" s="956"/>
      <c r="AG153" s="956"/>
      <c r="AH153" s="956"/>
      <c r="AI153" s="956"/>
      <c r="AJ153" s="956"/>
      <c r="AK153" s="956"/>
      <c r="AL153" s="960"/>
    </row>
    <row r="154" spans="1:38" s="119" customFormat="1" ht="13.5" customHeight="1">
      <c r="A154" s="118"/>
      <c r="B154" s="121"/>
      <c r="D154" s="121"/>
      <c r="E154" s="121"/>
      <c r="F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X154" s="967"/>
      <c r="Y154" s="956"/>
      <c r="Z154" s="956"/>
      <c r="AA154" s="964"/>
      <c r="AB154" s="964"/>
      <c r="AC154" s="956"/>
      <c r="AD154" s="956"/>
      <c r="AE154" s="956"/>
      <c r="AF154" s="956"/>
      <c r="AG154" s="956"/>
      <c r="AH154" s="956"/>
      <c r="AI154" s="956"/>
      <c r="AJ154" s="956"/>
      <c r="AK154" s="956"/>
      <c r="AL154" s="960"/>
    </row>
    <row r="155" spans="1:38" s="119" customFormat="1" ht="13.5" customHeight="1" thickBot="1">
      <c r="A155" s="118"/>
      <c r="B155" s="121"/>
      <c r="D155" s="121"/>
      <c r="E155" s="121"/>
      <c r="F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X155" s="967"/>
      <c r="Y155" s="956"/>
      <c r="Z155" s="956"/>
      <c r="AA155" s="964"/>
      <c r="AB155" s="964"/>
      <c r="AC155" s="956"/>
      <c r="AD155" s="956"/>
      <c r="AE155" s="956"/>
      <c r="AF155" s="956"/>
      <c r="AG155" s="956"/>
      <c r="AH155" s="956"/>
      <c r="AI155" s="956"/>
      <c r="AJ155" s="956"/>
      <c r="AK155" s="956"/>
      <c r="AL155" s="960"/>
    </row>
    <row r="156" spans="1:38" s="119" customFormat="1" ht="12.65" customHeight="1">
      <c r="A156" s="118"/>
      <c r="B156" s="122"/>
      <c r="C156" s="123">
        <v>367.61</v>
      </c>
      <c r="D156" s="122"/>
      <c r="E156" s="123">
        <v>266.99</v>
      </c>
      <c r="F156" s="122"/>
      <c r="G156" s="123">
        <v>500.05</v>
      </c>
      <c r="H156" s="125"/>
      <c r="I156" s="123">
        <v>295</v>
      </c>
      <c r="J156" s="125"/>
      <c r="K156" s="123">
        <v>378.34</v>
      </c>
      <c r="L156" s="122"/>
      <c r="M156" s="123">
        <v>408.9</v>
      </c>
      <c r="N156" s="124"/>
      <c r="O156" s="123">
        <v>396.77</v>
      </c>
      <c r="P156" s="122"/>
      <c r="Q156" s="123">
        <v>490.15</v>
      </c>
      <c r="R156" s="124"/>
      <c r="S156" s="123">
        <v>295.36</v>
      </c>
      <c r="T156" s="122"/>
      <c r="U156" s="123">
        <v>257.33999999999997</v>
      </c>
      <c r="V156" s="961">
        <f>SUM(C156:U156)</f>
        <v>3656.51</v>
      </c>
      <c r="W156" s="962"/>
      <c r="X156" s="967"/>
      <c r="Y156" s="956"/>
      <c r="Z156" s="956"/>
      <c r="AA156" s="964"/>
      <c r="AB156" s="964"/>
      <c r="AC156" s="956"/>
      <c r="AD156" s="956"/>
      <c r="AE156" s="956"/>
      <c r="AF156" s="956"/>
      <c r="AG156" s="956"/>
      <c r="AH156" s="956"/>
      <c r="AI156" s="956"/>
      <c r="AJ156" s="956"/>
      <c r="AK156" s="956"/>
      <c r="AL156" s="960"/>
    </row>
    <row r="157" spans="1:38" s="119" customFormat="1" ht="13.5" customHeight="1">
      <c r="A157" s="118"/>
      <c r="B157" s="126"/>
      <c r="C157" s="123"/>
      <c r="D157" s="126"/>
      <c r="E157" s="123"/>
      <c r="F157" s="126"/>
      <c r="G157" s="123"/>
      <c r="H157" s="128"/>
      <c r="I157" s="123"/>
      <c r="J157" s="128"/>
      <c r="K157" s="123"/>
      <c r="L157" s="126"/>
      <c r="M157" s="123"/>
      <c r="N157" s="127"/>
      <c r="O157" s="123"/>
      <c r="P157" s="126"/>
      <c r="Q157" s="123"/>
      <c r="R157" s="127"/>
      <c r="S157" s="123"/>
      <c r="T157" s="126"/>
      <c r="U157" s="123"/>
      <c r="X157" s="967"/>
      <c r="Y157" s="956"/>
      <c r="Z157" s="956"/>
      <c r="AA157" s="964"/>
      <c r="AB157" s="964"/>
      <c r="AC157" s="956"/>
      <c r="AD157" s="956"/>
      <c r="AE157" s="956"/>
      <c r="AF157" s="956"/>
      <c r="AG157" s="956"/>
      <c r="AH157" s="956"/>
      <c r="AI157" s="956"/>
      <c r="AJ157" s="956"/>
      <c r="AK157" s="956"/>
      <c r="AL157" s="960"/>
    </row>
    <row r="158" spans="1:38" s="119" customFormat="1" ht="13.5" customHeight="1" thickBot="1">
      <c r="A158" s="118"/>
      <c r="B158" s="129"/>
      <c r="D158" s="129"/>
      <c r="F158" s="129"/>
      <c r="H158" s="131"/>
      <c r="J158" s="131"/>
      <c r="L158" s="129"/>
      <c r="N158" s="130"/>
      <c r="P158" s="129"/>
      <c r="R158" s="130"/>
      <c r="T158" s="129"/>
      <c r="X158" s="967"/>
      <c r="Y158" s="956"/>
      <c r="Z158" s="956"/>
      <c r="AA158" s="964"/>
      <c r="AB158" s="964"/>
      <c r="AC158" s="956"/>
      <c r="AD158" s="956"/>
      <c r="AE158" s="956"/>
      <c r="AF158" s="956"/>
      <c r="AG158" s="956"/>
      <c r="AH158" s="956"/>
      <c r="AI158" s="956"/>
      <c r="AJ158" s="956"/>
      <c r="AK158" s="956"/>
      <c r="AL158" s="960"/>
    </row>
    <row r="159" spans="1:38" s="119" customFormat="1" ht="14.15" customHeight="1">
      <c r="A159" s="118"/>
      <c r="B159" s="121" t="s">
        <v>20</v>
      </c>
      <c r="C159" s="121"/>
      <c r="D159" s="121" t="s">
        <v>12</v>
      </c>
      <c r="E159" s="121"/>
      <c r="F159" s="121" t="s">
        <v>673</v>
      </c>
      <c r="G159" s="121"/>
      <c r="H159" s="121" t="s">
        <v>29</v>
      </c>
      <c r="I159" s="121"/>
      <c r="J159" s="121" t="s">
        <v>29</v>
      </c>
      <c r="K159" s="121"/>
      <c r="L159" s="121" t="s">
        <v>657</v>
      </c>
      <c r="M159" s="121"/>
      <c r="N159" s="121" t="s">
        <v>638</v>
      </c>
      <c r="O159" s="121"/>
      <c r="P159" s="121" t="s">
        <v>674</v>
      </c>
      <c r="Q159" s="121"/>
      <c r="R159" s="121" t="s">
        <v>11</v>
      </c>
      <c r="S159" s="121"/>
      <c r="T159" s="121" t="s">
        <v>673</v>
      </c>
      <c r="U159" s="121"/>
      <c r="X159" s="967"/>
      <c r="Y159" s="956"/>
      <c r="Z159" s="956"/>
      <c r="AA159" s="964"/>
      <c r="AB159" s="964"/>
      <c r="AC159" s="956"/>
      <c r="AD159" s="956"/>
      <c r="AE159" s="956"/>
      <c r="AF159" s="956"/>
      <c r="AG159" s="956"/>
      <c r="AH159" s="956"/>
      <c r="AI159" s="956"/>
      <c r="AJ159" s="956"/>
      <c r="AK159" s="956"/>
      <c r="AL159" s="960"/>
    </row>
    <row r="160" spans="1:38" s="119" customFormat="1" ht="14.15" customHeight="1" thickBot="1">
      <c r="A160" s="118"/>
      <c r="B160" s="132"/>
      <c r="C160" s="121"/>
      <c r="D160" s="132"/>
      <c r="E160" s="121"/>
      <c r="F160" s="132"/>
      <c r="G160" s="121"/>
      <c r="H160" s="132"/>
      <c r="I160" s="121"/>
      <c r="J160" s="132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X160" s="967"/>
      <c r="Y160" s="956"/>
      <c r="Z160" s="956"/>
      <c r="AA160" s="968"/>
      <c r="AB160" s="955"/>
      <c r="AC160" s="956"/>
      <c r="AD160" s="956"/>
      <c r="AE160" s="956"/>
      <c r="AF160" s="956"/>
      <c r="AG160" s="956"/>
      <c r="AH160" s="956"/>
      <c r="AI160" s="956"/>
      <c r="AJ160" s="956"/>
      <c r="AK160" s="956"/>
      <c r="AL160" s="960"/>
    </row>
    <row r="161" spans="1:38" s="119" customFormat="1" ht="14.5">
      <c r="A161" s="118"/>
      <c r="X161" s="965">
        <f>V167/1000</f>
        <v>3.2555929999999997</v>
      </c>
      <c r="Y161" s="954">
        <f>X161</f>
        <v>3.2555929999999997</v>
      </c>
      <c r="Z161" s="954"/>
      <c r="AA161" s="963">
        <v>10</v>
      </c>
      <c r="AB161" s="963">
        <v>7</v>
      </c>
      <c r="AC161" s="954">
        <f>AA161-AB161</f>
        <v>3</v>
      </c>
      <c r="AD161" s="954">
        <v>7</v>
      </c>
      <c r="AE161" s="954">
        <v>10</v>
      </c>
      <c r="AF161" s="954">
        <v>2</v>
      </c>
      <c r="AG161" s="954">
        <f>AE161-AF161</f>
        <v>8</v>
      </c>
      <c r="AH161" s="954"/>
      <c r="AI161" s="954"/>
      <c r="AJ161" s="954"/>
      <c r="AK161" s="954"/>
      <c r="AL161" s="958"/>
    </row>
    <row r="162" spans="1:38" s="119" customFormat="1" ht="13.5" customHeight="1">
      <c r="A162" s="118"/>
      <c r="C162" s="133"/>
      <c r="E162" s="133"/>
      <c r="G162" s="133"/>
      <c r="I162" s="133"/>
      <c r="X162" s="967"/>
      <c r="Y162" s="956"/>
      <c r="Z162" s="956"/>
      <c r="AA162" s="964"/>
      <c r="AB162" s="964"/>
      <c r="AC162" s="956"/>
      <c r="AD162" s="956"/>
      <c r="AE162" s="956"/>
      <c r="AF162" s="956"/>
      <c r="AG162" s="956"/>
      <c r="AH162" s="956"/>
      <c r="AI162" s="956"/>
      <c r="AJ162" s="956"/>
      <c r="AK162" s="956"/>
      <c r="AL162" s="960"/>
    </row>
    <row r="163" spans="1:38" s="119" customFormat="1" ht="13.5" customHeight="1">
      <c r="A163" s="118"/>
      <c r="B163" s="121" t="s">
        <v>353</v>
      </c>
      <c r="C163" s="132"/>
      <c r="D163" s="121" t="s">
        <v>354</v>
      </c>
      <c r="E163" s="132"/>
      <c r="F163" s="121" t="s">
        <v>355</v>
      </c>
      <c r="G163" s="132"/>
      <c r="H163" s="121" t="s">
        <v>173</v>
      </c>
      <c r="I163" s="132"/>
      <c r="J163" s="121" t="s">
        <v>356</v>
      </c>
      <c r="K163" s="121"/>
      <c r="L163" s="121" t="s">
        <v>357</v>
      </c>
      <c r="M163" s="121"/>
      <c r="N163" s="121" t="s">
        <v>358</v>
      </c>
      <c r="O163" s="121"/>
      <c r="P163" s="121" t="s">
        <v>38</v>
      </c>
      <c r="Q163" s="121"/>
      <c r="R163" s="121" t="s">
        <v>359</v>
      </c>
      <c r="S163" s="121"/>
      <c r="T163" s="121" t="s">
        <v>666</v>
      </c>
      <c r="X163" s="967"/>
      <c r="Y163" s="956"/>
      <c r="Z163" s="956"/>
      <c r="AA163" s="964"/>
      <c r="AB163" s="964"/>
      <c r="AC163" s="956"/>
      <c r="AD163" s="956"/>
      <c r="AE163" s="956"/>
      <c r="AF163" s="956"/>
      <c r="AG163" s="956"/>
      <c r="AH163" s="956"/>
      <c r="AI163" s="956"/>
      <c r="AJ163" s="956"/>
      <c r="AK163" s="956"/>
      <c r="AL163" s="960"/>
    </row>
    <row r="164" spans="1:38" s="119" customFormat="1" ht="13.5" customHeight="1">
      <c r="A164" s="118"/>
      <c r="X164" s="967"/>
      <c r="Y164" s="956"/>
      <c r="Z164" s="956"/>
      <c r="AA164" s="964"/>
      <c r="AB164" s="964"/>
      <c r="AC164" s="956"/>
      <c r="AD164" s="956"/>
      <c r="AE164" s="956"/>
      <c r="AF164" s="956"/>
      <c r="AG164" s="956"/>
      <c r="AH164" s="956"/>
      <c r="AI164" s="956"/>
      <c r="AJ164" s="956"/>
      <c r="AK164" s="956"/>
      <c r="AL164" s="960"/>
    </row>
    <row r="165" spans="1:38" s="119" customFormat="1" ht="13.5" customHeight="1">
      <c r="A165" s="118"/>
      <c r="B165" s="121"/>
      <c r="D165" s="121"/>
      <c r="E165" s="121"/>
      <c r="F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X165" s="967"/>
      <c r="Y165" s="956"/>
      <c r="Z165" s="956"/>
      <c r="AA165" s="964"/>
      <c r="AB165" s="964"/>
      <c r="AC165" s="956"/>
      <c r="AD165" s="956"/>
      <c r="AE165" s="956"/>
      <c r="AF165" s="956"/>
      <c r="AG165" s="956"/>
      <c r="AH165" s="956"/>
      <c r="AI165" s="956"/>
      <c r="AJ165" s="956"/>
      <c r="AK165" s="956"/>
      <c r="AL165" s="960"/>
    </row>
    <row r="166" spans="1:38" s="119" customFormat="1" ht="13.5" customHeight="1" thickBot="1">
      <c r="A166" s="118"/>
      <c r="B166" s="121"/>
      <c r="D166" s="121"/>
      <c r="E166" s="121"/>
      <c r="F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X166" s="967"/>
      <c r="Y166" s="956"/>
      <c r="Z166" s="956"/>
      <c r="AA166" s="964"/>
      <c r="AB166" s="964"/>
      <c r="AC166" s="956"/>
      <c r="AD166" s="956"/>
      <c r="AE166" s="956"/>
      <c r="AF166" s="956"/>
      <c r="AG166" s="956"/>
      <c r="AH166" s="956"/>
      <c r="AI166" s="956"/>
      <c r="AJ166" s="956"/>
      <c r="AK166" s="956"/>
      <c r="AL166" s="960"/>
    </row>
    <row r="167" spans="1:38" s="119" customFormat="1" ht="12.65" customHeight="1">
      <c r="A167" s="118"/>
      <c r="B167" s="122"/>
      <c r="C167" s="123">
        <v>342.99400000000003</v>
      </c>
      <c r="D167" s="122"/>
      <c r="E167" s="123">
        <v>335.32799999999997</v>
      </c>
      <c r="F167" s="125"/>
      <c r="G167" s="123">
        <v>230</v>
      </c>
      <c r="H167" s="125"/>
      <c r="I167" s="123">
        <v>253.62100000000001</v>
      </c>
      <c r="J167" s="122"/>
      <c r="K167" s="123">
        <v>333.33499999999998</v>
      </c>
      <c r="L167" s="122"/>
      <c r="M167" s="123">
        <v>392.233</v>
      </c>
      <c r="N167" s="122"/>
      <c r="O167" s="123">
        <v>248.00200000000001</v>
      </c>
      <c r="P167" s="122"/>
      <c r="Q167" s="123">
        <v>328.49599999999998</v>
      </c>
      <c r="R167" s="122"/>
      <c r="S167" s="123">
        <v>382.995</v>
      </c>
      <c r="T167" s="125"/>
      <c r="U167" s="123">
        <v>408.589</v>
      </c>
      <c r="V167" s="961">
        <f>SUM(C167:U167)</f>
        <v>3255.5929999999998</v>
      </c>
      <c r="W167" s="962"/>
      <c r="X167" s="967"/>
      <c r="Y167" s="956"/>
      <c r="Z167" s="956"/>
      <c r="AA167" s="964"/>
      <c r="AB167" s="964"/>
      <c r="AC167" s="956"/>
      <c r="AD167" s="956"/>
      <c r="AE167" s="956"/>
      <c r="AF167" s="956"/>
      <c r="AG167" s="956"/>
      <c r="AH167" s="956"/>
      <c r="AI167" s="956"/>
      <c r="AJ167" s="956"/>
      <c r="AK167" s="956"/>
      <c r="AL167" s="960"/>
    </row>
    <row r="168" spans="1:38" s="119" customFormat="1" ht="13.5" customHeight="1">
      <c r="A168" s="118"/>
      <c r="B168" s="126"/>
      <c r="C168" s="123"/>
      <c r="D168" s="126"/>
      <c r="E168" s="123"/>
      <c r="F168" s="128"/>
      <c r="G168" s="123"/>
      <c r="H168" s="128"/>
      <c r="I168" s="123"/>
      <c r="J168" s="126"/>
      <c r="K168" s="123"/>
      <c r="L168" s="126"/>
      <c r="M168" s="123"/>
      <c r="N168" s="126"/>
      <c r="O168" s="123"/>
      <c r="P168" s="126"/>
      <c r="Q168" s="123"/>
      <c r="R168" s="126"/>
      <c r="S168" s="123"/>
      <c r="T168" s="128"/>
      <c r="U168" s="123"/>
      <c r="X168" s="967"/>
      <c r="Y168" s="956"/>
      <c r="Z168" s="956"/>
      <c r="AA168" s="964"/>
      <c r="AB168" s="964"/>
      <c r="AC168" s="956"/>
      <c r="AD168" s="956"/>
      <c r="AE168" s="956"/>
      <c r="AF168" s="956"/>
      <c r="AG168" s="956"/>
      <c r="AH168" s="956"/>
      <c r="AI168" s="956"/>
      <c r="AJ168" s="956"/>
      <c r="AK168" s="956"/>
      <c r="AL168" s="960"/>
    </row>
    <row r="169" spans="1:38" s="119" customFormat="1" ht="13.4" customHeight="1" thickBot="1">
      <c r="A169" s="118"/>
      <c r="B169" s="129"/>
      <c r="D169" s="129"/>
      <c r="F169" s="131"/>
      <c r="H169" s="131"/>
      <c r="J169" s="129"/>
      <c r="L169" s="129"/>
      <c r="N169" s="129"/>
      <c r="P169" s="129"/>
      <c r="R169" s="129"/>
      <c r="T169" s="131"/>
      <c r="X169" s="967"/>
      <c r="Y169" s="956"/>
      <c r="Z169" s="956"/>
      <c r="AA169" s="964"/>
      <c r="AB169" s="964"/>
      <c r="AC169" s="956"/>
      <c r="AD169" s="956"/>
      <c r="AE169" s="956"/>
      <c r="AF169" s="956"/>
      <c r="AG169" s="956"/>
      <c r="AH169" s="956"/>
      <c r="AI169" s="956"/>
      <c r="AJ169" s="956"/>
      <c r="AK169" s="956"/>
      <c r="AL169" s="960"/>
    </row>
    <row r="170" spans="1:38" s="119" customFormat="1" ht="14.15" customHeight="1">
      <c r="A170" s="118"/>
      <c r="B170" s="121" t="s">
        <v>676</v>
      </c>
      <c r="C170" s="121"/>
      <c r="D170" s="121" t="s">
        <v>31</v>
      </c>
      <c r="E170" s="121"/>
      <c r="F170" s="121" t="s">
        <v>677</v>
      </c>
      <c r="G170" s="121"/>
      <c r="H170" s="121" t="s">
        <v>677</v>
      </c>
      <c r="I170" s="121"/>
      <c r="J170" s="121" t="s">
        <v>1674</v>
      </c>
      <c r="K170" s="121"/>
      <c r="L170" s="121" t="s">
        <v>678</v>
      </c>
      <c r="M170" s="121"/>
      <c r="N170" s="121" t="s">
        <v>675</v>
      </c>
      <c r="O170" s="121"/>
      <c r="P170" s="121" t="s">
        <v>1</v>
      </c>
      <c r="Q170" s="121"/>
      <c r="R170" s="121" t="s">
        <v>174</v>
      </c>
      <c r="S170" s="121"/>
      <c r="T170" s="121" t="s">
        <v>679</v>
      </c>
      <c r="U170" s="121"/>
      <c r="X170" s="967"/>
      <c r="Y170" s="956"/>
      <c r="Z170" s="956"/>
      <c r="AA170" s="964"/>
      <c r="AB170" s="964"/>
      <c r="AC170" s="956"/>
      <c r="AD170" s="956"/>
      <c r="AE170" s="956"/>
      <c r="AF170" s="956"/>
      <c r="AG170" s="956"/>
      <c r="AH170" s="956"/>
      <c r="AI170" s="956"/>
      <c r="AJ170" s="956"/>
      <c r="AK170" s="956"/>
      <c r="AL170" s="960"/>
    </row>
    <row r="171" spans="1:38" s="119" customFormat="1" ht="14.15" customHeight="1" thickBot="1">
      <c r="A171" s="118"/>
      <c r="B171" s="132"/>
      <c r="C171" s="121"/>
      <c r="D171" s="132"/>
      <c r="E171" s="121"/>
      <c r="F171" s="132"/>
      <c r="G171" s="121"/>
      <c r="H171" s="132"/>
      <c r="I171" s="121"/>
      <c r="J171" s="132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X171" s="967"/>
      <c r="Y171" s="956"/>
      <c r="Z171" s="956"/>
      <c r="AA171" s="968"/>
      <c r="AB171" s="955"/>
      <c r="AC171" s="956"/>
      <c r="AD171" s="956"/>
      <c r="AE171" s="956"/>
      <c r="AF171" s="956"/>
      <c r="AG171" s="956"/>
      <c r="AH171" s="956"/>
      <c r="AI171" s="956"/>
      <c r="AJ171" s="956"/>
      <c r="AK171" s="956"/>
      <c r="AL171" s="960"/>
    </row>
    <row r="172" spans="1:38" s="119" customFormat="1" ht="14.5">
      <c r="A172" s="118"/>
      <c r="X172" s="965">
        <f>V178/1000</f>
        <v>3.5931470000000001</v>
      </c>
      <c r="Y172" s="954">
        <f>X172</f>
        <v>3.5931470000000001</v>
      </c>
      <c r="Z172" s="954"/>
      <c r="AA172" s="963">
        <v>10</v>
      </c>
      <c r="AB172" s="963">
        <v>8</v>
      </c>
      <c r="AC172" s="954">
        <f>AA172-AB172</f>
        <v>2</v>
      </c>
      <c r="AD172" s="954">
        <v>8</v>
      </c>
      <c r="AE172" s="954">
        <v>10</v>
      </c>
      <c r="AF172" s="954">
        <v>3</v>
      </c>
      <c r="AG172" s="954">
        <f>AE172-AF172</f>
        <v>7</v>
      </c>
      <c r="AH172" s="954"/>
      <c r="AI172" s="954"/>
      <c r="AJ172" s="954"/>
      <c r="AK172" s="954"/>
      <c r="AL172" s="958"/>
    </row>
    <row r="173" spans="1:38" s="119" customFormat="1" ht="13.5" customHeight="1">
      <c r="A173" s="118"/>
      <c r="C173" s="133"/>
      <c r="E173" s="133"/>
      <c r="G173" s="133"/>
      <c r="I173" s="133"/>
      <c r="X173" s="967"/>
      <c r="Y173" s="956"/>
      <c r="Z173" s="956"/>
      <c r="AA173" s="964"/>
      <c r="AB173" s="964"/>
      <c r="AC173" s="956"/>
      <c r="AD173" s="956"/>
      <c r="AE173" s="956"/>
      <c r="AF173" s="956"/>
      <c r="AG173" s="956"/>
      <c r="AH173" s="956"/>
      <c r="AI173" s="956"/>
      <c r="AJ173" s="956"/>
      <c r="AK173" s="956"/>
      <c r="AL173" s="960"/>
    </row>
    <row r="174" spans="1:38" s="119" customFormat="1" ht="13.5" customHeight="1">
      <c r="A174" s="118"/>
      <c r="B174" s="121" t="s">
        <v>360</v>
      </c>
      <c r="C174" s="132"/>
      <c r="D174" s="121" t="s">
        <v>361</v>
      </c>
      <c r="E174" s="132"/>
      <c r="F174" s="121" t="s">
        <v>362</v>
      </c>
      <c r="G174" s="132"/>
      <c r="H174" s="121" t="s">
        <v>363</v>
      </c>
      <c r="I174" s="132"/>
      <c r="J174" s="121" t="s">
        <v>364</v>
      </c>
      <c r="K174" s="121"/>
      <c r="L174" s="121" t="s">
        <v>365</v>
      </c>
      <c r="M174" s="121"/>
      <c r="N174" s="121" t="s">
        <v>224</v>
      </c>
      <c r="O174" s="121"/>
      <c r="P174" s="121" t="s">
        <v>366</v>
      </c>
      <c r="Q174" s="121"/>
      <c r="R174" s="121" t="s">
        <v>225</v>
      </c>
      <c r="S174" s="121"/>
      <c r="T174" s="121" t="s">
        <v>39</v>
      </c>
      <c r="X174" s="967"/>
      <c r="Y174" s="956"/>
      <c r="Z174" s="956"/>
      <c r="AA174" s="964"/>
      <c r="AB174" s="964"/>
      <c r="AC174" s="956"/>
      <c r="AD174" s="956"/>
      <c r="AE174" s="956"/>
      <c r="AF174" s="956"/>
      <c r="AG174" s="956"/>
      <c r="AH174" s="956"/>
      <c r="AI174" s="956"/>
      <c r="AJ174" s="956"/>
      <c r="AK174" s="956"/>
      <c r="AL174" s="960"/>
    </row>
    <row r="175" spans="1:38" s="119" customFormat="1" ht="13.5" customHeight="1">
      <c r="A175" s="118"/>
      <c r="X175" s="967"/>
      <c r="Y175" s="956"/>
      <c r="Z175" s="956"/>
      <c r="AA175" s="964"/>
      <c r="AB175" s="964"/>
      <c r="AC175" s="956"/>
      <c r="AD175" s="956"/>
      <c r="AE175" s="956"/>
      <c r="AF175" s="956"/>
      <c r="AG175" s="956"/>
      <c r="AH175" s="956"/>
      <c r="AI175" s="956"/>
      <c r="AJ175" s="956"/>
      <c r="AK175" s="956"/>
      <c r="AL175" s="960"/>
    </row>
    <row r="176" spans="1:38" s="119" customFormat="1" ht="13.5" customHeight="1">
      <c r="A176" s="118"/>
      <c r="B176" s="121"/>
      <c r="D176" s="121"/>
      <c r="E176" s="121"/>
      <c r="F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X176" s="967"/>
      <c r="Y176" s="956"/>
      <c r="Z176" s="956"/>
      <c r="AA176" s="964"/>
      <c r="AB176" s="964"/>
      <c r="AC176" s="956"/>
      <c r="AD176" s="956"/>
      <c r="AE176" s="956"/>
      <c r="AF176" s="956"/>
      <c r="AG176" s="956"/>
      <c r="AH176" s="956"/>
      <c r="AI176" s="956"/>
      <c r="AJ176" s="956"/>
      <c r="AK176" s="956"/>
      <c r="AL176" s="960"/>
    </row>
    <row r="177" spans="1:38" s="119" customFormat="1" ht="13.5" customHeight="1" thickBot="1">
      <c r="A177" s="118"/>
      <c r="B177" s="121"/>
      <c r="D177" s="121"/>
      <c r="E177" s="121"/>
      <c r="F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X177" s="967"/>
      <c r="Y177" s="956"/>
      <c r="Z177" s="956"/>
      <c r="AA177" s="964"/>
      <c r="AB177" s="964"/>
      <c r="AC177" s="956"/>
      <c r="AD177" s="956"/>
      <c r="AE177" s="956"/>
      <c r="AF177" s="956"/>
      <c r="AG177" s="956"/>
      <c r="AH177" s="956"/>
      <c r="AI177" s="956"/>
      <c r="AJ177" s="956"/>
      <c r="AK177" s="956"/>
      <c r="AL177" s="960"/>
    </row>
    <row r="178" spans="1:38" s="119" customFormat="1" ht="12.65" customHeight="1">
      <c r="A178" s="118"/>
      <c r="B178" s="122"/>
      <c r="C178" s="123">
        <v>285.05500000000001</v>
      </c>
      <c r="D178" s="122"/>
      <c r="E178" s="123">
        <v>399.99599999999998</v>
      </c>
      <c r="F178" s="125"/>
      <c r="G178" s="123">
        <v>375</v>
      </c>
      <c r="H178" s="122"/>
      <c r="I178" s="123">
        <v>468</v>
      </c>
      <c r="J178" s="125"/>
      <c r="K178" s="123">
        <v>375</v>
      </c>
      <c r="L178" s="122"/>
      <c r="M178" s="123">
        <v>314</v>
      </c>
      <c r="N178" s="122"/>
      <c r="O178" s="123">
        <v>366</v>
      </c>
      <c r="P178" s="122"/>
      <c r="Q178" s="123">
        <v>381</v>
      </c>
      <c r="R178" s="122"/>
      <c r="S178" s="123">
        <v>349.096</v>
      </c>
      <c r="T178" s="122"/>
      <c r="U178" s="123">
        <v>280</v>
      </c>
      <c r="V178" s="961">
        <f>SUM(C178:U178)</f>
        <v>3593.1469999999999</v>
      </c>
      <c r="W178" s="962"/>
      <c r="X178" s="967"/>
      <c r="Y178" s="956"/>
      <c r="Z178" s="956"/>
      <c r="AA178" s="964"/>
      <c r="AB178" s="964"/>
      <c r="AC178" s="956"/>
      <c r="AD178" s="956"/>
      <c r="AE178" s="956"/>
      <c r="AF178" s="956"/>
      <c r="AG178" s="956"/>
      <c r="AH178" s="956"/>
      <c r="AI178" s="956"/>
      <c r="AJ178" s="956"/>
      <c r="AK178" s="956"/>
      <c r="AL178" s="960"/>
    </row>
    <row r="179" spans="1:38" s="119" customFormat="1" ht="13.5" customHeight="1">
      <c r="A179" s="118"/>
      <c r="B179" s="126"/>
      <c r="C179" s="123"/>
      <c r="D179" s="126"/>
      <c r="E179" s="123"/>
      <c r="F179" s="128"/>
      <c r="G179" s="123"/>
      <c r="H179" s="126"/>
      <c r="I179" s="123"/>
      <c r="J179" s="128"/>
      <c r="K179" s="123"/>
      <c r="L179" s="126"/>
      <c r="M179" s="123"/>
      <c r="N179" s="126"/>
      <c r="O179" s="123"/>
      <c r="P179" s="126"/>
      <c r="Q179" s="123"/>
      <c r="R179" s="126"/>
      <c r="S179" s="123"/>
      <c r="T179" s="126"/>
      <c r="U179" s="123"/>
      <c r="X179" s="967"/>
      <c r="Y179" s="956"/>
      <c r="Z179" s="956"/>
      <c r="AA179" s="964"/>
      <c r="AB179" s="964"/>
      <c r="AC179" s="956"/>
      <c r="AD179" s="956"/>
      <c r="AE179" s="956"/>
      <c r="AF179" s="956"/>
      <c r="AG179" s="956"/>
      <c r="AH179" s="956"/>
      <c r="AI179" s="956"/>
      <c r="AJ179" s="956"/>
      <c r="AK179" s="956"/>
      <c r="AL179" s="960"/>
    </row>
    <row r="180" spans="1:38" s="119" customFormat="1" ht="13.5" customHeight="1" thickBot="1">
      <c r="A180" s="118"/>
      <c r="B180" s="129"/>
      <c r="D180" s="129"/>
      <c r="F180" s="131"/>
      <c r="H180" s="129"/>
      <c r="J180" s="131"/>
      <c r="L180" s="129"/>
      <c r="N180" s="129"/>
      <c r="P180" s="129"/>
      <c r="R180" s="129"/>
      <c r="T180" s="129"/>
      <c r="X180" s="967"/>
      <c r="Y180" s="956"/>
      <c r="Z180" s="956"/>
      <c r="AA180" s="964"/>
      <c r="AB180" s="964"/>
      <c r="AC180" s="956"/>
      <c r="AD180" s="956"/>
      <c r="AE180" s="956"/>
      <c r="AF180" s="956"/>
      <c r="AG180" s="956"/>
      <c r="AH180" s="956"/>
      <c r="AI180" s="956"/>
      <c r="AJ180" s="956"/>
      <c r="AK180" s="956"/>
      <c r="AL180" s="960"/>
    </row>
    <row r="181" spans="1:38" s="119" customFormat="1" ht="14.15" customHeight="1">
      <c r="A181" s="118"/>
      <c r="B181" s="121" t="s">
        <v>36</v>
      </c>
      <c r="C181" s="121"/>
      <c r="D181" s="121" t="s">
        <v>669</v>
      </c>
      <c r="E181" s="121"/>
      <c r="F181" s="121" t="s">
        <v>642</v>
      </c>
      <c r="G181" s="121"/>
      <c r="H181" s="121" t="s">
        <v>658</v>
      </c>
      <c r="I181" s="121"/>
      <c r="J181" s="121" t="s">
        <v>658</v>
      </c>
      <c r="K181" s="121"/>
      <c r="L181" s="121" t="s">
        <v>661</v>
      </c>
      <c r="M181" s="121"/>
      <c r="N181" s="121" t="s">
        <v>661</v>
      </c>
      <c r="O181" s="121"/>
      <c r="P181" s="121" t="s">
        <v>680</v>
      </c>
      <c r="Q181" s="121"/>
      <c r="R181" s="121" t="s">
        <v>638</v>
      </c>
      <c r="S181" s="121"/>
      <c r="T181" s="121" t="s">
        <v>5</v>
      </c>
      <c r="U181" s="121"/>
      <c r="X181" s="967"/>
      <c r="Y181" s="956"/>
      <c r="Z181" s="956"/>
      <c r="AA181" s="964"/>
      <c r="AB181" s="964"/>
      <c r="AC181" s="956"/>
      <c r="AD181" s="956"/>
      <c r="AE181" s="956"/>
      <c r="AF181" s="956"/>
      <c r="AG181" s="956"/>
      <c r="AH181" s="956"/>
      <c r="AI181" s="956"/>
      <c r="AJ181" s="956"/>
      <c r="AK181" s="956"/>
      <c r="AL181" s="960"/>
    </row>
    <row r="182" spans="1:38" s="119" customFormat="1" ht="14.15" customHeight="1" thickBot="1">
      <c r="A182" s="118"/>
      <c r="B182" s="132"/>
      <c r="C182" s="121"/>
      <c r="D182" s="132"/>
      <c r="E182" s="121"/>
      <c r="F182" s="132"/>
      <c r="G182" s="121"/>
      <c r="H182" s="132"/>
      <c r="I182" s="121"/>
      <c r="J182" s="132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X182" s="967"/>
      <c r="Y182" s="956"/>
      <c r="Z182" s="956"/>
      <c r="AA182" s="968"/>
      <c r="AB182" s="955"/>
      <c r="AC182" s="956"/>
      <c r="AD182" s="956"/>
      <c r="AE182" s="956"/>
      <c r="AF182" s="956"/>
      <c r="AG182" s="956"/>
      <c r="AH182" s="956"/>
      <c r="AI182" s="956"/>
      <c r="AJ182" s="956"/>
      <c r="AK182" s="956"/>
      <c r="AL182" s="960"/>
    </row>
    <row r="183" spans="1:38" s="119" customFormat="1" ht="14.5">
      <c r="A183" s="118"/>
      <c r="X183" s="965">
        <f>V189/1000</f>
        <v>3.4431319999999994</v>
      </c>
      <c r="Y183" s="954">
        <f>X183</f>
        <v>3.4431319999999994</v>
      </c>
      <c r="Z183" s="954"/>
      <c r="AA183" s="963">
        <v>10</v>
      </c>
      <c r="AB183" s="963">
        <v>10</v>
      </c>
      <c r="AC183" s="954">
        <f>AA183-AB183</f>
        <v>0</v>
      </c>
      <c r="AD183" s="954">
        <v>10</v>
      </c>
      <c r="AE183" s="954">
        <v>10</v>
      </c>
      <c r="AF183" s="954">
        <v>5</v>
      </c>
      <c r="AG183" s="954">
        <f>AE183-AF183</f>
        <v>5</v>
      </c>
      <c r="AH183" s="954"/>
      <c r="AI183" s="954"/>
      <c r="AJ183" s="957">
        <f>S189+U189</f>
        <v>737</v>
      </c>
      <c r="AK183" s="954"/>
      <c r="AL183" s="958"/>
    </row>
    <row r="184" spans="1:38" s="119" customFormat="1" ht="13.5" customHeight="1">
      <c r="A184" s="118"/>
      <c r="C184" s="133"/>
      <c r="E184" s="133"/>
      <c r="G184" s="133"/>
      <c r="I184" s="133"/>
      <c r="X184" s="967"/>
      <c r="Y184" s="956"/>
      <c r="Z184" s="956"/>
      <c r="AA184" s="964"/>
      <c r="AB184" s="964"/>
      <c r="AC184" s="956"/>
      <c r="AD184" s="956"/>
      <c r="AE184" s="956"/>
      <c r="AF184" s="956"/>
      <c r="AG184" s="956"/>
      <c r="AH184" s="956"/>
      <c r="AI184" s="956"/>
      <c r="AJ184" s="956"/>
      <c r="AK184" s="956"/>
      <c r="AL184" s="960"/>
    </row>
    <row r="185" spans="1:38" s="119" customFormat="1" ht="13.5" customHeight="1">
      <c r="A185" s="118"/>
      <c r="B185" s="121" t="s">
        <v>367</v>
      </c>
      <c r="C185" s="132"/>
      <c r="D185" s="121" t="s">
        <v>368</v>
      </c>
      <c r="E185" s="132"/>
      <c r="F185" s="121" t="s">
        <v>40</v>
      </c>
      <c r="G185" s="132"/>
      <c r="H185" s="121" t="s">
        <v>369</v>
      </c>
      <c r="I185" s="132"/>
      <c r="J185" s="121" t="s">
        <v>41</v>
      </c>
      <c r="K185" s="121"/>
      <c r="L185" s="121" t="s">
        <v>42</v>
      </c>
      <c r="M185" s="121"/>
      <c r="N185" s="121" t="s">
        <v>43</v>
      </c>
      <c r="O185" s="121"/>
      <c r="P185" s="121" t="s">
        <v>370</v>
      </c>
      <c r="Q185" s="121"/>
      <c r="R185" s="121" t="s">
        <v>371</v>
      </c>
      <c r="S185" s="121"/>
      <c r="T185" s="121" t="s">
        <v>44</v>
      </c>
      <c r="X185" s="967"/>
      <c r="Y185" s="956"/>
      <c r="Z185" s="956"/>
      <c r="AA185" s="964"/>
      <c r="AB185" s="964"/>
      <c r="AC185" s="956"/>
      <c r="AD185" s="956"/>
      <c r="AE185" s="956"/>
      <c r="AF185" s="956"/>
      <c r="AG185" s="956"/>
      <c r="AH185" s="956"/>
      <c r="AI185" s="956"/>
      <c r="AJ185" s="956"/>
      <c r="AK185" s="956"/>
      <c r="AL185" s="960"/>
    </row>
    <row r="186" spans="1:38" s="119" customFormat="1" ht="13.5" customHeight="1">
      <c r="A186" s="118"/>
      <c r="X186" s="967"/>
      <c r="Y186" s="956"/>
      <c r="Z186" s="956"/>
      <c r="AA186" s="964"/>
      <c r="AB186" s="964"/>
      <c r="AC186" s="956"/>
      <c r="AD186" s="956"/>
      <c r="AE186" s="956"/>
      <c r="AF186" s="956"/>
      <c r="AG186" s="956"/>
      <c r="AH186" s="956"/>
      <c r="AI186" s="956"/>
      <c r="AJ186" s="956"/>
      <c r="AK186" s="956"/>
      <c r="AL186" s="960"/>
    </row>
    <row r="187" spans="1:38" s="119" customFormat="1" ht="13.5" customHeight="1">
      <c r="A187" s="118"/>
      <c r="B187" s="121"/>
      <c r="D187" s="121"/>
      <c r="E187" s="121"/>
      <c r="F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X187" s="967"/>
      <c r="Y187" s="956"/>
      <c r="Z187" s="956"/>
      <c r="AA187" s="964"/>
      <c r="AB187" s="964"/>
      <c r="AC187" s="956"/>
      <c r="AD187" s="956"/>
      <c r="AE187" s="956"/>
      <c r="AF187" s="956"/>
      <c r="AG187" s="956"/>
      <c r="AH187" s="956"/>
      <c r="AI187" s="956"/>
      <c r="AJ187" s="956"/>
      <c r="AK187" s="956"/>
      <c r="AL187" s="960"/>
    </row>
    <row r="188" spans="1:38" s="119" customFormat="1" ht="13.5" customHeight="1" thickBot="1">
      <c r="A188" s="118"/>
      <c r="B188" s="121"/>
      <c r="D188" s="121"/>
      <c r="E188" s="121"/>
      <c r="F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X188" s="967"/>
      <c r="Y188" s="956"/>
      <c r="Z188" s="956"/>
      <c r="AA188" s="964"/>
      <c r="AB188" s="964"/>
      <c r="AC188" s="956"/>
      <c r="AD188" s="956"/>
      <c r="AE188" s="956"/>
      <c r="AF188" s="956"/>
      <c r="AG188" s="956"/>
      <c r="AH188" s="956"/>
      <c r="AI188" s="956"/>
      <c r="AJ188" s="956"/>
      <c r="AK188" s="956"/>
      <c r="AL188" s="960"/>
    </row>
    <row r="189" spans="1:38" s="119" customFormat="1" ht="12.65" customHeight="1">
      <c r="A189" s="118"/>
      <c r="B189" s="122"/>
      <c r="C189" s="123">
        <v>576.14499999999998</v>
      </c>
      <c r="D189" s="122"/>
      <c r="E189" s="123">
        <v>255.601</v>
      </c>
      <c r="F189" s="122"/>
      <c r="G189" s="123">
        <v>521.31200000000001</v>
      </c>
      <c r="H189" s="122"/>
      <c r="I189" s="123">
        <v>261.44600000000003</v>
      </c>
      <c r="J189" s="122"/>
      <c r="K189" s="123">
        <v>186.77199999999999</v>
      </c>
      <c r="L189" s="122"/>
      <c r="M189" s="123">
        <v>253.99600000000001</v>
      </c>
      <c r="N189" s="122"/>
      <c r="O189" s="123">
        <v>435.63299999999998</v>
      </c>
      <c r="P189" s="122"/>
      <c r="Q189" s="123">
        <v>215.227</v>
      </c>
      <c r="R189" s="122"/>
      <c r="S189" s="123">
        <v>327</v>
      </c>
      <c r="T189" s="122"/>
      <c r="U189" s="123">
        <v>410</v>
      </c>
      <c r="V189" s="961">
        <f>SUM(C189:U189)</f>
        <v>3443.1319999999996</v>
      </c>
      <c r="W189" s="962"/>
      <c r="X189" s="967"/>
      <c r="Y189" s="956"/>
      <c r="Z189" s="956"/>
      <c r="AA189" s="964"/>
      <c r="AB189" s="964"/>
      <c r="AC189" s="956"/>
      <c r="AD189" s="956"/>
      <c r="AE189" s="956"/>
      <c r="AF189" s="956"/>
      <c r="AG189" s="956"/>
      <c r="AH189" s="956"/>
      <c r="AI189" s="956"/>
      <c r="AJ189" s="956"/>
      <c r="AK189" s="956"/>
      <c r="AL189" s="960"/>
    </row>
    <row r="190" spans="1:38" s="119" customFormat="1" ht="13.5" customHeight="1">
      <c r="A190" s="118"/>
      <c r="B190" s="126"/>
      <c r="C190" s="123"/>
      <c r="D190" s="126"/>
      <c r="E190" s="123"/>
      <c r="F190" s="126"/>
      <c r="G190" s="123"/>
      <c r="H190" s="126"/>
      <c r="I190" s="123"/>
      <c r="J190" s="126"/>
      <c r="K190" s="123"/>
      <c r="L190" s="126"/>
      <c r="M190" s="123"/>
      <c r="N190" s="126"/>
      <c r="O190" s="123"/>
      <c r="P190" s="126"/>
      <c r="Q190" s="123"/>
      <c r="R190" s="126"/>
      <c r="S190" s="123"/>
      <c r="T190" s="126"/>
      <c r="U190" s="123"/>
      <c r="X190" s="967"/>
      <c r="Y190" s="956"/>
      <c r="Z190" s="956"/>
      <c r="AA190" s="964"/>
      <c r="AB190" s="964"/>
      <c r="AC190" s="956"/>
      <c r="AD190" s="956"/>
      <c r="AE190" s="956"/>
      <c r="AF190" s="956"/>
      <c r="AG190" s="956"/>
      <c r="AH190" s="956"/>
      <c r="AI190" s="956"/>
      <c r="AJ190" s="956"/>
      <c r="AK190" s="956"/>
      <c r="AL190" s="960"/>
    </row>
    <row r="191" spans="1:38" s="119" customFormat="1" ht="13.4" customHeight="1" thickBot="1">
      <c r="A191" s="118"/>
      <c r="B191" s="129"/>
      <c r="D191" s="129"/>
      <c r="F191" s="129"/>
      <c r="H191" s="129"/>
      <c r="J191" s="129"/>
      <c r="L191" s="129"/>
      <c r="N191" s="129"/>
      <c r="P191" s="129"/>
      <c r="R191" s="129"/>
      <c r="T191" s="129"/>
      <c r="X191" s="967"/>
      <c r="Y191" s="956"/>
      <c r="Z191" s="956"/>
      <c r="AA191" s="964"/>
      <c r="AB191" s="964"/>
      <c r="AC191" s="956"/>
      <c r="AD191" s="956"/>
      <c r="AE191" s="956"/>
      <c r="AF191" s="956"/>
      <c r="AG191" s="956"/>
      <c r="AH191" s="956"/>
      <c r="AI191" s="956"/>
      <c r="AJ191" s="956"/>
      <c r="AK191" s="956"/>
      <c r="AL191" s="960"/>
    </row>
    <row r="192" spans="1:38" s="119" customFormat="1" ht="14.15" customHeight="1">
      <c r="A192" s="118"/>
      <c r="B192" s="121" t="s">
        <v>11</v>
      </c>
      <c r="C192" s="121"/>
      <c r="D192" s="121" t="s">
        <v>174</v>
      </c>
      <c r="E192" s="121"/>
      <c r="F192" s="121" t="s">
        <v>1</v>
      </c>
      <c r="G192" s="121"/>
      <c r="H192" s="121" t="s">
        <v>12</v>
      </c>
      <c r="I192" s="121"/>
      <c r="J192" s="121" t="s">
        <v>681</v>
      </c>
      <c r="K192" s="121"/>
      <c r="L192" s="121" t="s">
        <v>674</v>
      </c>
      <c r="M192" s="121"/>
      <c r="N192" s="121" t="s">
        <v>642</v>
      </c>
      <c r="O192" s="121"/>
      <c r="P192" s="121" t="s">
        <v>682</v>
      </c>
      <c r="Q192" s="121"/>
      <c r="R192" s="121" t="s">
        <v>1674</v>
      </c>
      <c r="S192" s="121"/>
      <c r="T192" s="121" t="s">
        <v>657</v>
      </c>
      <c r="U192" s="121"/>
      <c r="X192" s="967"/>
      <c r="Y192" s="956"/>
      <c r="Z192" s="956"/>
      <c r="AA192" s="964"/>
      <c r="AB192" s="964"/>
      <c r="AC192" s="956"/>
      <c r="AD192" s="956"/>
      <c r="AE192" s="956"/>
      <c r="AF192" s="956"/>
      <c r="AG192" s="956"/>
      <c r="AH192" s="956"/>
      <c r="AI192" s="956"/>
      <c r="AJ192" s="956"/>
      <c r="AK192" s="956"/>
      <c r="AL192" s="960"/>
    </row>
    <row r="193" spans="1:38" s="119" customFormat="1" ht="14.15" customHeight="1" thickBot="1">
      <c r="A193" s="118"/>
      <c r="B193" s="132"/>
      <c r="C193" s="121"/>
      <c r="D193" s="132"/>
      <c r="E193" s="121"/>
      <c r="F193" s="132"/>
      <c r="G193" s="121"/>
      <c r="H193" s="132"/>
      <c r="I193" s="121"/>
      <c r="J193" s="132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X193" s="967"/>
      <c r="Y193" s="956"/>
      <c r="Z193" s="956"/>
      <c r="AA193" s="968"/>
      <c r="AB193" s="955"/>
      <c r="AC193" s="956"/>
      <c r="AD193" s="956"/>
      <c r="AE193" s="956"/>
      <c r="AF193" s="956"/>
      <c r="AG193" s="956"/>
      <c r="AH193" s="956"/>
      <c r="AI193" s="956"/>
      <c r="AJ193" s="956"/>
      <c r="AK193" s="956"/>
      <c r="AL193" s="960"/>
    </row>
    <row r="194" spans="1:38" s="119" customFormat="1" ht="14.5">
      <c r="A194" s="118"/>
      <c r="X194" s="965">
        <f>V200/1000</f>
        <v>3.8532319999999998</v>
      </c>
      <c r="Y194" s="954">
        <f>X194</f>
        <v>3.8532319999999998</v>
      </c>
      <c r="Z194" s="954"/>
      <c r="AA194" s="963">
        <v>10</v>
      </c>
      <c r="AB194" s="963">
        <v>10</v>
      </c>
      <c r="AC194" s="954">
        <f>AA194-AB194</f>
        <v>0</v>
      </c>
      <c r="AD194" s="954">
        <v>10</v>
      </c>
      <c r="AE194" s="954">
        <v>10</v>
      </c>
      <c r="AF194" s="954">
        <v>10</v>
      </c>
      <c r="AG194" s="954">
        <f>AE194-AF194</f>
        <v>0</v>
      </c>
      <c r="AH194" s="954"/>
      <c r="AI194" s="954"/>
      <c r="AJ194" s="957">
        <f>C200+E200+G200+I200+K200+M200+O200+Q200+S200+U200</f>
        <v>3853.232</v>
      </c>
      <c r="AK194" s="957">
        <f>M200+O200+Q200+S200+U200</f>
        <v>1956.8629999999998</v>
      </c>
      <c r="AL194" s="958"/>
    </row>
    <row r="195" spans="1:38" s="119" customFormat="1" ht="13.5" customHeight="1">
      <c r="A195" s="118"/>
      <c r="C195" s="133"/>
      <c r="E195" s="133"/>
      <c r="G195" s="133"/>
      <c r="I195" s="133"/>
      <c r="X195" s="967"/>
      <c r="Y195" s="956"/>
      <c r="Z195" s="956"/>
      <c r="AA195" s="964"/>
      <c r="AB195" s="964"/>
      <c r="AC195" s="956"/>
      <c r="AD195" s="956"/>
      <c r="AE195" s="956"/>
      <c r="AF195" s="956"/>
      <c r="AG195" s="956"/>
      <c r="AH195" s="956"/>
      <c r="AI195" s="956"/>
      <c r="AJ195" s="956"/>
      <c r="AK195" s="956"/>
      <c r="AL195" s="960"/>
    </row>
    <row r="196" spans="1:38" s="119" customFormat="1" ht="13.5" customHeight="1">
      <c r="A196" s="118"/>
      <c r="B196" s="121" t="s">
        <v>372</v>
      </c>
      <c r="C196" s="132"/>
      <c r="D196" s="121" t="s">
        <v>373</v>
      </c>
      <c r="E196" s="132"/>
      <c r="F196" s="121" t="s">
        <v>222</v>
      </c>
      <c r="G196" s="132"/>
      <c r="H196" s="121" t="s">
        <v>228</v>
      </c>
      <c r="I196" s="132"/>
      <c r="J196" s="121" t="s">
        <v>220</v>
      </c>
      <c r="K196" s="121"/>
      <c r="L196" s="121" t="s">
        <v>45</v>
      </c>
      <c r="M196" s="121"/>
      <c r="N196" s="121" t="s">
        <v>374</v>
      </c>
      <c r="O196" s="121"/>
      <c r="P196" s="121" t="s">
        <v>375</v>
      </c>
      <c r="Q196" s="121"/>
      <c r="R196" s="121" t="s">
        <v>227</v>
      </c>
      <c r="S196" s="121"/>
      <c r="T196" s="121" t="s">
        <v>229</v>
      </c>
      <c r="X196" s="967"/>
      <c r="Y196" s="956"/>
      <c r="Z196" s="956"/>
      <c r="AA196" s="964"/>
      <c r="AB196" s="964"/>
      <c r="AC196" s="956"/>
      <c r="AD196" s="956"/>
      <c r="AE196" s="956"/>
      <c r="AF196" s="956"/>
      <c r="AG196" s="956"/>
      <c r="AH196" s="956"/>
      <c r="AI196" s="956"/>
      <c r="AJ196" s="956"/>
      <c r="AK196" s="956"/>
      <c r="AL196" s="960"/>
    </row>
    <row r="197" spans="1:38" s="119" customFormat="1" ht="13.5" customHeight="1">
      <c r="A197" s="118"/>
      <c r="X197" s="967"/>
      <c r="Y197" s="956"/>
      <c r="Z197" s="956"/>
      <c r="AA197" s="964"/>
      <c r="AB197" s="964"/>
      <c r="AC197" s="956"/>
      <c r="AD197" s="956"/>
      <c r="AE197" s="956"/>
      <c r="AF197" s="956"/>
      <c r="AG197" s="956"/>
      <c r="AH197" s="956"/>
      <c r="AI197" s="956"/>
      <c r="AJ197" s="956"/>
      <c r="AK197" s="956"/>
      <c r="AL197" s="960"/>
    </row>
    <row r="198" spans="1:38" s="119" customFormat="1" ht="13.5" customHeight="1">
      <c r="A198" s="118"/>
      <c r="B198" s="121"/>
      <c r="D198" s="121"/>
      <c r="E198" s="121"/>
      <c r="F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X198" s="967"/>
      <c r="Y198" s="956"/>
      <c r="Z198" s="956"/>
      <c r="AA198" s="964"/>
      <c r="AB198" s="964"/>
      <c r="AC198" s="956"/>
      <c r="AD198" s="956"/>
      <c r="AE198" s="956"/>
      <c r="AF198" s="956"/>
      <c r="AG198" s="956"/>
      <c r="AH198" s="956"/>
      <c r="AI198" s="956"/>
      <c r="AJ198" s="956"/>
      <c r="AK198" s="956"/>
      <c r="AL198" s="960"/>
    </row>
    <row r="199" spans="1:38" s="119" customFormat="1" ht="13.5" customHeight="1" thickBot="1">
      <c r="A199" s="118"/>
      <c r="B199" s="121"/>
      <c r="D199" s="121"/>
      <c r="E199" s="121"/>
      <c r="F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X199" s="967"/>
      <c r="Y199" s="956"/>
      <c r="Z199" s="956"/>
      <c r="AA199" s="964"/>
      <c r="AB199" s="964"/>
      <c r="AC199" s="956"/>
      <c r="AD199" s="956"/>
      <c r="AE199" s="956"/>
      <c r="AF199" s="956"/>
      <c r="AG199" s="956"/>
      <c r="AH199" s="956"/>
      <c r="AI199" s="956"/>
      <c r="AJ199" s="956"/>
      <c r="AK199" s="956"/>
      <c r="AL199" s="960"/>
    </row>
    <row r="200" spans="1:38" s="119" customFormat="1" ht="12.65" customHeight="1">
      <c r="A200" s="118"/>
      <c r="B200" s="122"/>
      <c r="C200" s="123">
        <v>386</v>
      </c>
      <c r="D200" s="122"/>
      <c r="E200" s="123">
        <v>372</v>
      </c>
      <c r="F200" s="122"/>
      <c r="G200" s="123">
        <v>375</v>
      </c>
      <c r="H200" s="122"/>
      <c r="I200" s="123">
        <v>431</v>
      </c>
      <c r="J200" s="122"/>
      <c r="K200" s="123">
        <v>332.36900000000003</v>
      </c>
      <c r="L200" s="122"/>
      <c r="M200" s="123">
        <v>468.00099999999998</v>
      </c>
      <c r="N200" s="122"/>
      <c r="O200" s="123">
        <v>445.52800000000002</v>
      </c>
      <c r="P200" s="122"/>
      <c r="Q200" s="123">
        <v>390.00200000000001</v>
      </c>
      <c r="R200" s="122"/>
      <c r="S200" s="123">
        <v>295</v>
      </c>
      <c r="T200" s="122"/>
      <c r="U200" s="123">
        <v>358.33199999999999</v>
      </c>
      <c r="V200" s="961">
        <f>SUM(C200:U200)</f>
        <v>3853.232</v>
      </c>
      <c r="W200" s="962"/>
      <c r="X200" s="967"/>
      <c r="Y200" s="956"/>
      <c r="Z200" s="956"/>
      <c r="AA200" s="964"/>
      <c r="AB200" s="964"/>
      <c r="AC200" s="956"/>
      <c r="AD200" s="956"/>
      <c r="AE200" s="956"/>
      <c r="AF200" s="956"/>
      <c r="AG200" s="956"/>
      <c r="AH200" s="956"/>
      <c r="AI200" s="956"/>
      <c r="AJ200" s="956"/>
      <c r="AK200" s="956"/>
      <c r="AL200" s="960"/>
    </row>
    <row r="201" spans="1:38" s="119" customFormat="1" ht="13.5" customHeight="1">
      <c r="A201" s="118"/>
      <c r="B201" s="126"/>
      <c r="C201" s="123"/>
      <c r="D201" s="126"/>
      <c r="E201" s="123"/>
      <c r="F201" s="126"/>
      <c r="G201" s="123"/>
      <c r="H201" s="126"/>
      <c r="I201" s="123"/>
      <c r="J201" s="126"/>
      <c r="K201" s="123"/>
      <c r="L201" s="126"/>
      <c r="M201" s="123"/>
      <c r="N201" s="126"/>
      <c r="O201" s="123"/>
      <c r="P201" s="126"/>
      <c r="Q201" s="123"/>
      <c r="R201" s="126"/>
      <c r="S201" s="123"/>
      <c r="T201" s="126"/>
      <c r="U201" s="123"/>
      <c r="X201" s="967"/>
      <c r="Y201" s="956"/>
      <c r="Z201" s="956"/>
      <c r="AA201" s="964"/>
      <c r="AB201" s="964"/>
      <c r="AC201" s="956"/>
      <c r="AD201" s="956"/>
      <c r="AE201" s="956"/>
      <c r="AF201" s="956"/>
      <c r="AG201" s="956"/>
      <c r="AH201" s="956"/>
      <c r="AI201" s="956"/>
      <c r="AJ201" s="956"/>
      <c r="AK201" s="956"/>
      <c r="AL201" s="960"/>
    </row>
    <row r="202" spans="1:38" s="119" customFormat="1" ht="13.5" customHeight="1" thickBot="1">
      <c r="A202" s="118"/>
      <c r="B202" s="129"/>
      <c r="D202" s="129"/>
      <c r="F202" s="129"/>
      <c r="H202" s="129"/>
      <c r="J202" s="129"/>
      <c r="L202" s="129"/>
      <c r="N202" s="129"/>
      <c r="P202" s="129"/>
      <c r="R202" s="129"/>
      <c r="T202" s="129"/>
      <c r="X202" s="967"/>
      <c r="Y202" s="956"/>
      <c r="Z202" s="956"/>
      <c r="AA202" s="964"/>
      <c r="AB202" s="964"/>
      <c r="AC202" s="956"/>
      <c r="AD202" s="956"/>
      <c r="AE202" s="956"/>
      <c r="AF202" s="956"/>
      <c r="AG202" s="956"/>
      <c r="AH202" s="956"/>
      <c r="AI202" s="956"/>
      <c r="AJ202" s="956"/>
      <c r="AK202" s="956"/>
      <c r="AL202" s="960"/>
    </row>
    <row r="203" spans="1:38" s="119" customFormat="1" ht="14.15" customHeight="1">
      <c r="A203" s="118"/>
      <c r="B203" s="121" t="s">
        <v>638</v>
      </c>
      <c r="C203" s="121"/>
      <c r="D203" s="121" t="s">
        <v>638</v>
      </c>
      <c r="E203" s="121"/>
      <c r="F203" s="121" t="s">
        <v>638</v>
      </c>
      <c r="G203" s="121"/>
      <c r="H203" s="121" t="s">
        <v>638</v>
      </c>
      <c r="I203" s="121"/>
      <c r="J203" s="121" t="s">
        <v>657</v>
      </c>
      <c r="K203" s="121"/>
      <c r="L203" s="121" t="s">
        <v>36</v>
      </c>
      <c r="M203" s="121"/>
      <c r="N203" s="121" t="s">
        <v>640</v>
      </c>
      <c r="O203" s="121"/>
      <c r="P203" s="121" t="s">
        <v>2</v>
      </c>
      <c r="Q203" s="121"/>
      <c r="R203" s="121" t="s">
        <v>638</v>
      </c>
      <c r="S203" s="121"/>
      <c r="T203" s="121" t="s">
        <v>661</v>
      </c>
      <c r="U203" s="121"/>
      <c r="X203" s="967"/>
      <c r="Y203" s="956"/>
      <c r="Z203" s="956"/>
      <c r="AA203" s="964"/>
      <c r="AB203" s="964"/>
      <c r="AC203" s="956"/>
      <c r="AD203" s="956"/>
      <c r="AE203" s="956"/>
      <c r="AF203" s="956"/>
      <c r="AG203" s="956"/>
      <c r="AH203" s="956"/>
      <c r="AI203" s="956"/>
      <c r="AJ203" s="956"/>
      <c r="AK203" s="956"/>
      <c r="AL203" s="960"/>
    </row>
    <row r="204" spans="1:38" s="119" customFormat="1" ht="14.15" customHeight="1" thickBot="1">
      <c r="A204" s="118"/>
      <c r="B204" s="132"/>
      <c r="C204" s="121"/>
      <c r="D204" s="132"/>
      <c r="E204" s="121"/>
      <c r="F204" s="132"/>
      <c r="G204" s="121"/>
      <c r="H204" s="132"/>
      <c r="I204" s="121"/>
      <c r="J204" s="132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X204" s="967"/>
      <c r="Y204" s="956"/>
      <c r="Z204" s="956"/>
      <c r="AA204" s="968"/>
      <c r="AB204" s="955"/>
      <c r="AC204" s="956"/>
      <c r="AD204" s="956"/>
      <c r="AE204" s="956"/>
      <c r="AF204" s="956"/>
      <c r="AG204" s="956"/>
      <c r="AH204" s="956"/>
      <c r="AI204" s="956"/>
      <c r="AJ204" s="956"/>
      <c r="AK204" s="956"/>
      <c r="AL204" s="960"/>
    </row>
    <row r="205" spans="1:38" s="119" customFormat="1" ht="14.5">
      <c r="A205" s="118"/>
      <c r="X205" s="965">
        <f>V211/1000</f>
        <v>3.518068</v>
      </c>
      <c r="Y205" s="954">
        <f>X205</f>
        <v>3.518068</v>
      </c>
      <c r="Z205" s="954"/>
      <c r="AA205" s="963">
        <v>10</v>
      </c>
      <c r="AB205" s="963">
        <v>10</v>
      </c>
      <c r="AC205" s="954">
        <f>AA205-AB205</f>
        <v>0</v>
      </c>
      <c r="AD205" s="954">
        <v>10</v>
      </c>
      <c r="AE205" s="954">
        <v>10</v>
      </c>
      <c r="AF205" s="954">
        <v>9</v>
      </c>
      <c r="AG205" s="954">
        <f>AE205-AF205</f>
        <v>1</v>
      </c>
      <c r="AH205" s="954"/>
      <c r="AI205" s="954"/>
      <c r="AJ205" s="957">
        <f>C211+E211+G211+I211+K211</f>
        <v>1554.597</v>
      </c>
      <c r="AK205" s="957">
        <f>C211</f>
        <v>228.09</v>
      </c>
      <c r="AL205" s="958"/>
    </row>
    <row r="206" spans="1:38" s="119" customFormat="1" ht="13.5" customHeight="1">
      <c r="A206" s="118"/>
      <c r="C206" s="133"/>
      <c r="E206" s="133"/>
      <c r="G206" s="133"/>
      <c r="I206" s="133"/>
      <c r="X206" s="967"/>
      <c r="Y206" s="956"/>
      <c r="Z206" s="956"/>
      <c r="AA206" s="964"/>
      <c r="AB206" s="964"/>
      <c r="AC206" s="956"/>
      <c r="AD206" s="956"/>
      <c r="AE206" s="956"/>
      <c r="AF206" s="956"/>
      <c r="AG206" s="956"/>
      <c r="AH206" s="956"/>
      <c r="AI206" s="956"/>
      <c r="AJ206" s="956"/>
      <c r="AK206" s="956"/>
      <c r="AL206" s="960"/>
    </row>
    <row r="207" spans="1:38" s="119" customFormat="1" ht="13.5" customHeight="1">
      <c r="A207" s="118"/>
      <c r="B207" s="121" t="s">
        <v>46</v>
      </c>
      <c r="C207" s="132"/>
      <c r="D207" s="121" t="s">
        <v>47</v>
      </c>
      <c r="E207" s="132"/>
      <c r="F207" s="121" t="s">
        <v>376</v>
      </c>
      <c r="G207" s="132"/>
      <c r="H207" s="121" t="s">
        <v>377</v>
      </c>
      <c r="I207" s="132"/>
      <c r="J207" s="121" t="s">
        <v>230</v>
      </c>
      <c r="K207" s="121"/>
      <c r="L207" s="121" t="s">
        <v>378</v>
      </c>
      <c r="M207" s="121"/>
      <c r="N207" s="121" t="s">
        <v>221</v>
      </c>
      <c r="O207" s="121"/>
      <c r="P207" s="121" t="s">
        <v>379</v>
      </c>
      <c r="Q207" s="121"/>
      <c r="R207" s="121" t="s">
        <v>216</v>
      </c>
      <c r="S207" s="121"/>
      <c r="T207" s="121" t="s">
        <v>380</v>
      </c>
      <c r="X207" s="967"/>
      <c r="Y207" s="956"/>
      <c r="Z207" s="956"/>
      <c r="AA207" s="964"/>
      <c r="AB207" s="964"/>
      <c r="AC207" s="956"/>
      <c r="AD207" s="956"/>
      <c r="AE207" s="956"/>
      <c r="AF207" s="956"/>
      <c r="AG207" s="956"/>
      <c r="AH207" s="956"/>
      <c r="AI207" s="956"/>
      <c r="AJ207" s="956"/>
      <c r="AK207" s="956"/>
      <c r="AL207" s="960"/>
    </row>
    <row r="208" spans="1:38" s="119" customFormat="1" ht="13.5" customHeight="1">
      <c r="A208" s="118"/>
      <c r="X208" s="967"/>
      <c r="Y208" s="956"/>
      <c r="Z208" s="956"/>
      <c r="AA208" s="964"/>
      <c r="AB208" s="964"/>
      <c r="AC208" s="956"/>
      <c r="AD208" s="956"/>
      <c r="AE208" s="956"/>
      <c r="AF208" s="956"/>
      <c r="AG208" s="956"/>
      <c r="AH208" s="956"/>
      <c r="AI208" s="956"/>
      <c r="AJ208" s="956"/>
      <c r="AK208" s="956"/>
      <c r="AL208" s="960"/>
    </row>
    <row r="209" spans="1:38" s="119" customFormat="1" ht="13.5" customHeight="1">
      <c r="A209" s="118"/>
      <c r="B209" s="121"/>
      <c r="D209" s="121"/>
      <c r="E209" s="121"/>
      <c r="F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X209" s="967"/>
      <c r="Y209" s="956"/>
      <c r="Z209" s="956"/>
      <c r="AA209" s="964"/>
      <c r="AB209" s="964"/>
      <c r="AC209" s="956"/>
      <c r="AD209" s="956"/>
      <c r="AE209" s="956"/>
      <c r="AF209" s="956"/>
      <c r="AG209" s="956"/>
      <c r="AH209" s="956"/>
      <c r="AI209" s="956"/>
      <c r="AJ209" s="956"/>
      <c r="AK209" s="956"/>
      <c r="AL209" s="960"/>
    </row>
    <row r="210" spans="1:38" s="119" customFormat="1" ht="13.5" customHeight="1" thickBot="1">
      <c r="A210" s="118"/>
      <c r="B210" s="121"/>
      <c r="D210" s="121"/>
      <c r="E210" s="121"/>
      <c r="F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X210" s="967"/>
      <c r="Y210" s="956"/>
      <c r="Z210" s="956"/>
      <c r="AA210" s="964"/>
      <c r="AB210" s="964"/>
      <c r="AC210" s="956"/>
      <c r="AD210" s="956"/>
      <c r="AE210" s="956"/>
      <c r="AF210" s="956"/>
      <c r="AG210" s="956"/>
      <c r="AH210" s="956"/>
      <c r="AI210" s="956"/>
      <c r="AJ210" s="956"/>
      <c r="AK210" s="956"/>
      <c r="AL210" s="960"/>
    </row>
    <row r="211" spans="1:38" s="119" customFormat="1" ht="12.65" customHeight="1">
      <c r="A211" s="118"/>
      <c r="B211" s="122"/>
      <c r="C211" s="123">
        <v>228.09</v>
      </c>
      <c r="D211" s="122"/>
      <c r="E211" s="123">
        <v>368.99799999999999</v>
      </c>
      <c r="F211" s="122"/>
      <c r="G211" s="123">
        <v>305</v>
      </c>
      <c r="H211" s="122"/>
      <c r="I211" s="123">
        <v>316</v>
      </c>
      <c r="J211" s="122"/>
      <c r="K211" s="123">
        <v>336.50900000000001</v>
      </c>
      <c r="L211" s="122"/>
      <c r="M211" s="123">
        <v>416.00099999999998</v>
      </c>
      <c r="N211" s="122"/>
      <c r="O211" s="123">
        <v>386</v>
      </c>
      <c r="P211" s="122"/>
      <c r="Q211" s="123">
        <v>410</v>
      </c>
      <c r="R211" s="122"/>
      <c r="S211" s="123">
        <v>370.47300000000001</v>
      </c>
      <c r="T211" s="122"/>
      <c r="U211" s="123">
        <v>380.99700000000001</v>
      </c>
      <c r="V211" s="961">
        <f>SUM(C211:U211)</f>
        <v>3518.0679999999998</v>
      </c>
      <c r="W211" s="962"/>
      <c r="X211" s="967"/>
      <c r="Y211" s="956"/>
      <c r="Z211" s="956"/>
      <c r="AA211" s="964"/>
      <c r="AB211" s="964"/>
      <c r="AC211" s="956"/>
      <c r="AD211" s="956"/>
      <c r="AE211" s="956"/>
      <c r="AF211" s="956"/>
      <c r="AG211" s="956"/>
      <c r="AH211" s="956"/>
      <c r="AI211" s="956"/>
      <c r="AJ211" s="956"/>
      <c r="AK211" s="956"/>
      <c r="AL211" s="960"/>
    </row>
    <row r="212" spans="1:38" s="119" customFormat="1" ht="13.5" customHeight="1">
      <c r="A212" s="118"/>
      <c r="B212" s="126"/>
      <c r="C212" s="123"/>
      <c r="D212" s="126"/>
      <c r="E212" s="123"/>
      <c r="F212" s="126"/>
      <c r="G212" s="123"/>
      <c r="H212" s="126"/>
      <c r="I212" s="123"/>
      <c r="J212" s="126"/>
      <c r="K212" s="123"/>
      <c r="L212" s="126"/>
      <c r="M212" s="123"/>
      <c r="N212" s="126"/>
      <c r="O212" s="123"/>
      <c r="P212" s="126"/>
      <c r="Q212" s="123"/>
      <c r="R212" s="126"/>
      <c r="S212" s="123"/>
      <c r="T212" s="126"/>
      <c r="U212" s="123"/>
      <c r="X212" s="967"/>
      <c r="Y212" s="956"/>
      <c r="Z212" s="956"/>
      <c r="AA212" s="964"/>
      <c r="AB212" s="964"/>
      <c r="AC212" s="956"/>
      <c r="AD212" s="956"/>
      <c r="AE212" s="956"/>
      <c r="AF212" s="956"/>
      <c r="AG212" s="956"/>
      <c r="AH212" s="956"/>
      <c r="AI212" s="956"/>
      <c r="AJ212" s="956"/>
      <c r="AK212" s="956"/>
      <c r="AL212" s="960"/>
    </row>
    <row r="213" spans="1:38" s="119" customFormat="1" ht="13.5" customHeight="1" thickBot="1">
      <c r="A213" s="118"/>
      <c r="B213" s="129"/>
      <c r="D213" s="129"/>
      <c r="F213" s="129"/>
      <c r="H213" s="129"/>
      <c r="J213" s="129"/>
      <c r="L213" s="129"/>
      <c r="N213" s="129"/>
      <c r="P213" s="129"/>
      <c r="R213" s="129"/>
      <c r="T213" s="129"/>
      <c r="X213" s="967"/>
      <c r="Y213" s="956"/>
      <c r="Z213" s="956"/>
      <c r="AA213" s="964"/>
      <c r="AB213" s="964"/>
      <c r="AC213" s="956"/>
      <c r="AD213" s="956"/>
      <c r="AE213" s="956"/>
      <c r="AF213" s="956"/>
      <c r="AG213" s="956"/>
      <c r="AH213" s="956"/>
      <c r="AI213" s="956"/>
      <c r="AJ213" s="956"/>
      <c r="AK213" s="956"/>
      <c r="AL213" s="960"/>
    </row>
    <row r="214" spans="1:38" s="119" customFormat="1" ht="14.15" customHeight="1">
      <c r="A214" s="118"/>
      <c r="B214" s="121" t="s">
        <v>12</v>
      </c>
      <c r="C214" s="121"/>
      <c r="D214" s="121" t="s">
        <v>12</v>
      </c>
      <c r="E214" s="121"/>
      <c r="F214" s="121" t="s">
        <v>638</v>
      </c>
      <c r="G214" s="121"/>
      <c r="H214" s="121" t="s">
        <v>638</v>
      </c>
      <c r="I214" s="121"/>
      <c r="J214" s="121" t="s">
        <v>661</v>
      </c>
      <c r="K214" s="121"/>
      <c r="L214" s="121" t="s">
        <v>20</v>
      </c>
      <c r="M214" s="121"/>
      <c r="N214" s="121" t="s">
        <v>657</v>
      </c>
      <c r="O214" s="121"/>
      <c r="P214" s="121" t="s">
        <v>1675</v>
      </c>
      <c r="Q214" s="121"/>
      <c r="R214" s="121" t="s">
        <v>638</v>
      </c>
      <c r="S214" s="121"/>
      <c r="T214" s="121" t="s">
        <v>1676</v>
      </c>
      <c r="U214" s="121"/>
      <c r="X214" s="967"/>
      <c r="Y214" s="956"/>
      <c r="Z214" s="956"/>
      <c r="AA214" s="964"/>
      <c r="AB214" s="964"/>
      <c r="AC214" s="956"/>
      <c r="AD214" s="956"/>
      <c r="AE214" s="956"/>
      <c r="AF214" s="956"/>
      <c r="AG214" s="956"/>
      <c r="AH214" s="956"/>
      <c r="AI214" s="956"/>
      <c r="AJ214" s="956"/>
      <c r="AK214" s="956"/>
      <c r="AL214" s="960"/>
    </row>
    <row r="215" spans="1:38" s="119" customFormat="1" ht="14.15" customHeight="1" thickBot="1">
      <c r="A215" s="118"/>
      <c r="B215" s="132"/>
      <c r="C215" s="121"/>
      <c r="D215" s="132"/>
      <c r="E215" s="121"/>
      <c r="F215" s="132"/>
      <c r="G215" s="121"/>
      <c r="H215" s="132"/>
      <c r="I215" s="121"/>
      <c r="J215" s="132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X215" s="967"/>
      <c r="Y215" s="956"/>
      <c r="Z215" s="956"/>
      <c r="AA215" s="968"/>
      <c r="AB215" s="955"/>
      <c r="AC215" s="956"/>
      <c r="AD215" s="956"/>
      <c r="AE215" s="956"/>
      <c r="AF215" s="956"/>
      <c r="AG215" s="956"/>
      <c r="AH215" s="956"/>
      <c r="AI215" s="956"/>
      <c r="AJ215" s="956"/>
      <c r="AK215" s="956"/>
      <c r="AL215" s="960"/>
    </row>
    <row r="216" spans="1:38" s="119" customFormat="1" ht="14.5">
      <c r="A216" s="118"/>
      <c r="X216" s="965">
        <f>V222/1000</f>
        <v>3.8005299999999997</v>
      </c>
      <c r="Y216" s="954">
        <f>X216</f>
        <v>3.8005299999999997</v>
      </c>
      <c r="Z216" s="954"/>
      <c r="AA216" s="963">
        <v>10</v>
      </c>
      <c r="AB216" s="969">
        <v>10</v>
      </c>
      <c r="AC216" s="963">
        <v>0</v>
      </c>
      <c r="AD216" s="954">
        <v>10</v>
      </c>
      <c r="AE216" s="954">
        <v>10</v>
      </c>
      <c r="AF216" s="954">
        <v>10</v>
      </c>
      <c r="AG216" s="954">
        <f>AE216-AF216</f>
        <v>0</v>
      </c>
      <c r="AH216" s="954"/>
      <c r="AI216" s="954"/>
      <c r="AJ216" s="957">
        <f>E222+G222+I222+K222+M222+O222+Q222+S222+U222</f>
        <v>3359.5299999999997</v>
      </c>
      <c r="AK216" s="970">
        <f>E222+G222+I222+K222+M222+O222+Q222+S222+U222</f>
        <v>3359.5299999999997</v>
      </c>
      <c r="AL216" s="958"/>
    </row>
    <row r="217" spans="1:38" s="119" customFormat="1" ht="13.5" customHeight="1">
      <c r="A217" s="118"/>
      <c r="C217" s="133"/>
      <c r="E217" s="133"/>
      <c r="G217" s="133"/>
      <c r="I217" s="133"/>
      <c r="K217" s="133"/>
      <c r="M217" s="133"/>
      <c r="O217" s="133"/>
      <c r="Q217" s="133"/>
      <c r="S217" s="133"/>
      <c r="X217" s="967"/>
      <c r="Y217" s="956"/>
      <c r="Z217" s="956"/>
      <c r="AA217" s="964"/>
      <c r="AB217" s="964"/>
      <c r="AC217" s="964"/>
      <c r="AD217" s="956"/>
      <c r="AE217" s="956"/>
      <c r="AF217" s="956"/>
      <c r="AG217" s="956"/>
      <c r="AH217" s="956"/>
      <c r="AI217" s="956"/>
      <c r="AJ217" s="956"/>
      <c r="AK217" s="964"/>
      <c r="AL217" s="960"/>
    </row>
    <row r="218" spans="1:38" s="119" customFormat="1" ht="13.5" customHeight="1">
      <c r="A218" s="118"/>
      <c r="B218" s="121" t="s">
        <v>381</v>
      </c>
      <c r="C218" s="132"/>
      <c r="D218" s="121" t="s">
        <v>223</v>
      </c>
      <c r="E218" s="132"/>
      <c r="F218" s="121" t="s">
        <v>217</v>
      </c>
      <c r="G218" s="132"/>
      <c r="H218" s="121" t="s">
        <v>219</v>
      </c>
      <c r="I218" s="132"/>
      <c r="J218" s="121" t="s">
        <v>218</v>
      </c>
      <c r="K218" s="121"/>
      <c r="L218" s="121" t="s">
        <v>382</v>
      </c>
      <c r="M218" s="121"/>
      <c r="N218" s="121" t="s">
        <v>226</v>
      </c>
      <c r="O218" s="121"/>
      <c r="P218" s="121" t="s">
        <v>48</v>
      </c>
      <c r="Q218" s="121"/>
      <c r="R218" s="121" t="s">
        <v>383</v>
      </c>
      <c r="S218" s="121"/>
      <c r="T218" s="121" t="s">
        <v>384</v>
      </c>
      <c r="X218" s="967"/>
      <c r="Y218" s="956"/>
      <c r="Z218" s="956"/>
      <c r="AA218" s="964"/>
      <c r="AB218" s="964"/>
      <c r="AC218" s="964"/>
      <c r="AD218" s="956"/>
      <c r="AE218" s="956"/>
      <c r="AF218" s="956"/>
      <c r="AG218" s="956"/>
      <c r="AH218" s="956"/>
      <c r="AI218" s="956"/>
      <c r="AJ218" s="956"/>
      <c r="AK218" s="964"/>
      <c r="AL218" s="960"/>
    </row>
    <row r="219" spans="1:38" s="119" customFormat="1" ht="13.5" customHeight="1">
      <c r="A219" s="118"/>
      <c r="X219" s="967"/>
      <c r="Y219" s="956"/>
      <c r="Z219" s="956"/>
      <c r="AA219" s="964"/>
      <c r="AB219" s="964"/>
      <c r="AC219" s="964"/>
      <c r="AD219" s="956"/>
      <c r="AE219" s="956"/>
      <c r="AF219" s="956"/>
      <c r="AG219" s="956"/>
      <c r="AH219" s="956"/>
      <c r="AI219" s="956"/>
      <c r="AJ219" s="956"/>
      <c r="AK219" s="964"/>
      <c r="AL219" s="960"/>
    </row>
    <row r="220" spans="1:38" s="119" customFormat="1" ht="13.5" customHeight="1">
      <c r="A220" s="118"/>
      <c r="B220" s="121"/>
      <c r="D220" s="121"/>
      <c r="E220" s="121"/>
      <c r="F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X220" s="967"/>
      <c r="Y220" s="956"/>
      <c r="Z220" s="956"/>
      <c r="AA220" s="964"/>
      <c r="AB220" s="964"/>
      <c r="AC220" s="964"/>
      <c r="AD220" s="956"/>
      <c r="AE220" s="956"/>
      <c r="AF220" s="956"/>
      <c r="AG220" s="956"/>
      <c r="AH220" s="956"/>
      <c r="AI220" s="956"/>
      <c r="AJ220" s="956"/>
      <c r="AK220" s="964"/>
      <c r="AL220" s="960"/>
    </row>
    <row r="221" spans="1:38" s="119" customFormat="1" ht="13.5" customHeight="1" thickBot="1">
      <c r="A221" s="118"/>
      <c r="B221" s="121"/>
      <c r="D221" s="121"/>
      <c r="E221" s="121"/>
      <c r="F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X221" s="967"/>
      <c r="Y221" s="956"/>
      <c r="Z221" s="956"/>
      <c r="AA221" s="964"/>
      <c r="AB221" s="964"/>
      <c r="AC221" s="964"/>
      <c r="AD221" s="956"/>
      <c r="AE221" s="956"/>
      <c r="AF221" s="956"/>
      <c r="AG221" s="956"/>
      <c r="AH221" s="956"/>
      <c r="AI221" s="956"/>
      <c r="AJ221" s="956"/>
      <c r="AK221" s="964"/>
      <c r="AL221" s="960"/>
    </row>
    <row r="222" spans="1:38" s="119" customFormat="1" ht="12.65" customHeight="1">
      <c r="A222" s="118"/>
      <c r="B222" s="122"/>
      <c r="C222" s="123">
        <v>441</v>
      </c>
      <c r="D222" s="122"/>
      <c r="E222" s="123">
        <v>455</v>
      </c>
      <c r="F222" s="122"/>
      <c r="G222" s="123">
        <v>383</v>
      </c>
      <c r="H222" s="122"/>
      <c r="I222" s="123">
        <v>345</v>
      </c>
      <c r="J222" s="122"/>
      <c r="K222" s="123">
        <v>424</v>
      </c>
      <c r="L222" s="122"/>
      <c r="M222" s="123">
        <v>413</v>
      </c>
      <c r="N222" s="122"/>
      <c r="O222" s="123">
        <v>392.62</v>
      </c>
      <c r="P222" s="122"/>
      <c r="Q222" s="123">
        <v>208.90899999999999</v>
      </c>
      <c r="R222" s="122"/>
      <c r="S222" s="123">
        <v>348.00099999999998</v>
      </c>
      <c r="T222" s="122"/>
      <c r="U222" s="123">
        <v>390</v>
      </c>
      <c r="V222" s="961">
        <f>SUM(C222:U222)</f>
        <v>3800.5299999999997</v>
      </c>
      <c r="W222" s="962"/>
      <c r="X222" s="967"/>
      <c r="Y222" s="956"/>
      <c r="Z222" s="956"/>
      <c r="AA222" s="964"/>
      <c r="AB222" s="964"/>
      <c r="AC222" s="964"/>
      <c r="AD222" s="956"/>
      <c r="AE222" s="956"/>
      <c r="AF222" s="956"/>
      <c r="AG222" s="956"/>
      <c r="AH222" s="956"/>
      <c r="AI222" s="956"/>
      <c r="AJ222" s="956"/>
      <c r="AK222" s="964"/>
      <c r="AL222" s="960"/>
    </row>
    <row r="223" spans="1:38" s="119" customFormat="1" ht="13.5" customHeight="1">
      <c r="A223" s="118"/>
      <c r="B223" s="126"/>
      <c r="C223" s="123"/>
      <c r="D223" s="126"/>
      <c r="E223" s="123"/>
      <c r="F223" s="126"/>
      <c r="G223" s="123"/>
      <c r="H223" s="126"/>
      <c r="I223" s="123"/>
      <c r="J223" s="126"/>
      <c r="K223" s="123"/>
      <c r="L223" s="126"/>
      <c r="M223" s="123"/>
      <c r="N223" s="126"/>
      <c r="O223" s="123"/>
      <c r="P223" s="126"/>
      <c r="Q223" s="123"/>
      <c r="R223" s="126"/>
      <c r="S223" s="123"/>
      <c r="T223" s="126"/>
      <c r="U223" s="123"/>
      <c r="X223" s="967"/>
      <c r="Y223" s="956"/>
      <c r="Z223" s="956"/>
      <c r="AA223" s="964"/>
      <c r="AB223" s="964"/>
      <c r="AC223" s="964"/>
      <c r="AD223" s="956"/>
      <c r="AE223" s="956"/>
      <c r="AF223" s="956"/>
      <c r="AG223" s="956"/>
      <c r="AH223" s="956"/>
      <c r="AI223" s="956"/>
      <c r="AJ223" s="956"/>
      <c r="AK223" s="964"/>
      <c r="AL223" s="960"/>
    </row>
    <row r="224" spans="1:38" s="119" customFormat="1" ht="13.5" customHeight="1" thickBot="1">
      <c r="A224" s="118"/>
      <c r="B224" s="129"/>
      <c r="D224" s="129"/>
      <c r="F224" s="129"/>
      <c r="H224" s="129"/>
      <c r="J224" s="129"/>
      <c r="L224" s="129"/>
      <c r="N224" s="129"/>
      <c r="P224" s="129"/>
      <c r="R224" s="129"/>
      <c r="T224" s="129"/>
      <c r="X224" s="967"/>
      <c r="Y224" s="956"/>
      <c r="Z224" s="956"/>
      <c r="AA224" s="964"/>
      <c r="AB224" s="964"/>
      <c r="AC224" s="964"/>
      <c r="AD224" s="956"/>
      <c r="AE224" s="956"/>
      <c r="AF224" s="956"/>
      <c r="AG224" s="956"/>
      <c r="AH224" s="956"/>
      <c r="AI224" s="956"/>
      <c r="AJ224" s="956"/>
      <c r="AK224" s="964"/>
      <c r="AL224" s="960"/>
    </row>
    <row r="225" spans="1:38" s="119" customFormat="1" ht="14.15" customHeight="1">
      <c r="A225" s="118"/>
      <c r="B225" s="121" t="s">
        <v>657</v>
      </c>
      <c r="C225" s="121"/>
      <c r="D225" s="121" t="s">
        <v>675</v>
      </c>
      <c r="E225" s="121"/>
      <c r="F225" s="121" t="s">
        <v>642</v>
      </c>
      <c r="G225" s="121"/>
      <c r="H225" s="121" t="s">
        <v>661</v>
      </c>
      <c r="I225" s="121"/>
      <c r="J225" s="121" t="s">
        <v>657</v>
      </c>
      <c r="K225" s="121"/>
      <c r="L225" s="121" t="s">
        <v>638</v>
      </c>
      <c r="M225" s="121"/>
      <c r="N225" s="121" t="s">
        <v>638</v>
      </c>
      <c r="O225" s="121"/>
      <c r="P225" s="121" t="s">
        <v>2</v>
      </c>
      <c r="Q225" s="121"/>
      <c r="R225" s="121" t="s">
        <v>5</v>
      </c>
      <c r="S225" s="121"/>
      <c r="T225" s="121" t="s">
        <v>638</v>
      </c>
      <c r="U225" s="121"/>
      <c r="X225" s="967"/>
      <c r="Y225" s="956"/>
      <c r="Z225" s="956"/>
      <c r="AA225" s="964"/>
      <c r="AB225" s="964"/>
      <c r="AC225" s="964"/>
      <c r="AD225" s="956"/>
      <c r="AE225" s="956"/>
      <c r="AF225" s="956"/>
      <c r="AG225" s="956"/>
      <c r="AH225" s="956"/>
      <c r="AI225" s="956"/>
      <c r="AJ225" s="956"/>
      <c r="AK225" s="964"/>
      <c r="AL225" s="960"/>
    </row>
    <row r="226" spans="1:38" s="119" customFormat="1" ht="14.15" customHeight="1" thickBot="1">
      <c r="A226" s="118"/>
      <c r="B226" s="132"/>
      <c r="C226" s="121"/>
      <c r="D226" s="132"/>
      <c r="E226" s="121"/>
      <c r="F226" s="132"/>
      <c r="G226" s="121"/>
      <c r="H226" s="132"/>
      <c r="I226" s="121"/>
      <c r="J226" s="132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X226" s="967"/>
      <c r="Y226" s="956"/>
      <c r="Z226" s="956"/>
      <c r="AA226" s="968"/>
      <c r="AB226" s="968"/>
      <c r="AC226" s="955"/>
      <c r="AD226" s="956"/>
      <c r="AE226" s="956"/>
      <c r="AF226" s="956"/>
      <c r="AG226" s="956"/>
      <c r="AH226" s="956"/>
      <c r="AI226" s="956"/>
      <c r="AJ226" s="956"/>
      <c r="AK226" s="968"/>
      <c r="AL226" s="960"/>
    </row>
    <row r="227" spans="1:38" s="119" customFormat="1" ht="14.5">
      <c r="A227" s="118"/>
      <c r="X227" s="965">
        <f>V233/1000</f>
        <v>3.7484799999999994</v>
      </c>
      <c r="Y227" s="954">
        <f>X227</f>
        <v>3.7484799999999994</v>
      </c>
      <c r="Z227" s="954"/>
      <c r="AA227" s="963">
        <v>10</v>
      </c>
      <c r="AB227" s="963">
        <v>10</v>
      </c>
      <c r="AC227" s="954">
        <f>AA227-AB227</f>
        <v>0</v>
      </c>
      <c r="AD227" s="954">
        <v>10</v>
      </c>
      <c r="AE227" s="954">
        <v>10</v>
      </c>
      <c r="AF227" s="954">
        <v>8</v>
      </c>
      <c r="AG227" s="954">
        <f>AE227-AF227</f>
        <v>2</v>
      </c>
      <c r="AH227" s="954"/>
      <c r="AI227" s="954"/>
      <c r="AJ227" s="957">
        <f>C233+E233+G233</f>
        <v>951.57899999999995</v>
      </c>
      <c r="AK227" s="957">
        <f>C233+E233+G233</f>
        <v>951.57899999999995</v>
      </c>
      <c r="AL227" s="958"/>
    </row>
    <row r="228" spans="1:38" s="119" customFormat="1" ht="13.5" customHeight="1">
      <c r="A228" s="118"/>
      <c r="C228" s="133"/>
      <c r="E228" s="133"/>
      <c r="G228" s="133"/>
      <c r="I228" s="133"/>
      <c r="X228" s="967"/>
      <c r="Y228" s="956"/>
      <c r="Z228" s="956"/>
      <c r="AA228" s="964"/>
      <c r="AB228" s="964"/>
      <c r="AC228" s="956"/>
      <c r="AD228" s="956"/>
      <c r="AE228" s="956"/>
      <c r="AF228" s="956"/>
      <c r="AG228" s="956"/>
      <c r="AH228" s="956"/>
      <c r="AI228" s="956"/>
      <c r="AJ228" s="956"/>
      <c r="AK228" s="956"/>
      <c r="AL228" s="960"/>
    </row>
    <row r="229" spans="1:38" s="119" customFormat="1" ht="13.5" customHeight="1">
      <c r="A229" s="118"/>
      <c r="B229" s="121" t="s">
        <v>385</v>
      </c>
      <c r="C229" s="132"/>
      <c r="D229" s="121" t="s">
        <v>386</v>
      </c>
      <c r="E229" s="132"/>
      <c r="F229" s="121" t="s">
        <v>387</v>
      </c>
      <c r="G229" s="132"/>
      <c r="H229" s="121" t="s">
        <v>388</v>
      </c>
      <c r="I229" s="132"/>
      <c r="J229" s="121" t="s">
        <v>389</v>
      </c>
      <c r="K229" s="121"/>
      <c r="L229" s="121" t="s">
        <v>390</v>
      </c>
      <c r="M229" s="121"/>
      <c r="N229" s="121" t="s">
        <v>391</v>
      </c>
      <c r="O229" s="121"/>
      <c r="P229" s="121" t="s">
        <v>392</v>
      </c>
      <c r="Q229" s="121"/>
      <c r="R229" s="121" t="s">
        <v>393</v>
      </c>
      <c r="S229" s="121"/>
      <c r="T229" s="121" t="s">
        <v>394</v>
      </c>
      <c r="X229" s="967"/>
      <c r="Y229" s="956"/>
      <c r="Z229" s="956"/>
      <c r="AA229" s="964"/>
      <c r="AB229" s="964"/>
      <c r="AC229" s="956"/>
      <c r="AD229" s="956"/>
      <c r="AE229" s="956"/>
      <c r="AF229" s="956"/>
      <c r="AG229" s="956"/>
      <c r="AH229" s="956"/>
      <c r="AI229" s="956"/>
      <c r="AJ229" s="956"/>
      <c r="AK229" s="956"/>
      <c r="AL229" s="960"/>
    </row>
    <row r="230" spans="1:38" s="119" customFormat="1" ht="13.5" customHeight="1">
      <c r="A230" s="118"/>
      <c r="X230" s="967"/>
      <c r="Y230" s="956"/>
      <c r="Z230" s="956"/>
      <c r="AA230" s="964"/>
      <c r="AB230" s="964"/>
      <c r="AC230" s="956"/>
      <c r="AD230" s="956"/>
      <c r="AE230" s="956"/>
      <c r="AF230" s="956"/>
      <c r="AG230" s="956"/>
      <c r="AH230" s="956"/>
      <c r="AI230" s="956"/>
      <c r="AJ230" s="956"/>
      <c r="AK230" s="956"/>
      <c r="AL230" s="960"/>
    </row>
    <row r="231" spans="1:38" s="119" customFormat="1" ht="13.5" customHeight="1">
      <c r="A231" s="118"/>
      <c r="B231" s="121"/>
      <c r="D231" s="121"/>
      <c r="E231" s="121"/>
      <c r="F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X231" s="967"/>
      <c r="Y231" s="956"/>
      <c r="Z231" s="956"/>
      <c r="AA231" s="964"/>
      <c r="AB231" s="964"/>
      <c r="AC231" s="956"/>
      <c r="AD231" s="956"/>
      <c r="AE231" s="956"/>
      <c r="AF231" s="956"/>
      <c r="AG231" s="956"/>
      <c r="AH231" s="956"/>
      <c r="AI231" s="956"/>
      <c r="AJ231" s="956"/>
      <c r="AK231" s="956"/>
      <c r="AL231" s="960"/>
    </row>
    <row r="232" spans="1:38" s="119" customFormat="1" ht="13.5" customHeight="1" thickBot="1">
      <c r="A232" s="118"/>
      <c r="B232" s="121"/>
      <c r="D232" s="121"/>
      <c r="E232" s="121"/>
      <c r="F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X232" s="967"/>
      <c r="Y232" s="956"/>
      <c r="Z232" s="956"/>
      <c r="AA232" s="964"/>
      <c r="AB232" s="964"/>
      <c r="AC232" s="956"/>
      <c r="AD232" s="956"/>
      <c r="AE232" s="956"/>
      <c r="AF232" s="956"/>
      <c r="AG232" s="956"/>
      <c r="AH232" s="956"/>
      <c r="AI232" s="956"/>
      <c r="AJ232" s="956"/>
      <c r="AK232" s="956"/>
      <c r="AL232" s="960"/>
    </row>
    <row r="233" spans="1:38" s="119" customFormat="1" ht="12.65" customHeight="1">
      <c r="A233" s="118"/>
      <c r="B233" s="122"/>
      <c r="C233" s="123">
        <v>329</v>
      </c>
      <c r="D233" s="122"/>
      <c r="E233" s="123">
        <v>412.40899999999999</v>
      </c>
      <c r="F233" s="122"/>
      <c r="G233" s="123">
        <v>210.17</v>
      </c>
      <c r="H233" s="122"/>
      <c r="I233" s="123">
        <v>271</v>
      </c>
      <c r="J233" s="122"/>
      <c r="K233" s="123">
        <v>390.65</v>
      </c>
      <c r="L233" s="122"/>
      <c r="M233" s="123">
        <v>428.21</v>
      </c>
      <c r="N233" s="122"/>
      <c r="O233" s="123">
        <v>672.58699999999999</v>
      </c>
      <c r="P233" s="122"/>
      <c r="Q233" s="123">
        <v>447.476</v>
      </c>
      <c r="R233" s="122"/>
      <c r="S233" s="123">
        <v>360.50099999999998</v>
      </c>
      <c r="T233" s="122"/>
      <c r="U233" s="123">
        <v>226.477</v>
      </c>
      <c r="V233" s="961">
        <f>SUM(C233:U233)</f>
        <v>3748.4799999999996</v>
      </c>
      <c r="W233" s="962"/>
      <c r="X233" s="967"/>
      <c r="Y233" s="956"/>
      <c r="Z233" s="956"/>
      <c r="AA233" s="964"/>
      <c r="AB233" s="964"/>
      <c r="AC233" s="956"/>
      <c r="AD233" s="956"/>
      <c r="AE233" s="956"/>
      <c r="AF233" s="956"/>
      <c r="AG233" s="956"/>
      <c r="AH233" s="956"/>
      <c r="AI233" s="956"/>
      <c r="AJ233" s="956"/>
      <c r="AK233" s="956"/>
      <c r="AL233" s="960"/>
    </row>
    <row r="234" spans="1:38" s="119" customFormat="1" ht="13.5" customHeight="1">
      <c r="A234" s="118"/>
      <c r="B234" s="126"/>
      <c r="C234" s="123"/>
      <c r="D234" s="126"/>
      <c r="E234" s="123"/>
      <c r="F234" s="126"/>
      <c r="G234" s="123"/>
      <c r="H234" s="126"/>
      <c r="I234" s="123"/>
      <c r="J234" s="126"/>
      <c r="K234" s="123"/>
      <c r="L234" s="126"/>
      <c r="M234" s="123"/>
      <c r="N234" s="126"/>
      <c r="O234" s="123"/>
      <c r="P234" s="126"/>
      <c r="Q234" s="123"/>
      <c r="R234" s="126"/>
      <c r="S234" s="123"/>
      <c r="T234" s="126"/>
      <c r="U234" s="123"/>
      <c r="X234" s="967"/>
      <c r="Y234" s="956"/>
      <c r="Z234" s="956"/>
      <c r="AA234" s="964"/>
      <c r="AB234" s="964"/>
      <c r="AC234" s="956"/>
      <c r="AD234" s="956"/>
      <c r="AE234" s="956"/>
      <c r="AF234" s="956"/>
      <c r="AG234" s="956"/>
      <c r="AH234" s="956"/>
      <c r="AI234" s="956"/>
      <c r="AJ234" s="956"/>
      <c r="AK234" s="956"/>
      <c r="AL234" s="960"/>
    </row>
    <row r="235" spans="1:38" s="119" customFormat="1" ht="13.5" customHeight="1" thickBot="1">
      <c r="A235" s="118"/>
      <c r="B235" s="129"/>
      <c r="D235" s="129"/>
      <c r="F235" s="129"/>
      <c r="H235" s="129"/>
      <c r="J235" s="129"/>
      <c r="L235" s="129"/>
      <c r="N235" s="129"/>
      <c r="P235" s="129"/>
      <c r="R235" s="129"/>
      <c r="T235" s="129"/>
      <c r="X235" s="967"/>
      <c r="Y235" s="956"/>
      <c r="Z235" s="956"/>
      <c r="AA235" s="964"/>
      <c r="AB235" s="964"/>
      <c r="AC235" s="956"/>
      <c r="AD235" s="956"/>
      <c r="AE235" s="956"/>
      <c r="AF235" s="956"/>
      <c r="AG235" s="956"/>
      <c r="AH235" s="956"/>
      <c r="AI235" s="956"/>
      <c r="AJ235" s="956"/>
      <c r="AK235" s="956"/>
      <c r="AL235" s="960"/>
    </row>
    <row r="236" spans="1:38" s="119" customFormat="1" ht="14.15" customHeight="1">
      <c r="A236" s="118"/>
      <c r="B236" s="121" t="s">
        <v>638</v>
      </c>
      <c r="C236" s="121"/>
      <c r="D236" s="121" t="s">
        <v>657</v>
      </c>
      <c r="E236" s="121"/>
      <c r="F236" s="121" t="s">
        <v>681</v>
      </c>
      <c r="G236" s="121"/>
      <c r="H236" s="121" t="s">
        <v>37</v>
      </c>
      <c r="I236" s="121"/>
      <c r="J236" s="121" t="s">
        <v>683</v>
      </c>
      <c r="K236" s="121"/>
      <c r="L236" s="121" t="s">
        <v>660</v>
      </c>
      <c r="M236" s="121"/>
      <c r="N236" s="121" t="s">
        <v>0</v>
      </c>
      <c r="O236" s="121"/>
      <c r="P236" s="121" t="s">
        <v>0</v>
      </c>
      <c r="Q236" s="121"/>
      <c r="R236" s="121" t="s">
        <v>642</v>
      </c>
      <c r="S236" s="121"/>
      <c r="T236" s="121" t="s">
        <v>11</v>
      </c>
      <c r="U236" s="121"/>
      <c r="X236" s="967"/>
      <c r="Y236" s="956"/>
      <c r="Z236" s="956"/>
      <c r="AA236" s="964"/>
      <c r="AB236" s="964"/>
      <c r="AC236" s="956"/>
      <c r="AD236" s="956"/>
      <c r="AE236" s="956"/>
      <c r="AF236" s="956"/>
      <c r="AG236" s="956"/>
      <c r="AH236" s="956"/>
      <c r="AI236" s="956"/>
      <c r="AJ236" s="956"/>
      <c r="AK236" s="956"/>
      <c r="AL236" s="960"/>
    </row>
    <row r="237" spans="1:38" s="119" customFormat="1" ht="14.15" customHeight="1" thickBot="1">
      <c r="A237" s="118"/>
      <c r="B237" s="132"/>
      <c r="C237" s="121"/>
      <c r="D237" s="132"/>
      <c r="E237" s="121"/>
      <c r="F237" s="132"/>
      <c r="G237" s="121"/>
      <c r="H237" s="132"/>
      <c r="I237" s="121"/>
      <c r="J237" s="132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X237" s="967"/>
      <c r="Y237" s="956"/>
      <c r="Z237" s="956"/>
      <c r="AA237" s="968"/>
      <c r="AB237" s="955"/>
      <c r="AC237" s="956"/>
      <c r="AD237" s="956"/>
      <c r="AE237" s="956"/>
      <c r="AF237" s="956"/>
      <c r="AG237" s="956"/>
      <c r="AH237" s="956"/>
      <c r="AI237" s="956"/>
      <c r="AJ237" s="956"/>
      <c r="AK237" s="956"/>
      <c r="AL237" s="960"/>
    </row>
    <row r="238" spans="1:38" s="119" customFormat="1" ht="14.5">
      <c r="A238" s="118"/>
      <c r="O238" s="119" t="s">
        <v>787</v>
      </c>
      <c r="X238" s="965">
        <f>V244/1000</f>
        <v>3.6930419999999997</v>
      </c>
      <c r="Y238" s="954">
        <f>X238</f>
        <v>3.6930419999999997</v>
      </c>
      <c r="Z238" s="954"/>
      <c r="AA238" s="963">
        <v>10</v>
      </c>
      <c r="AB238" s="963">
        <v>10</v>
      </c>
      <c r="AC238" s="954">
        <f>AA238-AB238</f>
        <v>0</v>
      </c>
      <c r="AD238" s="954">
        <v>10</v>
      </c>
      <c r="AE238" s="954">
        <v>10</v>
      </c>
      <c r="AF238" s="954">
        <v>7</v>
      </c>
      <c r="AG238" s="954">
        <f>AE238-AF238</f>
        <v>3</v>
      </c>
      <c r="AH238" s="954"/>
      <c r="AI238" s="954"/>
      <c r="AJ238" s="957"/>
      <c r="AK238" s="954"/>
      <c r="AL238" s="958"/>
    </row>
    <row r="239" spans="1:38" s="119" customFormat="1" ht="13.5" customHeight="1">
      <c r="A239" s="118"/>
      <c r="C239" s="133"/>
      <c r="E239" s="133"/>
      <c r="G239" s="133"/>
      <c r="I239" s="133"/>
      <c r="X239" s="967"/>
      <c r="Y239" s="956"/>
      <c r="Z239" s="956"/>
      <c r="AA239" s="964"/>
      <c r="AB239" s="964"/>
      <c r="AC239" s="956"/>
      <c r="AD239" s="956"/>
      <c r="AE239" s="956"/>
      <c r="AF239" s="956"/>
      <c r="AG239" s="956"/>
      <c r="AH239" s="956"/>
      <c r="AI239" s="956"/>
      <c r="AJ239" s="956"/>
      <c r="AK239" s="956"/>
      <c r="AL239" s="960"/>
    </row>
    <row r="240" spans="1:38" s="119" customFormat="1" ht="13.5" customHeight="1">
      <c r="A240" s="118"/>
      <c r="B240" s="121" t="s">
        <v>49</v>
      </c>
      <c r="C240" s="132"/>
      <c r="D240" s="121" t="s">
        <v>395</v>
      </c>
      <c r="E240" s="132"/>
      <c r="F240" s="121" t="s">
        <v>396</v>
      </c>
      <c r="G240" s="132"/>
      <c r="H240" s="121" t="s">
        <v>397</v>
      </c>
      <c r="I240" s="132"/>
      <c r="J240" s="121" t="s">
        <v>50</v>
      </c>
      <c r="K240" s="121"/>
      <c r="L240" s="121" t="s">
        <v>398</v>
      </c>
      <c r="M240" s="121"/>
      <c r="N240" s="121" t="s">
        <v>399</v>
      </c>
      <c r="O240" s="121"/>
      <c r="P240" s="121" t="s">
        <v>400</v>
      </c>
      <c r="Q240" s="121"/>
      <c r="R240" s="121" t="s">
        <v>401</v>
      </c>
      <c r="S240" s="121"/>
      <c r="T240" s="121" t="s">
        <v>402</v>
      </c>
      <c r="X240" s="967"/>
      <c r="Y240" s="956"/>
      <c r="Z240" s="956"/>
      <c r="AA240" s="964"/>
      <c r="AB240" s="964"/>
      <c r="AC240" s="956"/>
      <c r="AD240" s="956"/>
      <c r="AE240" s="956"/>
      <c r="AF240" s="956"/>
      <c r="AG240" s="956"/>
      <c r="AH240" s="956"/>
      <c r="AI240" s="956"/>
      <c r="AJ240" s="956"/>
      <c r="AK240" s="956"/>
      <c r="AL240" s="960"/>
    </row>
    <row r="241" spans="1:38" s="119" customFormat="1" ht="13.5" customHeight="1">
      <c r="A241" s="118"/>
      <c r="X241" s="967"/>
      <c r="Y241" s="956"/>
      <c r="Z241" s="956"/>
      <c r="AA241" s="964"/>
      <c r="AB241" s="964"/>
      <c r="AC241" s="956"/>
      <c r="AD241" s="956"/>
      <c r="AE241" s="956"/>
      <c r="AF241" s="956"/>
      <c r="AG241" s="956"/>
      <c r="AH241" s="956"/>
      <c r="AI241" s="956"/>
      <c r="AJ241" s="956"/>
      <c r="AK241" s="956"/>
      <c r="AL241" s="960"/>
    </row>
    <row r="242" spans="1:38" s="119" customFormat="1" ht="13.5" customHeight="1">
      <c r="A242" s="118"/>
      <c r="B242" s="121"/>
      <c r="D242" s="121"/>
      <c r="E242" s="121"/>
      <c r="F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X242" s="967"/>
      <c r="Y242" s="956"/>
      <c r="Z242" s="956"/>
      <c r="AA242" s="964"/>
      <c r="AB242" s="964"/>
      <c r="AC242" s="956"/>
      <c r="AD242" s="956"/>
      <c r="AE242" s="956"/>
      <c r="AF242" s="956"/>
      <c r="AG242" s="956"/>
      <c r="AH242" s="956"/>
      <c r="AI242" s="956"/>
      <c r="AJ242" s="956"/>
      <c r="AK242" s="956"/>
      <c r="AL242" s="960"/>
    </row>
    <row r="243" spans="1:38" s="119" customFormat="1" ht="13.5" customHeight="1" thickBot="1">
      <c r="A243" s="118"/>
      <c r="B243" s="121"/>
      <c r="D243" s="121"/>
      <c r="E243" s="121"/>
      <c r="F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X243" s="967"/>
      <c r="Y243" s="956"/>
      <c r="Z243" s="956"/>
      <c r="AA243" s="964"/>
      <c r="AB243" s="964"/>
      <c r="AC243" s="956"/>
      <c r="AD243" s="956"/>
      <c r="AE243" s="956"/>
      <c r="AF243" s="956"/>
      <c r="AG243" s="956"/>
      <c r="AH243" s="956"/>
      <c r="AI243" s="956"/>
      <c r="AJ243" s="956"/>
      <c r="AK243" s="956"/>
      <c r="AL243" s="960"/>
    </row>
    <row r="244" spans="1:38" s="119" customFormat="1" ht="12.65" customHeight="1">
      <c r="A244" s="118"/>
      <c r="B244" s="122"/>
      <c r="C244" s="123">
        <v>465.47399999999999</v>
      </c>
      <c r="D244" s="122"/>
      <c r="E244" s="123">
        <v>389.51299999999998</v>
      </c>
      <c r="F244" s="122"/>
      <c r="G244" s="123">
        <v>222.827</v>
      </c>
      <c r="H244" s="122"/>
      <c r="I244" s="123">
        <v>277.41500000000002</v>
      </c>
      <c r="J244" s="122"/>
      <c r="K244" s="123">
        <v>470</v>
      </c>
      <c r="L244" s="122"/>
      <c r="M244" s="123">
        <v>479.7</v>
      </c>
      <c r="N244" s="122"/>
      <c r="O244" s="123">
        <v>239.69</v>
      </c>
      <c r="P244" s="122"/>
      <c r="Q244" s="123">
        <v>350.92200000000003</v>
      </c>
      <c r="R244" s="122"/>
      <c r="S244" s="123">
        <v>450.38900000000001</v>
      </c>
      <c r="T244" s="122"/>
      <c r="U244" s="123">
        <v>347.11200000000002</v>
      </c>
      <c r="V244" s="961">
        <f>SUM(C244:U244)</f>
        <v>3693.0419999999999</v>
      </c>
      <c r="W244" s="962"/>
      <c r="X244" s="967"/>
      <c r="Y244" s="956"/>
      <c r="Z244" s="956"/>
      <c r="AA244" s="964"/>
      <c r="AB244" s="964"/>
      <c r="AC244" s="956"/>
      <c r="AD244" s="956"/>
      <c r="AE244" s="956"/>
      <c r="AF244" s="956"/>
      <c r="AG244" s="956"/>
      <c r="AH244" s="956"/>
      <c r="AI244" s="956"/>
      <c r="AJ244" s="956"/>
      <c r="AK244" s="956"/>
      <c r="AL244" s="960"/>
    </row>
    <row r="245" spans="1:38" s="119" customFormat="1" ht="13.5" customHeight="1">
      <c r="A245" s="118"/>
      <c r="B245" s="126"/>
      <c r="C245" s="123"/>
      <c r="D245" s="126"/>
      <c r="E245" s="123"/>
      <c r="F245" s="126"/>
      <c r="G245" s="123"/>
      <c r="H245" s="126"/>
      <c r="I245" s="123"/>
      <c r="J245" s="126"/>
      <c r="K245" s="123"/>
      <c r="L245" s="126"/>
      <c r="M245" s="123"/>
      <c r="N245" s="126"/>
      <c r="O245" s="123"/>
      <c r="P245" s="126"/>
      <c r="Q245" s="123"/>
      <c r="R245" s="126"/>
      <c r="S245" s="123"/>
      <c r="T245" s="126"/>
      <c r="U245" s="123"/>
      <c r="X245" s="967"/>
      <c r="Y245" s="956"/>
      <c r="Z245" s="956"/>
      <c r="AA245" s="964"/>
      <c r="AB245" s="964"/>
      <c r="AC245" s="956"/>
      <c r="AD245" s="956"/>
      <c r="AE245" s="956"/>
      <c r="AF245" s="956"/>
      <c r="AG245" s="956"/>
      <c r="AH245" s="956"/>
      <c r="AI245" s="956"/>
      <c r="AJ245" s="956"/>
      <c r="AK245" s="956"/>
      <c r="AL245" s="960"/>
    </row>
    <row r="246" spans="1:38" s="119" customFormat="1" ht="13.5" customHeight="1" thickBot="1">
      <c r="A246" s="118"/>
      <c r="B246" s="129"/>
      <c r="D246" s="129"/>
      <c r="F246" s="129"/>
      <c r="H246" s="129"/>
      <c r="J246" s="129"/>
      <c r="L246" s="129"/>
      <c r="N246" s="129"/>
      <c r="P246" s="129"/>
      <c r="R246" s="129"/>
      <c r="T246" s="129"/>
      <c r="X246" s="967"/>
      <c r="Y246" s="956"/>
      <c r="Z246" s="956"/>
      <c r="AA246" s="964"/>
      <c r="AB246" s="964"/>
      <c r="AC246" s="956"/>
      <c r="AD246" s="956"/>
      <c r="AE246" s="956"/>
      <c r="AF246" s="956"/>
      <c r="AG246" s="956"/>
      <c r="AH246" s="956"/>
      <c r="AI246" s="956"/>
      <c r="AJ246" s="956"/>
      <c r="AK246" s="956"/>
      <c r="AL246" s="960"/>
    </row>
    <row r="247" spans="1:38" s="119" customFormat="1" ht="14.15" customHeight="1">
      <c r="A247" s="118"/>
      <c r="B247" s="121" t="s">
        <v>11</v>
      </c>
      <c r="C247" s="121"/>
      <c r="D247" s="121" t="s">
        <v>675</v>
      </c>
      <c r="E247" s="121"/>
      <c r="F247" s="121" t="s">
        <v>684</v>
      </c>
      <c r="G247" s="121"/>
      <c r="H247" s="121" t="s">
        <v>174</v>
      </c>
      <c r="I247" s="121"/>
      <c r="J247" s="121" t="s">
        <v>174</v>
      </c>
      <c r="K247" s="121"/>
      <c r="L247" s="121" t="s">
        <v>640</v>
      </c>
      <c r="M247" s="121"/>
      <c r="N247" s="121" t="s">
        <v>683</v>
      </c>
      <c r="O247" s="121"/>
      <c r="P247" s="121" t="s">
        <v>685</v>
      </c>
      <c r="Q247" s="121"/>
      <c r="R247" s="121" t="s">
        <v>642</v>
      </c>
      <c r="S247" s="121"/>
      <c r="T247" s="121" t="s">
        <v>657</v>
      </c>
      <c r="U247" s="121"/>
      <c r="X247" s="967"/>
      <c r="Y247" s="956"/>
      <c r="Z247" s="956"/>
      <c r="AA247" s="964"/>
      <c r="AB247" s="964"/>
      <c r="AC247" s="956"/>
      <c r="AD247" s="956"/>
      <c r="AE247" s="956"/>
      <c r="AF247" s="956"/>
      <c r="AG247" s="956"/>
      <c r="AH247" s="956"/>
      <c r="AI247" s="956"/>
      <c r="AJ247" s="956"/>
      <c r="AK247" s="956"/>
      <c r="AL247" s="960"/>
    </row>
    <row r="248" spans="1:38" s="119" customFormat="1" ht="14.15" customHeight="1" thickBot="1">
      <c r="A248" s="118"/>
      <c r="B248" s="132"/>
      <c r="C248" s="121"/>
      <c r="D248" s="132"/>
      <c r="E248" s="121"/>
      <c r="F248" s="132"/>
      <c r="G248" s="121"/>
      <c r="H248" s="132"/>
      <c r="I248" s="121"/>
      <c r="J248" s="132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X248" s="967"/>
      <c r="Y248" s="956"/>
      <c r="Z248" s="956"/>
      <c r="AA248" s="968"/>
      <c r="AB248" s="955"/>
      <c r="AC248" s="956"/>
      <c r="AD248" s="956"/>
      <c r="AE248" s="956"/>
      <c r="AF248" s="956"/>
      <c r="AG248" s="956"/>
      <c r="AH248" s="956"/>
      <c r="AI248" s="956"/>
      <c r="AJ248" s="956"/>
      <c r="AK248" s="956"/>
      <c r="AL248" s="960"/>
    </row>
    <row r="249" spans="1:38" s="119" customFormat="1" ht="14.5">
      <c r="A249" s="118"/>
      <c r="X249" s="965">
        <f>V255/1000</f>
        <v>3.7206840000000003</v>
      </c>
      <c r="Y249" s="954">
        <f>X249</f>
        <v>3.7206840000000003</v>
      </c>
      <c r="Z249" s="954"/>
      <c r="AA249" s="963">
        <v>10</v>
      </c>
      <c r="AB249" s="963">
        <v>9</v>
      </c>
      <c r="AC249" s="954">
        <f>AA249-AB249</f>
        <v>1</v>
      </c>
      <c r="AD249" s="954">
        <v>8</v>
      </c>
      <c r="AE249" s="954">
        <v>10</v>
      </c>
      <c r="AF249" s="954">
        <v>7</v>
      </c>
      <c r="AG249" s="954">
        <f>AE249-AF249</f>
        <v>3</v>
      </c>
      <c r="AH249" s="954"/>
      <c r="AI249" s="954"/>
      <c r="AJ249" s="957">
        <f>I255</f>
        <v>246.73599999999999</v>
      </c>
      <c r="AK249" s="957">
        <f>I255</f>
        <v>246.73599999999999</v>
      </c>
      <c r="AL249" s="958"/>
    </row>
    <row r="250" spans="1:38" s="119" customFormat="1" ht="13.5" customHeight="1">
      <c r="A250" s="118"/>
      <c r="C250" s="133"/>
      <c r="E250" s="133"/>
      <c r="G250" s="133"/>
      <c r="I250" s="133"/>
      <c r="X250" s="967"/>
      <c r="Y250" s="956"/>
      <c r="Z250" s="956"/>
      <c r="AA250" s="964"/>
      <c r="AB250" s="964"/>
      <c r="AC250" s="956"/>
      <c r="AD250" s="956"/>
      <c r="AE250" s="956"/>
      <c r="AF250" s="956"/>
      <c r="AG250" s="956"/>
      <c r="AH250" s="956"/>
      <c r="AI250" s="956"/>
      <c r="AJ250" s="956"/>
      <c r="AK250" s="956"/>
      <c r="AL250" s="960"/>
    </row>
    <row r="251" spans="1:38" s="119" customFormat="1" ht="13.5" customHeight="1">
      <c r="A251" s="118"/>
      <c r="B251" s="121" t="s">
        <v>403</v>
      </c>
      <c r="C251" s="132"/>
      <c r="D251" s="121" t="s">
        <v>404</v>
      </c>
      <c r="E251" s="132"/>
      <c r="F251" s="121" t="s">
        <v>405</v>
      </c>
      <c r="G251" s="132"/>
      <c r="H251" s="121" t="s">
        <v>51</v>
      </c>
      <c r="I251" s="132"/>
      <c r="J251" s="121" t="s">
        <v>406</v>
      </c>
      <c r="K251" s="121"/>
      <c r="L251" s="121" t="s">
        <v>407</v>
      </c>
      <c r="M251" s="121"/>
      <c r="N251" s="121" t="s">
        <v>408</v>
      </c>
      <c r="O251" s="121"/>
      <c r="P251" s="121" t="s">
        <v>409</v>
      </c>
      <c r="Q251" s="121"/>
      <c r="R251" s="121" t="s">
        <v>410</v>
      </c>
      <c r="S251" s="121"/>
      <c r="T251" s="121" t="s">
        <v>411</v>
      </c>
      <c r="X251" s="967"/>
      <c r="Y251" s="956"/>
      <c r="Z251" s="956"/>
      <c r="AA251" s="964"/>
      <c r="AB251" s="964"/>
      <c r="AC251" s="956"/>
      <c r="AD251" s="956"/>
      <c r="AE251" s="956"/>
      <c r="AF251" s="956"/>
      <c r="AG251" s="956"/>
      <c r="AH251" s="956"/>
      <c r="AI251" s="956"/>
      <c r="AJ251" s="956"/>
      <c r="AK251" s="956"/>
      <c r="AL251" s="960"/>
    </row>
    <row r="252" spans="1:38" s="119" customFormat="1" ht="13.5" customHeight="1">
      <c r="A252" s="118"/>
      <c r="X252" s="967"/>
      <c r="Y252" s="956"/>
      <c r="Z252" s="956"/>
      <c r="AA252" s="964"/>
      <c r="AB252" s="964"/>
      <c r="AC252" s="956"/>
      <c r="AD252" s="956"/>
      <c r="AE252" s="956"/>
      <c r="AF252" s="956"/>
      <c r="AG252" s="956"/>
      <c r="AH252" s="956"/>
      <c r="AI252" s="956"/>
      <c r="AJ252" s="956"/>
      <c r="AK252" s="956"/>
      <c r="AL252" s="960"/>
    </row>
    <row r="253" spans="1:38" s="119" customFormat="1" ht="13.5" customHeight="1">
      <c r="A253" s="118"/>
      <c r="B253" s="121"/>
      <c r="D253" s="121"/>
      <c r="E253" s="121"/>
      <c r="F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X253" s="967"/>
      <c r="Y253" s="956"/>
      <c r="Z253" s="956"/>
      <c r="AA253" s="964"/>
      <c r="AB253" s="964"/>
      <c r="AC253" s="956"/>
      <c r="AD253" s="956"/>
      <c r="AE253" s="956"/>
      <c r="AF253" s="956"/>
      <c r="AG253" s="956"/>
      <c r="AH253" s="956"/>
      <c r="AI253" s="956"/>
      <c r="AJ253" s="956"/>
      <c r="AK253" s="956"/>
      <c r="AL253" s="960"/>
    </row>
    <row r="254" spans="1:38" s="119" customFormat="1" ht="13.5" customHeight="1" thickBot="1">
      <c r="A254" s="118"/>
      <c r="B254" s="121"/>
      <c r="D254" s="121"/>
      <c r="E254" s="121"/>
      <c r="F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X254" s="967"/>
      <c r="Y254" s="956"/>
      <c r="Z254" s="956"/>
      <c r="AA254" s="964"/>
      <c r="AB254" s="964"/>
      <c r="AC254" s="956"/>
      <c r="AD254" s="956"/>
      <c r="AE254" s="956"/>
      <c r="AF254" s="956"/>
      <c r="AG254" s="956"/>
      <c r="AH254" s="956"/>
      <c r="AI254" s="956"/>
      <c r="AJ254" s="956"/>
      <c r="AK254" s="956"/>
      <c r="AL254" s="960"/>
    </row>
    <row r="255" spans="1:38" s="119" customFormat="1" ht="12.65" customHeight="1">
      <c r="A255" s="118"/>
      <c r="B255" s="122"/>
      <c r="C255" s="123">
        <v>320.83999999999997</v>
      </c>
      <c r="D255" s="122"/>
      <c r="E255" s="123">
        <v>311.86700000000002</v>
      </c>
      <c r="F255" s="122"/>
      <c r="G255" s="123">
        <v>351.01400000000001</v>
      </c>
      <c r="H255" s="122"/>
      <c r="I255" s="123">
        <v>246.73599999999999</v>
      </c>
      <c r="J255" s="122"/>
      <c r="K255" s="123">
        <v>436.26900000000001</v>
      </c>
      <c r="L255" s="122"/>
      <c r="M255" s="123">
        <v>404.29599999999999</v>
      </c>
      <c r="N255" s="122"/>
      <c r="O255" s="123">
        <v>425.721</v>
      </c>
      <c r="P255" s="122"/>
      <c r="Q255" s="123">
        <v>393.99200000000002</v>
      </c>
      <c r="R255" s="125"/>
      <c r="S255" s="123">
        <v>315.98899999999998</v>
      </c>
      <c r="T255" s="122"/>
      <c r="U255" s="123">
        <v>513.96</v>
      </c>
      <c r="V255" s="961">
        <f>SUM(C255:U255)</f>
        <v>3720.6840000000002</v>
      </c>
      <c r="W255" s="962"/>
      <c r="X255" s="967"/>
      <c r="Y255" s="956"/>
      <c r="Z255" s="956"/>
      <c r="AA255" s="964"/>
      <c r="AB255" s="964"/>
      <c r="AC255" s="956"/>
      <c r="AD255" s="956"/>
      <c r="AE255" s="956"/>
      <c r="AF255" s="956"/>
      <c r="AG255" s="956"/>
      <c r="AH255" s="956"/>
      <c r="AI255" s="956"/>
      <c r="AJ255" s="956"/>
      <c r="AK255" s="956"/>
      <c r="AL255" s="960"/>
    </row>
    <row r="256" spans="1:38" s="119" customFormat="1" ht="13.5" customHeight="1">
      <c r="A256" s="118"/>
      <c r="B256" s="126"/>
      <c r="C256" s="123"/>
      <c r="D256" s="126"/>
      <c r="E256" s="123"/>
      <c r="F256" s="126"/>
      <c r="G256" s="123"/>
      <c r="H256" s="126"/>
      <c r="I256" s="123"/>
      <c r="J256" s="126"/>
      <c r="K256" s="123"/>
      <c r="L256" s="126"/>
      <c r="M256" s="123"/>
      <c r="N256" s="126"/>
      <c r="O256" s="123"/>
      <c r="P256" s="126"/>
      <c r="Q256" s="123"/>
      <c r="R256" s="128"/>
      <c r="S256" s="123"/>
      <c r="T256" s="126"/>
      <c r="U256" s="123"/>
      <c r="X256" s="967"/>
      <c r="Y256" s="956"/>
      <c r="Z256" s="956"/>
      <c r="AA256" s="964"/>
      <c r="AB256" s="964"/>
      <c r="AC256" s="956"/>
      <c r="AD256" s="956"/>
      <c r="AE256" s="956"/>
      <c r="AF256" s="956"/>
      <c r="AG256" s="956"/>
      <c r="AH256" s="956"/>
      <c r="AI256" s="956"/>
      <c r="AJ256" s="956"/>
      <c r="AK256" s="956"/>
      <c r="AL256" s="960"/>
    </row>
    <row r="257" spans="1:38" s="119" customFormat="1" ht="13.4" customHeight="1" thickBot="1">
      <c r="A257" s="118"/>
      <c r="B257" s="129"/>
      <c r="D257" s="129"/>
      <c r="F257" s="129"/>
      <c r="H257" s="129"/>
      <c r="J257" s="129"/>
      <c r="L257" s="129"/>
      <c r="N257" s="129"/>
      <c r="P257" s="129"/>
      <c r="R257" s="131"/>
      <c r="T257" s="129"/>
      <c r="X257" s="967"/>
      <c r="Y257" s="956"/>
      <c r="Z257" s="956"/>
      <c r="AA257" s="964"/>
      <c r="AB257" s="964"/>
      <c r="AC257" s="956"/>
      <c r="AD257" s="956"/>
      <c r="AE257" s="956"/>
      <c r="AF257" s="956"/>
      <c r="AG257" s="956"/>
      <c r="AH257" s="956"/>
      <c r="AI257" s="956"/>
      <c r="AJ257" s="956"/>
      <c r="AK257" s="956"/>
      <c r="AL257" s="960"/>
    </row>
    <row r="258" spans="1:38" s="119" customFormat="1" ht="14.15" customHeight="1">
      <c r="A258" s="118"/>
      <c r="B258" s="121" t="s">
        <v>20</v>
      </c>
      <c r="C258" s="121"/>
      <c r="D258" s="121" t="s">
        <v>661</v>
      </c>
      <c r="E258" s="121"/>
      <c r="F258" s="121" t="s">
        <v>661</v>
      </c>
      <c r="G258" s="121"/>
      <c r="H258" s="121" t="s">
        <v>12</v>
      </c>
      <c r="I258" s="121"/>
      <c r="J258" s="121" t="s">
        <v>12</v>
      </c>
      <c r="K258" s="121"/>
      <c r="L258" s="121" t="s">
        <v>657</v>
      </c>
      <c r="M258" s="121"/>
      <c r="N258" s="121" t="s">
        <v>658</v>
      </c>
      <c r="O258" s="121"/>
      <c r="P258" s="121" t="s">
        <v>678</v>
      </c>
      <c r="Q258" s="121"/>
      <c r="R258" s="121" t="s">
        <v>658</v>
      </c>
      <c r="S258" s="121"/>
      <c r="T258" s="121" t="s">
        <v>639</v>
      </c>
      <c r="U258" s="121"/>
      <c r="X258" s="967"/>
      <c r="Y258" s="956"/>
      <c r="Z258" s="956"/>
      <c r="AA258" s="964"/>
      <c r="AB258" s="964"/>
      <c r="AC258" s="956"/>
      <c r="AD258" s="956"/>
      <c r="AE258" s="956"/>
      <c r="AF258" s="956"/>
      <c r="AG258" s="956"/>
      <c r="AH258" s="956"/>
      <c r="AI258" s="956"/>
      <c r="AJ258" s="956"/>
      <c r="AK258" s="956"/>
      <c r="AL258" s="960"/>
    </row>
    <row r="259" spans="1:38" s="119" customFormat="1" ht="14.15" customHeight="1" thickBot="1">
      <c r="A259" s="118"/>
      <c r="B259" s="132"/>
      <c r="C259" s="121"/>
      <c r="D259" s="132"/>
      <c r="E259" s="121"/>
      <c r="F259" s="132"/>
      <c r="G259" s="121"/>
      <c r="H259" s="132"/>
      <c r="I259" s="121"/>
      <c r="J259" s="132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X259" s="967"/>
      <c r="Y259" s="956"/>
      <c r="Z259" s="956"/>
      <c r="AA259" s="968"/>
      <c r="AB259" s="955"/>
      <c r="AC259" s="956"/>
      <c r="AD259" s="956"/>
      <c r="AE259" s="956"/>
      <c r="AF259" s="956"/>
      <c r="AG259" s="956"/>
      <c r="AH259" s="956"/>
      <c r="AI259" s="956"/>
      <c r="AJ259" s="956"/>
      <c r="AK259" s="956"/>
      <c r="AL259" s="960"/>
    </row>
    <row r="260" spans="1:38" s="119" customFormat="1" ht="14.5">
      <c r="A260" s="118"/>
      <c r="X260" s="965">
        <f>V266/1000</f>
        <v>2.9223349999999999</v>
      </c>
      <c r="Y260" s="954">
        <f>X260</f>
        <v>2.9223349999999999</v>
      </c>
      <c r="Z260" s="954"/>
      <c r="AA260" s="963">
        <v>10</v>
      </c>
      <c r="AB260" s="963">
        <v>2</v>
      </c>
      <c r="AC260" s="954">
        <f>AA260-AB260</f>
        <v>8</v>
      </c>
      <c r="AD260" s="954">
        <v>2</v>
      </c>
      <c r="AE260" s="954">
        <v>10</v>
      </c>
      <c r="AF260" s="954">
        <v>0</v>
      </c>
      <c r="AG260" s="954">
        <f>AE260-AF260</f>
        <v>10</v>
      </c>
      <c r="AH260" s="954"/>
      <c r="AI260" s="954"/>
      <c r="AJ260" s="954"/>
      <c r="AK260" s="954"/>
      <c r="AL260" s="958"/>
    </row>
    <row r="261" spans="1:38" s="119" customFormat="1" ht="13.5" customHeight="1">
      <c r="A261" s="118"/>
      <c r="C261" s="133"/>
      <c r="E261" s="133"/>
      <c r="G261" s="133"/>
      <c r="I261" s="133"/>
      <c r="X261" s="967"/>
      <c r="Y261" s="956"/>
      <c r="Z261" s="956"/>
      <c r="AA261" s="964"/>
      <c r="AB261" s="964"/>
      <c r="AC261" s="956"/>
      <c r="AD261" s="956"/>
      <c r="AE261" s="956"/>
      <c r="AF261" s="956"/>
      <c r="AG261" s="956"/>
      <c r="AH261" s="956"/>
      <c r="AI261" s="956"/>
      <c r="AJ261" s="956"/>
      <c r="AK261" s="956"/>
      <c r="AL261" s="960"/>
    </row>
    <row r="262" spans="1:38" s="119" customFormat="1" ht="13.5" customHeight="1">
      <c r="A262" s="118"/>
      <c r="B262" s="121" t="s">
        <v>412</v>
      </c>
      <c r="C262" s="132"/>
      <c r="D262" s="121" t="s">
        <v>413</v>
      </c>
      <c r="E262" s="132"/>
      <c r="F262" s="121" t="s">
        <v>851</v>
      </c>
      <c r="G262" s="132"/>
      <c r="H262" s="121" t="s">
        <v>852</v>
      </c>
      <c r="I262" s="132"/>
      <c r="J262" s="121" t="s">
        <v>414</v>
      </c>
      <c r="K262" s="132"/>
      <c r="L262" s="121" t="s">
        <v>52</v>
      </c>
      <c r="M262" s="121"/>
      <c r="N262" s="121" t="s">
        <v>415</v>
      </c>
      <c r="O262" s="121"/>
      <c r="P262" s="121" t="s">
        <v>416</v>
      </c>
      <c r="Q262" s="121"/>
      <c r="R262" s="121" t="s">
        <v>417</v>
      </c>
      <c r="S262" s="121"/>
      <c r="T262" s="121" t="s">
        <v>667</v>
      </c>
      <c r="X262" s="967"/>
      <c r="Y262" s="956"/>
      <c r="Z262" s="956"/>
      <c r="AA262" s="964"/>
      <c r="AB262" s="964"/>
      <c r="AC262" s="956"/>
      <c r="AD262" s="956"/>
      <c r="AE262" s="956"/>
      <c r="AF262" s="956"/>
      <c r="AG262" s="956"/>
      <c r="AH262" s="956"/>
      <c r="AI262" s="956"/>
      <c r="AJ262" s="956"/>
      <c r="AK262" s="956"/>
      <c r="AL262" s="960"/>
    </row>
    <row r="263" spans="1:38" s="119" customFormat="1" ht="13.5" customHeight="1">
      <c r="A263" s="118"/>
      <c r="X263" s="967"/>
      <c r="Y263" s="956"/>
      <c r="Z263" s="956"/>
      <c r="AA263" s="964"/>
      <c r="AB263" s="964"/>
      <c r="AC263" s="956"/>
      <c r="AD263" s="956"/>
      <c r="AE263" s="956"/>
      <c r="AF263" s="956"/>
      <c r="AG263" s="956"/>
      <c r="AH263" s="956"/>
      <c r="AI263" s="956"/>
      <c r="AJ263" s="956"/>
      <c r="AK263" s="956"/>
      <c r="AL263" s="960"/>
    </row>
    <row r="264" spans="1:38" s="119" customFormat="1" ht="13.5" customHeight="1">
      <c r="A264" s="118"/>
      <c r="B264" s="121"/>
      <c r="D264" s="121"/>
      <c r="E264" s="121"/>
      <c r="F264" s="121"/>
      <c r="H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X264" s="967"/>
      <c r="Y264" s="956"/>
      <c r="Z264" s="956"/>
      <c r="AA264" s="964"/>
      <c r="AB264" s="964"/>
      <c r="AC264" s="956"/>
      <c r="AD264" s="956"/>
      <c r="AE264" s="956"/>
      <c r="AF264" s="956"/>
      <c r="AG264" s="956"/>
      <c r="AH264" s="956"/>
      <c r="AI264" s="956"/>
      <c r="AJ264" s="956"/>
      <c r="AK264" s="956"/>
      <c r="AL264" s="960"/>
    </row>
    <row r="265" spans="1:38" s="119" customFormat="1" ht="13.5" customHeight="1" thickBot="1">
      <c r="A265" s="118"/>
      <c r="B265" s="121"/>
      <c r="D265" s="121"/>
      <c r="E265" s="121"/>
      <c r="F265" s="121"/>
      <c r="H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X265" s="967"/>
      <c r="Y265" s="956"/>
      <c r="Z265" s="956"/>
      <c r="AA265" s="964"/>
      <c r="AB265" s="964"/>
      <c r="AC265" s="956"/>
      <c r="AD265" s="956"/>
      <c r="AE265" s="956"/>
      <c r="AF265" s="956"/>
      <c r="AG265" s="956"/>
      <c r="AH265" s="956"/>
      <c r="AI265" s="956"/>
      <c r="AJ265" s="956"/>
      <c r="AK265" s="956"/>
      <c r="AL265" s="960"/>
    </row>
    <row r="266" spans="1:38" s="119" customFormat="1" ht="12.65" customHeight="1">
      <c r="A266" s="118"/>
      <c r="B266" s="125"/>
      <c r="C266" s="123">
        <v>233.14</v>
      </c>
      <c r="D266" s="125"/>
      <c r="E266" s="123">
        <v>128.02000000000001</v>
      </c>
      <c r="F266" s="125"/>
      <c r="G266" s="123">
        <v>282.82</v>
      </c>
      <c r="H266" s="125"/>
      <c r="I266" s="123">
        <v>339.95</v>
      </c>
      <c r="J266" s="125"/>
      <c r="K266" s="123">
        <v>172.64</v>
      </c>
      <c r="L266" s="125"/>
      <c r="M266" s="123">
        <v>555.16999999999996</v>
      </c>
      <c r="N266" s="125"/>
      <c r="O266" s="123">
        <v>400.99599999999998</v>
      </c>
      <c r="P266" s="125"/>
      <c r="Q266" s="123">
        <v>410.51900000000001</v>
      </c>
      <c r="R266" s="122"/>
      <c r="S266" s="123">
        <v>184.81</v>
      </c>
      <c r="T266" s="122"/>
      <c r="U266" s="119">
        <v>214.27</v>
      </c>
      <c r="V266" s="961">
        <f>SUM(C266:U266)</f>
        <v>2922.335</v>
      </c>
      <c r="W266" s="962"/>
      <c r="X266" s="967"/>
      <c r="Y266" s="956"/>
      <c r="Z266" s="956"/>
      <c r="AA266" s="964"/>
      <c r="AB266" s="964"/>
      <c r="AC266" s="956"/>
      <c r="AD266" s="956"/>
      <c r="AE266" s="956"/>
      <c r="AF266" s="956"/>
      <c r="AG266" s="956"/>
      <c r="AH266" s="956"/>
      <c r="AI266" s="956"/>
      <c r="AJ266" s="956"/>
      <c r="AK266" s="956"/>
      <c r="AL266" s="960"/>
    </row>
    <row r="267" spans="1:38" s="119" customFormat="1" ht="13.5" customHeight="1">
      <c r="A267" s="118"/>
      <c r="B267" s="128"/>
      <c r="C267" s="123"/>
      <c r="D267" s="128"/>
      <c r="E267" s="123"/>
      <c r="F267" s="128"/>
      <c r="G267" s="123"/>
      <c r="H267" s="128"/>
      <c r="I267" s="123"/>
      <c r="J267" s="128"/>
      <c r="K267" s="123"/>
      <c r="L267" s="128"/>
      <c r="M267" s="123"/>
      <c r="N267" s="128"/>
      <c r="O267" s="123"/>
      <c r="P267" s="128"/>
      <c r="Q267" s="123"/>
      <c r="R267" s="126"/>
      <c r="S267" s="123"/>
      <c r="T267" s="126"/>
      <c r="X267" s="967"/>
      <c r="Y267" s="956"/>
      <c r="Z267" s="956"/>
      <c r="AA267" s="964"/>
      <c r="AB267" s="964"/>
      <c r="AC267" s="956"/>
      <c r="AD267" s="956"/>
      <c r="AE267" s="956"/>
      <c r="AF267" s="956"/>
      <c r="AG267" s="956"/>
      <c r="AH267" s="956"/>
      <c r="AI267" s="956"/>
      <c r="AJ267" s="956"/>
      <c r="AK267" s="956"/>
      <c r="AL267" s="960"/>
    </row>
    <row r="268" spans="1:38" s="119" customFormat="1" ht="13.4" customHeight="1" thickBot="1">
      <c r="A268" s="118"/>
      <c r="B268" s="131"/>
      <c r="D268" s="131"/>
      <c r="F268" s="131"/>
      <c r="H268" s="131"/>
      <c r="J268" s="131"/>
      <c r="L268" s="131"/>
      <c r="N268" s="131"/>
      <c r="P268" s="131"/>
      <c r="R268" s="129"/>
      <c r="T268" s="129"/>
      <c r="X268" s="967"/>
      <c r="Y268" s="956"/>
      <c r="Z268" s="956"/>
      <c r="AA268" s="964"/>
      <c r="AB268" s="964"/>
      <c r="AC268" s="956"/>
      <c r="AD268" s="956"/>
      <c r="AE268" s="956"/>
      <c r="AF268" s="956"/>
      <c r="AG268" s="956"/>
      <c r="AH268" s="956"/>
      <c r="AI268" s="956"/>
      <c r="AJ268" s="956"/>
      <c r="AK268" s="956"/>
      <c r="AL268" s="960"/>
    </row>
    <row r="269" spans="1:38" s="119" customFormat="1" ht="14.15" customHeight="1">
      <c r="A269" s="118"/>
      <c r="B269" s="121" t="s">
        <v>683</v>
      </c>
      <c r="C269" s="121"/>
      <c r="D269" s="121" t="s">
        <v>683</v>
      </c>
      <c r="E269" s="121"/>
      <c r="F269" s="121" t="s">
        <v>639</v>
      </c>
      <c r="G269" s="121"/>
      <c r="H269" s="121" t="s">
        <v>5</v>
      </c>
      <c r="I269" s="121"/>
      <c r="J269" s="121" t="s">
        <v>1</v>
      </c>
      <c r="K269" s="121"/>
      <c r="L269" s="121" t="s">
        <v>1692</v>
      </c>
      <c r="M269" s="121"/>
      <c r="N269" s="121" t="s">
        <v>639</v>
      </c>
      <c r="O269" s="121"/>
      <c r="P269" s="121" t="s">
        <v>642</v>
      </c>
      <c r="Q269" s="121"/>
      <c r="R269" s="121" t="s">
        <v>678</v>
      </c>
      <c r="S269" s="121"/>
      <c r="T269" s="121" t="s">
        <v>679</v>
      </c>
      <c r="X269" s="967"/>
      <c r="Y269" s="956"/>
      <c r="Z269" s="956"/>
      <c r="AA269" s="964"/>
      <c r="AB269" s="964"/>
      <c r="AC269" s="956"/>
      <c r="AD269" s="956"/>
      <c r="AE269" s="956"/>
      <c r="AF269" s="956"/>
      <c r="AG269" s="956"/>
      <c r="AH269" s="956"/>
      <c r="AI269" s="956"/>
      <c r="AJ269" s="956"/>
      <c r="AK269" s="956"/>
      <c r="AL269" s="960"/>
    </row>
    <row r="270" spans="1:38" s="119" customFormat="1" ht="14.15" customHeight="1" thickBot="1">
      <c r="A270" s="118"/>
      <c r="B270" s="132"/>
      <c r="C270" s="121"/>
      <c r="D270" s="132"/>
      <c r="E270" s="121"/>
      <c r="F270" s="132"/>
      <c r="G270" s="121"/>
      <c r="H270" s="132"/>
      <c r="I270" s="121"/>
      <c r="J270" s="132"/>
      <c r="K270" s="121"/>
      <c r="L270" s="121"/>
      <c r="M270" s="121"/>
      <c r="N270" s="121"/>
      <c r="O270" s="121"/>
      <c r="P270" s="121"/>
      <c r="Q270" s="121"/>
      <c r="R270" s="121"/>
      <c r="X270" s="967"/>
      <c r="Y270" s="956"/>
      <c r="Z270" s="956"/>
      <c r="AA270" s="968"/>
      <c r="AB270" s="955"/>
      <c r="AC270" s="956"/>
      <c r="AD270" s="956"/>
      <c r="AE270" s="956"/>
      <c r="AF270" s="956"/>
      <c r="AG270" s="956"/>
      <c r="AH270" s="956"/>
      <c r="AI270" s="956"/>
      <c r="AJ270" s="956"/>
      <c r="AK270" s="956"/>
      <c r="AL270" s="960"/>
    </row>
    <row r="271" spans="1:38" s="119" customFormat="1" ht="14.5">
      <c r="A271" s="118"/>
      <c r="B271" s="132"/>
      <c r="C271" s="121"/>
      <c r="D271" s="132"/>
      <c r="E271" s="121"/>
      <c r="F271" s="132"/>
      <c r="G271" s="121"/>
      <c r="H271" s="132"/>
      <c r="I271" s="121"/>
      <c r="J271" s="132"/>
      <c r="K271" s="121"/>
      <c r="L271" s="121"/>
      <c r="M271" s="121"/>
      <c r="N271" s="121"/>
      <c r="O271" s="121"/>
      <c r="P271" s="121"/>
      <c r="Q271" s="121"/>
      <c r="R271" s="121"/>
      <c r="X271" s="965">
        <f>V276/1000</f>
        <v>3.4868839999999999</v>
      </c>
      <c r="Y271" s="954">
        <f>X271</f>
        <v>3.4868839999999999</v>
      </c>
      <c r="Z271" s="954"/>
      <c r="AA271" s="963">
        <v>10</v>
      </c>
      <c r="AB271" s="963">
        <v>9</v>
      </c>
      <c r="AC271" s="954">
        <f>AA271-AB271</f>
        <v>1</v>
      </c>
      <c r="AD271" s="954">
        <v>9</v>
      </c>
      <c r="AE271" s="954">
        <v>10</v>
      </c>
      <c r="AF271" s="954">
        <v>7</v>
      </c>
      <c r="AG271" s="954">
        <f>AE271-AF271</f>
        <v>3</v>
      </c>
      <c r="AH271" s="954"/>
      <c r="AI271" s="954"/>
      <c r="AJ271" s="954"/>
      <c r="AK271" s="954"/>
      <c r="AL271" s="958"/>
    </row>
    <row r="272" spans="1:38" s="119" customFormat="1" ht="13.5" customHeight="1">
      <c r="A272" s="121"/>
      <c r="B272" s="121" t="s">
        <v>418</v>
      </c>
      <c r="D272" s="121" t="s">
        <v>419</v>
      </c>
      <c r="E272" s="132"/>
      <c r="F272" s="121" t="s">
        <v>420</v>
      </c>
      <c r="G272" s="132"/>
      <c r="H272" s="121" t="s">
        <v>421</v>
      </c>
      <c r="I272" s="132"/>
      <c r="J272" s="121" t="s">
        <v>422</v>
      </c>
      <c r="K272" s="132"/>
      <c r="L272" s="121" t="s">
        <v>423</v>
      </c>
      <c r="M272" s="121"/>
      <c r="N272" s="121" t="s">
        <v>424</v>
      </c>
      <c r="O272" s="121"/>
      <c r="P272" s="121" t="s">
        <v>425</v>
      </c>
      <c r="Q272" s="121"/>
      <c r="R272" s="121" t="s">
        <v>426</v>
      </c>
      <c r="S272" s="121"/>
      <c r="T272" s="121" t="s">
        <v>427</v>
      </c>
      <c r="X272" s="967"/>
      <c r="Y272" s="956"/>
      <c r="Z272" s="956"/>
      <c r="AA272" s="964"/>
      <c r="AB272" s="964"/>
      <c r="AC272" s="956"/>
      <c r="AD272" s="956"/>
      <c r="AE272" s="956"/>
      <c r="AF272" s="956"/>
      <c r="AG272" s="956"/>
      <c r="AH272" s="956"/>
      <c r="AI272" s="956"/>
      <c r="AJ272" s="956"/>
      <c r="AK272" s="956"/>
      <c r="AL272" s="960"/>
    </row>
    <row r="273" spans="1:38" s="119" customFormat="1" ht="14.5">
      <c r="X273" s="967"/>
      <c r="Y273" s="956"/>
      <c r="Z273" s="956"/>
      <c r="AA273" s="964"/>
      <c r="AB273" s="964"/>
      <c r="AC273" s="956"/>
      <c r="AD273" s="956"/>
      <c r="AE273" s="956"/>
      <c r="AF273" s="956"/>
      <c r="AG273" s="956"/>
      <c r="AH273" s="956"/>
      <c r="AI273" s="956"/>
      <c r="AJ273" s="956"/>
      <c r="AK273" s="956"/>
      <c r="AL273" s="960"/>
    </row>
    <row r="274" spans="1:38" s="119" customFormat="1" ht="14.5">
      <c r="A274" s="121"/>
      <c r="B274" s="121"/>
      <c r="C274" s="121"/>
      <c r="D274" s="121"/>
      <c r="F274" s="121"/>
      <c r="G274" s="121"/>
      <c r="H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X274" s="967"/>
      <c r="Y274" s="956"/>
      <c r="Z274" s="956"/>
      <c r="AA274" s="964"/>
      <c r="AB274" s="964"/>
      <c r="AC274" s="956"/>
      <c r="AD274" s="956"/>
      <c r="AE274" s="956"/>
      <c r="AF274" s="956"/>
      <c r="AG274" s="956"/>
      <c r="AH274" s="956"/>
      <c r="AI274" s="956"/>
      <c r="AJ274" s="956"/>
      <c r="AK274" s="956"/>
      <c r="AL274" s="960"/>
    </row>
    <row r="275" spans="1:38" s="119" customFormat="1" ht="15" thickBot="1">
      <c r="A275" s="121"/>
      <c r="B275" s="121"/>
      <c r="C275" s="121"/>
      <c r="D275" s="121"/>
      <c r="F275" s="121"/>
      <c r="G275" s="121"/>
      <c r="H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W275" s="298"/>
      <c r="X275" s="967"/>
      <c r="Y275" s="956"/>
      <c r="Z275" s="956"/>
      <c r="AA275" s="964"/>
      <c r="AB275" s="964"/>
      <c r="AC275" s="956"/>
      <c r="AD275" s="956"/>
      <c r="AE275" s="956"/>
      <c r="AF275" s="956"/>
      <c r="AG275" s="956"/>
      <c r="AH275" s="956"/>
      <c r="AI275" s="956"/>
      <c r="AJ275" s="956"/>
      <c r="AK275" s="956"/>
      <c r="AL275" s="960"/>
    </row>
    <row r="276" spans="1:38" s="119" customFormat="1" ht="13.5" customHeight="1">
      <c r="A276" s="123"/>
      <c r="B276" s="210"/>
      <c r="C276" s="123">
        <v>272.30099999999999</v>
      </c>
      <c r="D276" s="125"/>
      <c r="E276" s="123">
        <v>284.637</v>
      </c>
      <c r="F276" s="122"/>
      <c r="G276" s="123">
        <v>326.28300000000002</v>
      </c>
      <c r="H276" s="122"/>
      <c r="I276" s="123">
        <v>313.18400000000003</v>
      </c>
      <c r="J276" s="122"/>
      <c r="K276" s="123">
        <v>396.81900000000002</v>
      </c>
      <c r="L276" s="122"/>
      <c r="M276" s="123">
        <v>397.66199999999998</v>
      </c>
      <c r="N276" s="122"/>
      <c r="O276" s="123">
        <v>367.99799999999999</v>
      </c>
      <c r="P276" s="122"/>
      <c r="Q276" s="123">
        <v>291</v>
      </c>
      <c r="R276" s="122"/>
      <c r="S276" s="123">
        <v>440</v>
      </c>
      <c r="T276" s="122"/>
      <c r="U276" s="123">
        <v>397</v>
      </c>
      <c r="V276" s="961">
        <f>SUM(C276:U276)</f>
        <v>3486.884</v>
      </c>
      <c r="W276" s="962"/>
      <c r="X276" s="967"/>
      <c r="Y276" s="956"/>
      <c r="Z276" s="956"/>
      <c r="AA276" s="964"/>
      <c r="AB276" s="964"/>
      <c r="AC276" s="956"/>
      <c r="AD276" s="956"/>
      <c r="AE276" s="956"/>
      <c r="AF276" s="956"/>
      <c r="AG276" s="956"/>
      <c r="AH276" s="956"/>
      <c r="AI276" s="956"/>
      <c r="AJ276" s="956"/>
      <c r="AK276" s="956"/>
      <c r="AL276" s="960"/>
    </row>
    <row r="277" spans="1:38" s="119" customFormat="1" ht="13.5" customHeight="1">
      <c r="A277" s="123"/>
      <c r="B277" s="211"/>
      <c r="C277" s="123"/>
      <c r="D277" s="128"/>
      <c r="E277" s="123"/>
      <c r="F277" s="126"/>
      <c r="G277" s="123"/>
      <c r="H277" s="126"/>
      <c r="I277" s="123"/>
      <c r="J277" s="126"/>
      <c r="K277" s="123"/>
      <c r="L277" s="126"/>
      <c r="M277" s="123"/>
      <c r="N277" s="126"/>
      <c r="O277" s="123"/>
      <c r="P277" s="126"/>
      <c r="Q277" s="123"/>
      <c r="R277" s="126"/>
      <c r="S277" s="123"/>
      <c r="T277" s="126"/>
      <c r="X277" s="967"/>
      <c r="Y277" s="956"/>
      <c r="Z277" s="956"/>
      <c r="AA277" s="964"/>
      <c r="AB277" s="964"/>
      <c r="AC277" s="956"/>
      <c r="AD277" s="956"/>
      <c r="AE277" s="956"/>
      <c r="AF277" s="956"/>
      <c r="AG277" s="956"/>
      <c r="AH277" s="956"/>
      <c r="AI277" s="956"/>
      <c r="AJ277" s="956"/>
      <c r="AK277" s="956"/>
      <c r="AL277" s="960"/>
    </row>
    <row r="278" spans="1:38" s="119" customFormat="1" ht="13.5" customHeight="1" thickBot="1">
      <c r="B278" s="212"/>
      <c r="D278" s="131"/>
      <c r="F278" s="129"/>
      <c r="H278" s="129"/>
      <c r="J278" s="129"/>
      <c r="L278" s="129"/>
      <c r="N278" s="129"/>
      <c r="P278" s="129"/>
      <c r="R278" s="129"/>
      <c r="T278" s="129"/>
      <c r="X278" s="967"/>
      <c r="Y278" s="956"/>
      <c r="Z278" s="956"/>
      <c r="AA278" s="964"/>
      <c r="AB278" s="964"/>
      <c r="AC278" s="956"/>
      <c r="AD278" s="956"/>
      <c r="AE278" s="956"/>
      <c r="AF278" s="956"/>
      <c r="AG278" s="956"/>
      <c r="AH278" s="956"/>
      <c r="AI278" s="956"/>
      <c r="AJ278" s="956"/>
      <c r="AK278" s="956"/>
      <c r="AL278" s="960"/>
    </row>
    <row r="279" spans="1:38" s="119" customFormat="1" ht="13.5" customHeight="1">
      <c r="A279" s="121"/>
      <c r="B279" s="121" t="s">
        <v>1</v>
      </c>
      <c r="C279" s="121"/>
      <c r="D279" s="121" t="s">
        <v>686</v>
      </c>
      <c r="E279" s="121"/>
      <c r="F279" s="121" t="s">
        <v>11</v>
      </c>
      <c r="G279" s="121"/>
      <c r="H279" s="121" t="s">
        <v>638</v>
      </c>
      <c r="I279" s="121"/>
      <c r="J279" s="121" t="s">
        <v>661</v>
      </c>
      <c r="K279" s="121"/>
      <c r="L279" s="121" t="s">
        <v>1677</v>
      </c>
      <c r="M279" s="121"/>
      <c r="N279" s="121" t="s">
        <v>31</v>
      </c>
      <c r="O279" s="121"/>
      <c r="P279" s="121" t="s">
        <v>661</v>
      </c>
      <c r="Q279" s="121"/>
      <c r="R279" s="121" t="s">
        <v>638</v>
      </c>
      <c r="S279" s="121"/>
      <c r="T279" s="121" t="s">
        <v>642</v>
      </c>
      <c r="X279" s="967"/>
      <c r="Y279" s="956"/>
      <c r="Z279" s="956"/>
      <c r="AA279" s="964"/>
      <c r="AB279" s="964"/>
      <c r="AC279" s="956"/>
      <c r="AD279" s="956"/>
      <c r="AE279" s="956"/>
      <c r="AF279" s="956"/>
      <c r="AG279" s="956"/>
      <c r="AH279" s="956"/>
      <c r="AI279" s="956"/>
      <c r="AJ279" s="956"/>
      <c r="AK279" s="956"/>
      <c r="AL279" s="960"/>
    </row>
    <row r="280" spans="1:38" s="119" customFormat="1" ht="14.5">
      <c r="A280" s="121"/>
      <c r="B280" s="121"/>
      <c r="C280" s="121"/>
      <c r="D280" s="132"/>
      <c r="E280" s="121"/>
      <c r="F280" s="132"/>
      <c r="G280" s="121"/>
      <c r="H280" s="132"/>
      <c r="I280" s="121"/>
      <c r="J280" s="132"/>
      <c r="K280" s="121"/>
      <c r="L280" s="132"/>
      <c r="M280" s="121"/>
      <c r="N280" s="121"/>
      <c r="O280" s="121"/>
      <c r="P280" s="121"/>
      <c r="Q280" s="121"/>
      <c r="R280" s="121"/>
      <c r="S280" s="121"/>
      <c r="T280" s="121"/>
      <c r="X280" s="967"/>
      <c r="Y280" s="956"/>
      <c r="Z280" s="956"/>
      <c r="AA280" s="964"/>
      <c r="AB280" s="964"/>
      <c r="AC280" s="956"/>
      <c r="AD280" s="956"/>
      <c r="AE280" s="956"/>
      <c r="AF280" s="956"/>
      <c r="AG280" s="956"/>
      <c r="AH280" s="956"/>
      <c r="AI280" s="956"/>
      <c r="AJ280" s="956"/>
      <c r="AK280" s="956"/>
      <c r="AL280" s="960"/>
    </row>
    <row r="281" spans="1:38" s="119" customFormat="1" ht="13.5" customHeight="1" thickBot="1">
      <c r="A281" s="118"/>
      <c r="X281" s="967"/>
      <c r="Y281" s="956"/>
      <c r="Z281" s="956"/>
      <c r="AA281" s="968"/>
      <c r="AB281" s="955"/>
      <c r="AC281" s="956"/>
      <c r="AD281" s="956"/>
      <c r="AE281" s="956"/>
      <c r="AF281" s="956"/>
      <c r="AG281" s="956"/>
      <c r="AH281" s="956"/>
      <c r="AI281" s="956"/>
      <c r="AJ281" s="956"/>
      <c r="AK281" s="956"/>
      <c r="AL281" s="960"/>
    </row>
    <row r="282" spans="1:38" s="119" customFormat="1" ht="14.5">
      <c r="A282" s="118"/>
      <c r="C282" s="133"/>
      <c r="G282" s="133"/>
      <c r="I282" s="133"/>
      <c r="X282" s="965">
        <f>V287/1000</f>
        <v>3.4954080000000003</v>
      </c>
      <c r="Y282" s="954">
        <f>X282</f>
        <v>3.4954080000000003</v>
      </c>
      <c r="Z282" s="954"/>
      <c r="AA282" s="963">
        <v>10</v>
      </c>
      <c r="AB282" s="963">
        <v>9</v>
      </c>
      <c r="AC282" s="954">
        <f>AA282-AB282</f>
        <v>1</v>
      </c>
      <c r="AD282" s="954">
        <v>9</v>
      </c>
      <c r="AE282" s="954">
        <v>10</v>
      </c>
      <c r="AF282" s="954">
        <v>7</v>
      </c>
      <c r="AG282" s="954">
        <f>AE282-AF282</f>
        <v>3</v>
      </c>
      <c r="AH282" s="954"/>
      <c r="AI282" s="954"/>
      <c r="AJ282" s="954"/>
      <c r="AK282" s="954"/>
      <c r="AL282" s="958"/>
    </row>
    <row r="283" spans="1:38" s="119" customFormat="1" ht="13.5" customHeight="1">
      <c r="A283" s="118"/>
      <c r="B283" s="121" t="s">
        <v>428</v>
      </c>
      <c r="D283" s="121" t="s">
        <v>429</v>
      </c>
      <c r="E283" s="132"/>
      <c r="F283" s="121" t="s">
        <v>430</v>
      </c>
      <c r="G283" s="132"/>
      <c r="H283" s="121" t="s">
        <v>431</v>
      </c>
      <c r="I283" s="132"/>
      <c r="J283" s="121" t="s">
        <v>53</v>
      </c>
      <c r="K283" s="132"/>
      <c r="L283" s="121" t="s">
        <v>432</v>
      </c>
      <c r="M283" s="121"/>
      <c r="N283" s="121" t="s">
        <v>433</v>
      </c>
      <c r="O283" s="121"/>
      <c r="P283" s="121" t="s">
        <v>434</v>
      </c>
      <c r="Q283" s="121"/>
      <c r="R283" s="121" t="s">
        <v>435</v>
      </c>
      <c r="S283" s="121"/>
      <c r="T283" s="121" t="s">
        <v>436</v>
      </c>
      <c r="X283" s="967"/>
      <c r="Y283" s="956"/>
      <c r="Z283" s="956"/>
      <c r="AA283" s="964"/>
      <c r="AB283" s="964"/>
      <c r="AC283" s="956"/>
      <c r="AD283" s="956"/>
      <c r="AE283" s="956"/>
      <c r="AF283" s="956"/>
      <c r="AG283" s="956"/>
      <c r="AH283" s="956"/>
      <c r="AI283" s="956"/>
      <c r="AJ283" s="956"/>
      <c r="AK283" s="956"/>
      <c r="AL283" s="960"/>
    </row>
    <row r="284" spans="1:38" s="119" customFormat="1" ht="13.5" customHeight="1">
      <c r="A284" s="118"/>
      <c r="X284" s="967"/>
      <c r="Y284" s="956"/>
      <c r="Z284" s="956"/>
      <c r="AA284" s="964"/>
      <c r="AB284" s="964"/>
      <c r="AC284" s="956"/>
      <c r="AD284" s="956"/>
      <c r="AE284" s="956"/>
      <c r="AF284" s="956"/>
      <c r="AG284" s="956"/>
      <c r="AH284" s="956"/>
      <c r="AI284" s="956"/>
      <c r="AJ284" s="956"/>
      <c r="AK284" s="956"/>
      <c r="AL284" s="960"/>
    </row>
    <row r="285" spans="1:38" s="119" customFormat="1" ht="13.5" customHeight="1">
      <c r="A285" s="118"/>
      <c r="B285" s="121"/>
      <c r="C285" s="121"/>
      <c r="D285" s="121"/>
      <c r="F285" s="121"/>
      <c r="G285" s="121"/>
      <c r="H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X285" s="967"/>
      <c r="Y285" s="956"/>
      <c r="Z285" s="956"/>
      <c r="AA285" s="964"/>
      <c r="AB285" s="964"/>
      <c r="AC285" s="956"/>
      <c r="AD285" s="956"/>
      <c r="AE285" s="956"/>
      <c r="AF285" s="956"/>
      <c r="AG285" s="956"/>
      <c r="AH285" s="956"/>
      <c r="AI285" s="956"/>
      <c r="AJ285" s="956"/>
      <c r="AK285" s="956"/>
      <c r="AL285" s="960"/>
    </row>
    <row r="286" spans="1:38" s="119" customFormat="1" ht="13.5" customHeight="1" thickBot="1">
      <c r="A286" s="118"/>
      <c r="B286" s="121"/>
      <c r="C286" s="121"/>
      <c r="D286" s="121"/>
      <c r="F286" s="121"/>
      <c r="G286" s="121"/>
      <c r="H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W286" s="298"/>
      <c r="X286" s="967"/>
      <c r="Y286" s="956"/>
      <c r="Z286" s="956"/>
      <c r="AA286" s="964"/>
      <c r="AB286" s="964"/>
      <c r="AC286" s="956"/>
      <c r="AD286" s="956"/>
      <c r="AE286" s="956"/>
      <c r="AF286" s="956"/>
      <c r="AG286" s="956"/>
      <c r="AH286" s="956"/>
      <c r="AI286" s="956"/>
      <c r="AJ286" s="956"/>
      <c r="AK286" s="956"/>
      <c r="AL286" s="960"/>
    </row>
    <row r="287" spans="1:38" s="119" customFormat="1" ht="13.5" customHeight="1">
      <c r="A287" s="118"/>
      <c r="B287" s="122"/>
      <c r="C287" s="123">
        <v>376</v>
      </c>
      <c r="D287" s="122"/>
      <c r="E287" s="123">
        <v>266.96100000000001</v>
      </c>
      <c r="F287" s="124"/>
      <c r="G287" s="123">
        <v>378.221</v>
      </c>
      <c r="H287" s="122"/>
      <c r="I287" s="123">
        <v>325.22899999999998</v>
      </c>
      <c r="J287" s="122"/>
      <c r="K287" s="123">
        <v>451.99700000000001</v>
      </c>
      <c r="L287" s="122"/>
      <c r="M287" s="123">
        <v>390</v>
      </c>
      <c r="N287" s="122"/>
      <c r="O287" s="123">
        <v>278</v>
      </c>
      <c r="P287" s="122"/>
      <c r="Q287" s="123">
        <v>281</v>
      </c>
      <c r="R287" s="122"/>
      <c r="S287" s="123">
        <v>338</v>
      </c>
      <c r="T287" s="122"/>
      <c r="U287" s="123">
        <v>410</v>
      </c>
      <c r="V287" s="961">
        <f>SUM(C287:U287)</f>
        <v>3495.4080000000004</v>
      </c>
      <c r="W287" s="962"/>
      <c r="X287" s="967"/>
      <c r="Y287" s="956"/>
      <c r="Z287" s="956"/>
      <c r="AA287" s="964"/>
      <c r="AB287" s="964"/>
      <c r="AC287" s="956"/>
      <c r="AD287" s="956"/>
      <c r="AE287" s="956"/>
      <c r="AF287" s="956"/>
      <c r="AG287" s="956"/>
      <c r="AH287" s="956"/>
      <c r="AI287" s="956"/>
      <c r="AJ287" s="956"/>
      <c r="AK287" s="956"/>
      <c r="AL287" s="960"/>
    </row>
    <row r="288" spans="1:38" s="119" customFormat="1" ht="12.65" customHeight="1">
      <c r="A288" s="118"/>
      <c r="B288" s="126"/>
      <c r="C288" s="123"/>
      <c r="D288" s="126"/>
      <c r="E288" s="123"/>
      <c r="F288" s="127"/>
      <c r="G288" s="123"/>
      <c r="H288" s="126"/>
      <c r="I288" s="123"/>
      <c r="J288" s="126"/>
      <c r="K288" s="123"/>
      <c r="L288" s="126"/>
      <c r="M288" s="123"/>
      <c r="N288" s="126"/>
      <c r="O288" s="123"/>
      <c r="P288" s="126"/>
      <c r="Q288" s="123"/>
      <c r="R288" s="126"/>
      <c r="S288" s="123"/>
      <c r="T288" s="126"/>
      <c r="X288" s="967"/>
      <c r="Y288" s="956"/>
      <c r="Z288" s="956"/>
      <c r="AA288" s="964"/>
      <c r="AB288" s="964"/>
      <c r="AC288" s="956"/>
      <c r="AD288" s="956"/>
      <c r="AE288" s="956"/>
      <c r="AF288" s="956"/>
      <c r="AG288" s="956"/>
      <c r="AH288" s="956"/>
      <c r="AI288" s="956"/>
      <c r="AJ288" s="956"/>
      <c r="AK288" s="956"/>
      <c r="AL288" s="960"/>
    </row>
    <row r="289" spans="1:38" s="119" customFormat="1" ht="13.5" customHeight="1" thickBot="1">
      <c r="A289" s="118"/>
      <c r="B289" s="129"/>
      <c r="D289" s="129"/>
      <c r="F289" s="130"/>
      <c r="H289" s="129"/>
      <c r="J289" s="129"/>
      <c r="L289" s="129"/>
      <c r="N289" s="129"/>
      <c r="P289" s="129"/>
      <c r="R289" s="129"/>
      <c r="T289" s="129"/>
      <c r="X289" s="967"/>
      <c r="Y289" s="956"/>
      <c r="Z289" s="956"/>
      <c r="AA289" s="964"/>
      <c r="AB289" s="964"/>
      <c r="AC289" s="956"/>
      <c r="AD289" s="956"/>
      <c r="AE289" s="956"/>
      <c r="AF289" s="956"/>
      <c r="AG289" s="956"/>
      <c r="AH289" s="956"/>
      <c r="AI289" s="956"/>
      <c r="AJ289" s="956"/>
      <c r="AK289" s="956"/>
      <c r="AL289" s="960"/>
    </row>
    <row r="290" spans="1:38" s="119" customFormat="1" ht="13.5" customHeight="1">
      <c r="A290" s="118"/>
      <c r="B290" s="121" t="s">
        <v>661</v>
      </c>
      <c r="C290" s="121"/>
      <c r="D290" s="121" t="s">
        <v>640</v>
      </c>
      <c r="E290" s="121"/>
      <c r="F290" s="121" t="s">
        <v>1678</v>
      </c>
      <c r="G290" s="121"/>
      <c r="H290" s="121" t="s">
        <v>0</v>
      </c>
      <c r="I290" s="121"/>
      <c r="J290" s="121" t="s">
        <v>1</v>
      </c>
      <c r="K290" s="121"/>
      <c r="L290" s="121" t="s">
        <v>658</v>
      </c>
      <c r="M290" s="121"/>
      <c r="N290" s="121" t="s">
        <v>661</v>
      </c>
      <c r="O290" s="121"/>
      <c r="P290" s="121" t="s">
        <v>661</v>
      </c>
      <c r="Q290" s="121"/>
      <c r="R290" s="121" t="s">
        <v>661</v>
      </c>
      <c r="S290" s="121"/>
      <c r="T290" s="121" t="s">
        <v>638</v>
      </c>
      <c r="X290" s="967"/>
      <c r="Y290" s="956"/>
      <c r="Z290" s="956"/>
      <c r="AA290" s="964"/>
      <c r="AB290" s="964"/>
      <c r="AC290" s="956"/>
      <c r="AD290" s="956"/>
      <c r="AE290" s="956"/>
      <c r="AF290" s="956"/>
      <c r="AG290" s="956"/>
      <c r="AH290" s="956"/>
      <c r="AI290" s="956"/>
      <c r="AJ290" s="956"/>
      <c r="AK290" s="956"/>
      <c r="AL290" s="960"/>
    </row>
    <row r="291" spans="1:38" s="119" customFormat="1" ht="14.15" customHeight="1">
      <c r="A291" s="118"/>
      <c r="S291" s="121"/>
      <c r="T291" s="121"/>
      <c r="U291" s="121"/>
      <c r="X291" s="967"/>
      <c r="Y291" s="956"/>
      <c r="Z291" s="956"/>
      <c r="AA291" s="964"/>
      <c r="AB291" s="964"/>
      <c r="AC291" s="956"/>
      <c r="AD291" s="956"/>
      <c r="AE291" s="956"/>
      <c r="AF291" s="956"/>
      <c r="AG291" s="956"/>
      <c r="AH291" s="956"/>
      <c r="AI291" s="956"/>
      <c r="AJ291" s="956"/>
      <c r="AK291" s="956"/>
      <c r="AL291" s="960"/>
    </row>
    <row r="292" spans="1:38" s="119" customFormat="1" ht="14.15" customHeight="1" thickBot="1">
      <c r="A292" s="118"/>
      <c r="X292" s="967"/>
      <c r="Y292" s="956"/>
      <c r="Z292" s="956"/>
      <c r="AA292" s="968"/>
      <c r="AB292" s="955"/>
      <c r="AC292" s="956"/>
      <c r="AD292" s="956"/>
      <c r="AE292" s="956"/>
      <c r="AF292" s="956"/>
      <c r="AG292" s="956"/>
      <c r="AH292" s="956"/>
      <c r="AI292" s="956"/>
      <c r="AJ292" s="956"/>
      <c r="AK292" s="956"/>
      <c r="AL292" s="960"/>
    </row>
    <row r="293" spans="1:38" s="119" customFormat="1" ht="14.5">
      <c r="A293" s="118"/>
      <c r="C293" s="133"/>
      <c r="E293" s="133"/>
      <c r="G293" s="133"/>
      <c r="I293" s="133"/>
      <c r="X293" s="965">
        <f>V298/1000</f>
        <v>3.7447564999999998</v>
      </c>
      <c r="Y293" s="954">
        <f>X293</f>
        <v>3.7447564999999998</v>
      </c>
      <c r="Z293" s="954"/>
      <c r="AA293" s="963">
        <v>10</v>
      </c>
      <c r="AB293" s="963">
        <v>10</v>
      </c>
      <c r="AC293" s="954">
        <f>AA293-AB293</f>
        <v>0</v>
      </c>
      <c r="AD293" s="954">
        <v>10</v>
      </c>
      <c r="AE293" s="954">
        <v>10</v>
      </c>
      <c r="AF293" s="954">
        <v>5</v>
      </c>
      <c r="AG293" s="954">
        <f>AE293-AF293</f>
        <v>5</v>
      </c>
      <c r="AH293" s="954"/>
      <c r="AI293" s="954"/>
      <c r="AJ293" s="954"/>
      <c r="AK293" s="954"/>
      <c r="AL293" s="958"/>
    </row>
    <row r="294" spans="1:38" s="119" customFormat="1" ht="13.5" customHeight="1">
      <c r="A294" s="118"/>
      <c r="B294" s="121" t="s">
        <v>437</v>
      </c>
      <c r="D294" s="121" t="s">
        <v>438</v>
      </c>
      <c r="E294" s="132"/>
      <c r="F294" s="121" t="s">
        <v>439</v>
      </c>
      <c r="G294" s="132"/>
      <c r="H294" s="121" t="s">
        <v>54</v>
      </c>
      <c r="I294" s="132"/>
      <c r="J294" s="121" t="s">
        <v>440</v>
      </c>
      <c r="K294" s="132"/>
      <c r="L294" s="121" t="s">
        <v>441</v>
      </c>
      <c r="M294" s="121"/>
      <c r="N294" s="121" t="s">
        <v>442</v>
      </c>
      <c r="O294" s="121"/>
      <c r="P294" s="121" t="s">
        <v>443</v>
      </c>
      <c r="Q294" s="121"/>
      <c r="R294" s="121" t="s">
        <v>444</v>
      </c>
      <c r="S294" s="121"/>
      <c r="T294" s="121" t="s">
        <v>445</v>
      </c>
      <c r="X294" s="967"/>
      <c r="Y294" s="956"/>
      <c r="Z294" s="956"/>
      <c r="AA294" s="964"/>
      <c r="AB294" s="964"/>
      <c r="AC294" s="956"/>
      <c r="AD294" s="956"/>
      <c r="AE294" s="956"/>
      <c r="AF294" s="956"/>
      <c r="AG294" s="956"/>
      <c r="AH294" s="956"/>
      <c r="AI294" s="956"/>
      <c r="AJ294" s="956"/>
      <c r="AK294" s="956"/>
      <c r="AL294" s="960"/>
    </row>
    <row r="295" spans="1:38" s="119" customFormat="1" ht="13.5" customHeight="1">
      <c r="A295" s="118"/>
      <c r="X295" s="967"/>
      <c r="Y295" s="956"/>
      <c r="Z295" s="956"/>
      <c r="AA295" s="964"/>
      <c r="AB295" s="964"/>
      <c r="AC295" s="956"/>
      <c r="AD295" s="956"/>
      <c r="AE295" s="956"/>
      <c r="AF295" s="956"/>
      <c r="AG295" s="956"/>
      <c r="AH295" s="956"/>
      <c r="AI295" s="956"/>
      <c r="AJ295" s="956"/>
      <c r="AK295" s="956"/>
      <c r="AL295" s="960"/>
    </row>
    <row r="296" spans="1:38" s="119" customFormat="1" ht="13.5" customHeight="1">
      <c r="A296" s="118"/>
      <c r="B296" s="121"/>
      <c r="C296" s="121"/>
      <c r="D296" s="121"/>
      <c r="F296" s="121"/>
      <c r="G296" s="121"/>
      <c r="H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X296" s="967"/>
      <c r="Y296" s="956"/>
      <c r="Z296" s="956"/>
      <c r="AA296" s="964"/>
      <c r="AB296" s="964"/>
      <c r="AC296" s="956"/>
      <c r="AD296" s="956"/>
      <c r="AE296" s="956"/>
      <c r="AF296" s="956"/>
      <c r="AG296" s="956"/>
      <c r="AH296" s="956"/>
      <c r="AI296" s="956"/>
      <c r="AJ296" s="956"/>
      <c r="AK296" s="956"/>
      <c r="AL296" s="960"/>
    </row>
    <row r="297" spans="1:38" s="119" customFormat="1" ht="13.5" customHeight="1" thickBot="1">
      <c r="A297" s="118"/>
      <c r="B297" s="121"/>
      <c r="C297" s="121"/>
      <c r="D297" s="121"/>
      <c r="F297" s="121"/>
      <c r="G297" s="121"/>
      <c r="H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W297" s="298"/>
      <c r="X297" s="967"/>
      <c r="Y297" s="956"/>
      <c r="Z297" s="956"/>
      <c r="AA297" s="964"/>
      <c r="AB297" s="964"/>
      <c r="AC297" s="956"/>
      <c r="AD297" s="956"/>
      <c r="AE297" s="956"/>
      <c r="AF297" s="956"/>
      <c r="AG297" s="956"/>
      <c r="AH297" s="956"/>
      <c r="AI297" s="956"/>
      <c r="AJ297" s="956"/>
      <c r="AK297" s="956"/>
      <c r="AL297" s="960"/>
    </row>
    <row r="298" spans="1:38" s="119" customFormat="1" ht="13.5" customHeight="1">
      <c r="A298" s="118"/>
      <c r="B298" s="122"/>
      <c r="C298" s="123">
        <v>430</v>
      </c>
      <c r="D298" s="122"/>
      <c r="E298" s="123">
        <v>408.21949999999998</v>
      </c>
      <c r="F298" s="122"/>
      <c r="G298" s="123">
        <v>231.411</v>
      </c>
      <c r="H298" s="122"/>
      <c r="I298" s="123">
        <v>415.00099999999998</v>
      </c>
      <c r="J298" s="122"/>
      <c r="K298" s="123">
        <v>388</v>
      </c>
      <c r="L298" s="122"/>
      <c r="M298" s="123">
        <v>359</v>
      </c>
      <c r="N298" s="122"/>
      <c r="O298" s="123">
        <v>390.12</v>
      </c>
      <c r="P298" s="122"/>
      <c r="Q298" s="123">
        <v>398.005</v>
      </c>
      <c r="R298" s="122"/>
      <c r="S298" s="123">
        <v>380</v>
      </c>
      <c r="T298" s="122"/>
      <c r="U298" s="123">
        <v>345</v>
      </c>
      <c r="V298" s="961">
        <f>SUM(C298:U298)</f>
        <v>3744.7565</v>
      </c>
      <c r="W298" s="962"/>
      <c r="X298" s="967"/>
      <c r="Y298" s="956"/>
      <c r="Z298" s="956"/>
      <c r="AA298" s="964"/>
      <c r="AB298" s="964"/>
      <c r="AC298" s="956"/>
      <c r="AD298" s="956"/>
      <c r="AE298" s="956"/>
      <c r="AF298" s="956"/>
      <c r="AG298" s="956"/>
      <c r="AH298" s="956"/>
      <c r="AI298" s="956"/>
      <c r="AJ298" s="956"/>
      <c r="AK298" s="956"/>
      <c r="AL298" s="960"/>
    </row>
    <row r="299" spans="1:38" s="119" customFormat="1" ht="12.65" customHeight="1">
      <c r="A299" s="118"/>
      <c r="B299" s="126"/>
      <c r="C299" s="123"/>
      <c r="D299" s="126"/>
      <c r="E299" s="123"/>
      <c r="F299" s="126"/>
      <c r="G299" s="123"/>
      <c r="H299" s="126"/>
      <c r="I299" s="123"/>
      <c r="J299" s="126"/>
      <c r="K299" s="123"/>
      <c r="L299" s="126"/>
      <c r="M299" s="123"/>
      <c r="N299" s="126"/>
      <c r="O299" s="123"/>
      <c r="P299" s="126"/>
      <c r="Q299" s="123"/>
      <c r="R299" s="126"/>
      <c r="S299" s="123"/>
      <c r="T299" s="126"/>
      <c r="X299" s="967"/>
      <c r="Y299" s="956"/>
      <c r="Z299" s="956"/>
      <c r="AA299" s="964"/>
      <c r="AB299" s="964"/>
      <c r="AC299" s="956"/>
      <c r="AD299" s="956"/>
      <c r="AE299" s="956"/>
      <c r="AF299" s="956"/>
      <c r="AG299" s="956"/>
      <c r="AH299" s="956"/>
      <c r="AI299" s="956"/>
      <c r="AJ299" s="956"/>
      <c r="AK299" s="956"/>
      <c r="AL299" s="960"/>
    </row>
    <row r="300" spans="1:38" s="119" customFormat="1" ht="13.5" customHeight="1" thickBot="1">
      <c r="A300" s="118"/>
      <c r="B300" s="129"/>
      <c r="D300" s="129"/>
      <c r="F300" s="129"/>
      <c r="H300" s="129"/>
      <c r="J300" s="129"/>
      <c r="L300" s="129"/>
      <c r="N300" s="129"/>
      <c r="P300" s="129"/>
      <c r="R300" s="129"/>
      <c r="T300" s="129"/>
      <c r="X300" s="967"/>
      <c r="Y300" s="956"/>
      <c r="Z300" s="956"/>
      <c r="AA300" s="964"/>
      <c r="AB300" s="964"/>
      <c r="AC300" s="956"/>
      <c r="AD300" s="956"/>
      <c r="AE300" s="956"/>
      <c r="AF300" s="956"/>
      <c r="AG300" s="956"/>
      <c r="AH300" s="956"/>
      <c r="AI300" s="956"/>
      <c r="AJ300" s="956"/>
      <c r="AK300" s="956"/>
      <c r="AL300" s="960"/>
    </row>
    <row r="301" spans="1:38" s="119" customFormat="1" ht="13.5" customHeight="1">
      <c r="A301" s="118"/>
      <c r="D301" s="121" t="s">
        <v>657</v>
      </c>
      <c r="E301" s="121"/>
      <c r="F301" s="121" t="s">
        <v>29</v>
      </c>
      <c r="G301" s="121"/>
      <c r="H301" s="121" t="s">
        <v>29</v>
      </c>
      <c r="I301" s="121"/>
      <c r="J301" s="121" t="s">
        <v>1679</v>
      </c>
      <c r="K301" s="121"/>
      <c r="L301" s="121" t="s">
        <v>1680</v>
      </c>
      <c r="M301" s="121"/>
      <c r="N301" s="121" t="s">
        <v>642</v>
      </c>
      <c r="O301" s="121"/>
      <c r="P301" s="121" t="s">
        <v>684</v>
      </c>
      <c r="Q301" s="121"/>
      <c r="R301" s="121" t="s">
        <v>657</v>
      </c>
      <c r="S301" s="121"/>
      <c r="T301" s="121" t="s">
        <v>638</v>
      </c>
      <c r="U301" s="121"/>
      <c r="X301" s="967"/>
      <c r="Y301" s="956"/>
      <c r="Z301" s="956"/>
      <c r="AA301" s="964"/>
      <c r="AB301" s="964"/>
      <c r="AC301" s="956"/>
      <c r="AD301" s="956"/>
      <c r="AE301" s="956"/>
      <c r="AF301" s="956"/>
      <c r="AG301" s="956"/>
      <c r="AH301" s="956"/>
      <c r="AI301" s="956"/>
      <c r="AJ301" s="956"/>
      <c r="AK301" s="956"/>
      <c r="AL301" s="960"/>
    </row>
    <row r="302" spans="1:38" s="119" customFormat="1" ht="14.15" customHeight="1">
      <c r="A302" s="118"/>
      <c r="B302" s="132"/>
      <c r="C302" s="121"/>
      <c r="D302" s="132"/>
      <c r="E302" s="121"/>
      <c r="F302" s="132"/>
      <c r="G302" s="121"/>
      <c r="H302" s="132"/>
      <c r="I302" s="121"/>
      <c r="J302" s="132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X302" s="967"/>
      <c r="Y302" s="956"/>
      <c r="Z302" s="956"/>
      <c r="AA302" s="964"/>
      <c r="AB302" s="964"/>
      <c r="AC302" s="956"/>
      <c r="AD302" s="956"/>
      <c r="AE302" s="956"/>
      <c r="AF302" s="956"/>
      <c r="AG302" s="956"/>
      <c r="AH302" s="956"/>
      <c r="AI302" s="956"/>
      <c r="AJ302" s="956"/>
      <c r="AK302" s="956"/>
      <c r="AL302" s="960"/>
    </row>
    <row r="303" spans="1:38" s="119" customFormat="1" ht="14.15" customHeight="1" thickBot="1">
      <c r="A303" s="118"/>
      <c r="X303" s="967"/>
      <c r="Y303" s="956"/>
      <c r="Z303" s="956"/>
      <c r="AA303" s="968"/>
      <c r="AB303" s="955"/>
      <c r="AC303" s="956"/>
      <c r="AD303" s="956"/>
      <c r="AE303" s="956"/>
      <c r="AF303" s="956"/>
      <c r="AG303" s="956"/>
      <c r="AH303" s="956"/>
      <c r="AI303" s="956"/>
      <c r="AJ303" s="956"/>
      <c r="AK303" s="956"/>
      <c r="AL303" s="960"/>
    </row>
    <row r="304" spans="1:38" s="119" customFormat="1" ht="14.5">
      <c r="A304" s="118"/>
      <c r="C304" s="133"/>
      <c r="E304" s="133"/>
      <c r="G304" s="133"/>
      <c r="I304" s="133"/>
      <c r="X304" s="965">
        <f>V309/1000</f>
        <v>3.4203640000000002</v>
      </c>
      <c r="Y304" s="954">
        <f>X304</f>
        <v>3.4203640000000002</v>
      </c>
      <c r="Z304" s="954"/>
      <c r="AA304" s="963">
        <v>10</v>
      </c>
      <c r="AB304" s="963">
        <v>10</v>
      </c>
      <c r="AC304" s="954">
        <f>AA304-AB304</f>
        <v>0</v>
      </c>
      <c r="AD304" s="954">
        <v>10</v>
      </c>
      <c r="AE304" s="954">
        <v>10</v>
      </c>
      <c r="AF304" s="954">
        <v>7</v>
      </c>
      <c r="AG304" s="954">
        <f>AE304-AF304</f>
        <v>3</v>
      </c>
      <c r="AH304" s="954"/>
      <c r="AI304" s="954"/>
      <c r="AJ304" s="954"/>
      <c r="AK304" s="954"/>
      <c r="AL304" s="958"/>
    </row>
    <row r="305" spans="1:38" s="119" customFormat="1" ht="13.5" customHeight="1">
      <c r="A305" s="118"/>
      <c r="B305" s="121" t="s">
        <v>446</v>
      </c>
      <c r="D305" s="121" t="s">
        <v>447</v>
      </c>
      <c r="E305" s="132"/>
      <c r="F305" s="121" t="s">
        <v>448</v>
      </c>
      <c r="G305" s="132"/>
      <c r="H305" s="121" t="s">
        <v>449</v>
      </c>
      <c r="I305" s="132"/>
      <c r="J305" s="121" t="s">
        <v>55</v>
      </c>
      <c r="K305" s="132"/>
      <c r="L305" s="121" t="s">
        <v>450</v>
      </c>
      <c r="M305" s="121"/>
      <c r="N305" s="121" t="s">
        <v>451</v>
      </c>
      <c r="O305" s="121"/>
      <c r="P305" s="121" t="s">
        <v>452</v>
      </c>
      <c r="Q305" s="121"/>
      <c r="R305" s="121" t="s">
        <v>453</v>
      </c>
      <c r="S305" s="121"/>
      <c r="T305" s="121" t="s">
        <v>454</v>
      </c>
      <c r="X305" s="967"/>
      <c r="Y305" s="956"/>
      <c r="Z305" s="956"/>
      <c r="AA305" s="964"/>
      <c r="AB305" s="964"/>
      <c r="AC305" s="956"/>
      <c r="AD305" s="956"/>
      <c r="AE305" s="956"/>
      <c r="AF305" s="956"/>
      <c r="AG305" s="956"/>
      <c r="AH305" s="956"/>
      <c r="AI305" s="956"/>
      <c r="AJ305" s="956"/>
      <c r="AK305" s="956"/>
      <c r="AL305" s="960"/>
    </row>
    <row r="306" spans="1:38" s="119" customFormat="1" ht="13.5" customHeight="1">
      <c r="A306" s="118"/>
      <c r="X306" s="967"/>
      <c r="Y306" s="956"/>
      <c r="Z306" s="956"/>
      <c r="AA306" s="964"/>
      <c r="AB306" s="964"/>
      <c r="AC306" s="956"/>
      <c r="AD306" s="956"/>
      <c r="AE306" s="956"/>
      <c r="AF306" s="956"/>
      <c r="AG306" s="956"/>
      <c r="AH306" s="956"/>
      <c r="AI306" s="956"/>
      <c r="AJ306" s="956"/>
      <c r="AK306" s="956"/>
      <c r="AL306" s="960"/>
    </row>
    <row r="307" spans="1:38" s="119" customFormat="1" ht="13.5" customHeight="1">
      <c r="A307" s="118"/>
      <c r="B307" s="121"/>
      <c r="C307" s="121"/>
      <c r="D307" s="121"/>
      <c r="F307" s="121"/>
      <c r="G307" s="121"/>
      <c r="H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X307" s="967"/>
      <c r="Y307" s="956"/>
      <c r="Z307" s="956"/>
      <c r="AA307" s="964"/>
      <c r="AB307" s="964"/>
      <c r="AC307" s="956"/>
      <c r="AD307" s="956"/>
      <c r="AE307" s="956"/>
      <c r="AF307" s="956"/>
      <c r="AG307" s="956"/>
      <c r="AH307" s="956"/>
      <c r="AI307" s="956"/>
      <c r="AJ307" s="956"/>
      <c r="AK307" s="956"/>
      <c r="AL307" s="960"/>
    </row>
    <row r="308" spans="1:38" s="119" customFormat="1" ht="13.5" customHeight="1" thickBot="1">
      <c r="A308" s="118"/>
      <c r="B308" s="121"/>
      <c r="C308" s="121"/>
      <c r="D308" s="121"/>
      <c r="F308" s="121"/>
      <c r="G308" s="121"/>
      <c r="H308" s="121"/>
      <c r="J308" s="121"/>
      <c r="K308" s="121"/>
      <c r="L308" s="121"/>
      <c r="M308" s="121"/>
      <c r="N308" s="121"/>
      <c r="O308" s="121"/>
      <c r="P308" s="121"/>
      <c r="Q308" s="121"/>
      <c r="S308" s="121"/>
      <c r="T308" s="121"/>
      <c r="W308" s="298"/>
      <c r="X308" s="967"/>
      <c r="Y308" s="956"/>
      <c r="Z308" s="956"/>
      <c r="AA308" s="964"/>
      <c r="AB308" s="964"/>
      <c r="AC308" s="956"/>
      <c r="AD308" s="956"/>
      <c r="AE308" s="956"/>
      <c r="AF308" s="956"/>
      <c r="AG308" s="956"/>
      <c r="AH308" s="956"/>
      <c r="AI308" s="956"/>
      <c r="AJ308" s="956"/>
      <c r="AK308" s="956"/>
      <c r="AL308" s="960"/>
    </row>
    <row r="309" spans="1:38" s="119" customFormat="1" ht="13.5" customHeight="1">
      <c r="A309" s="118"/>
      <c r="B309" s="122"/>
      <c r="C309" s="123">
        <v>497</v>
      </c>
      <c r="D309" s="122"/>
      <c r="E309" s="123">
        <v>340</v>
      </c>
      <c r="F309" s="122"/>
      <c r="G309" s="123">
        <v>285.80599999999998</v>
      </c>
      <c r="H309" s="122"/>
      <c r="I309" s="123">
        <v>239.46899999999999</v>
      </c>
      <c r="J309" s="122"/>
      <c r="K309" s="123">
        <v>343.00099999999998</v>
      </c>
      <c r="L309" s="122"/>
      <c r="M309" s="123">
        <v>455.41</v>
      </c>
      <c r="N309" s="122"/>
      <c r="O309" s="123">
        <v>336</v>
      </c>
      <c r="P309" s="122"/>
      <c r="Q309" s="123">
        <v>483.26799999999997</v>
      </c>
      <c r="R309" s="122"/>
      <c r="S309" s="123">
        <v>191.81</v>
      </c>
      <c r="T309" s="122"/>
      <c r="U309" s="123">
        <v>248.6</v>
      </c>
      <c r="V309" s="961">
        <f>SUM(C309:U309)</f>
        <v>3420.364</v>
      </c>
      <c r="W309" s="962"/>
      <c r="X309" s="967"/>
      <c r="Y309" s="956"/>
      <c r="Z309" s="956"/>
      <c r="AA309" s="964"/>
      <c r="AB309" s="964"/>
      <c r="AC309" s="956"/>
      <c r="AD309" s="956"/>
      <c r="AE309" s="956"/>
      <c r="AF309" s="956"/>
      <c r="AG309" s="956"/>
      <c r="AH309" s="956"/>
      <c r="AI309" s="956"/>
      <c r="AJ309" s="956"/>
      <c r="AK309" s="956"/>
      <c r="AL309" s="960"/>
    </row>
    <row r="310" spans="1:38" s="119" customFormat="1" ht="12.65" customHeight="1">
      <c r="A310" s="118"/>
      <c r="B310" s="126"/>
      <c r="C310" s="123"/>
      <c r="D310" s="126"/>
      <c r="E310" s="123"/>
      <c r="F310" s="126"/>
      <c r="G310" s="123"/>
      <c r="H310" s="126"/>
      <c r="I310" s="123"/>
      <c r="J310" s="126"/>
      <c r="K310" s="123"/>
      <c r="L310" s="126"/>
      <c r="M310" s="123"/>
      <c r="N310" s="126"/>
      <c r="O310" s="123"/>
      <c r="P310" s="126"/>
      <c r="Q310" s="123"/>
      <c r="R310" s="126"/>
      <c r="S310" s="123"/>
      <c r="T310" s="126"/>
      <c r="X310" s="967"/>
      <c r="Y310" s="956"/>
      <c r="Z310" s="956"/>
      <c r="AA310" s="964"/>
      <c r="AB310" s="964"/>
      <c r="AC310" s="956"/>
      <c r="AD310" s="956"/>
      <c r="AE310" s="956"/>
      <c r="AF310" s="956"/>
      <c r="AG310" s="956"/>
      <c r="AH310" s="956"/>
      <c r="AI310" s="956"/>
      <c r="AJ310" s="956"/>
      <c r="AK310" s="956"/>
      <c r="AL310" s="960"/>
    </row>
    <row r="311" spans="1:38" s="119" customFormat="1" ht="13.5" customHeight="1" thickBot="1">
      <c r="A311" s="118"/>
      <c r="B311" s="129"/>
      <c r="D311" s="129"/>
      <c r="F311" s="129"/>
      <c r="H311" s="129"/>
      <c r="J311" s="129"/>
      <c r="L311" s="129"/>
      <c r="N311" s="129"/>
      <c r="P311" s="129"/>
      <c r="R311" s="129"/>
      <c r="T311" s="129"/>
      <c r="X311" s="967"/>
      <c r="Y311" s="956"/>
      <c r="Z311" s="956"/>
      <c r="AA311" s="964"/>
      <c r="AB311" s="964"/>
      <c r="AC311" s="956"/>
      <c r="AD311" s="956"/>
      <c r="AE311" s="956"/>
      <c r="AF311" s="956"/>
      <c r="AG311" s="956"/>
      <c r="AH311" s="956"/>
      <c r="AI311" s="956"/>
      <c r="AJ311" s="956"/>
      <c r="AK311" s="956"/>
      <c r="AL311" s="960"/>
    </row>
    <row r="312" spans="1:38" s="119" customFormat="1" ht="13.5" customHeight="1">
      <c r="A312" s="118"/>
      <c r="B312" s="121" t="s">
        <v>642</v>
      </c>
      <c r="C312" s="121"/>
      <c r="D312" s="121" t="s">
        <v>642</v>
      </c>
      <c r="E312" s="121"/>
      <c r="F312" s="121" t="s">
        <v>638</v>
      </c>
      <c r="G312" s="121"/>
      <c r="H312" s="121" t="s">
        <v>29</v>
      </c>
      <c r="I312" s="121"/>
      <c r="J312" s="121" t="s">
        <v>21</v>
      </c>
      <c r="K312" s="121"/>
      <c r="L312" s="121" t="s">
        <v>642</v>
      </c>
      <c r="M312" s="121"/>
      <c r="N312" s="121" t="s">
        <v>2</v>
      </c>
      <c r="O312" s="121"/>
      <c r="P312" s="121" t="s">
        <v>658</v>
      </c>
      <c r="Q312" s="121"/>
      <c r="R312" s="121" t="s">
        <v>673</v>
      </c>
      <c r="S312" s="121"/>
      <c r="T312" s="121" t="s">
        <v>1</v>
      </c>
      <c r="X312" s="967"/>
      <c r="Y312" s="956"/>
      <c r="Z312" s="956"/>
      <c r="AA312" s="964"/>
      <c r="AB312" s="964"/>
      <c r="AC312" s="956"/>
      <c r="AD312" s="956"/>
      <c r="AE312" s="956"/>
      <c r="AF312" s="956"/>
      <c r="AG312" s="956"/>
      <c r="AH312" s="956"/>
      <c r="AI312" s="956"/>
      <c r="AJ312" s="956"/>
      <c r="AK312" s="956"/>
      <c r="AL312" s="960"/>
    </row>
    <row r="313" spans="1:38" s="119" customFormat="1" ht="14.15" customHeight="1">
      <c r="A313" s="118"/>
      <c r="B313" s="132"/>
      <c r="C313" s="121"/>
      <c r="D313" s="132"/>
      <c r="E313" s="121"/>
      <c r="F313" s="132"/>
      <c r="G313" s="121"/>
      <c r="H313" s="132"/>
      <c r="I313" s="121"/>
      <c r="J313" s="132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X313" s="967"/>
      <c r="Y313" s="956"/>
      <c r="Z313" s="956"/>
      <c r="AA313" s="964"/>
      <c r="AB313" s="964"/>
      <c r="AC313" s="956"/>
      <c r="AD313" s="956"/>
      <c r="AE313" s="956"/>
      <c r="AF313" s="956"/>
      <c r="AG313" s="956"/>
      <c r="AH313" s="956"/>
      <c r="AI313" s="956"/>
      <c r="AJ313" s="956"/>
      <c r="AK313" s="956"/>
      <c r="AL313" s="960"/>
    </row>
    <row r="314" spans="1:38" s="119" customFormat="1" ht="14.15" customHeight="1" thickBot="1">
      <c r="A314" s="118"/>
      <c r="X314" s="967"/>
      <c r="Y314" s="956"/>
      <c r="Z314" s="956"/>
      <c r="AA314" s="968"/>
      <c r="AB314" s="955"/>
      <c r="AC314" s="956"/>
      <c r="AD314" s="956"/>
      <c r="AE314" s="956"/>
      <c r="AF314" s="956"/>
      <c r="AG314" s="956"/>
      <c r="AH314" s="956"/>
      <c r="AI314" s="956"/>
      <c r="AJ314" s="956"/>
      <c r="AK314" s="956"/>
      <c r="AL314" s="960"/>
    </row>
    <row r="315" spans="1:38" s="119" customFormat="1" ht="14.5">
      <c r="A315" s="118"/>
      <c r="C315" s="133"/>
      <c r="E315" s="133"/>
      <c r="G315" s="133"/>
      <c r="I315" s="133"/>
      <c r="X315" s="965">
        <f>V320/1000</f>
        <v>3.5783610000000001</v>
      </c>
      <c r="Y315" s="954">
        <f>X315</f>
        <v>3.5783610000000001</v>
      </c>
      <c r="Z315" s="954"/>
      <c r="AA315" s="963">
        <v>10</v>
      </c>
      <c r="AB315" s="963">
        <v>10</v>
      </c>
      <c r="AC315" s="954">
        <f>AA315-AB315</f>
        <v>0</v>
      </c>
      <c r="AD315" s="954">
        <v>10</v>
      </c>
      <c r="AE315" s="954">
        <v>10</v>
      </c>
      <c r="AF315" s="954">
        <v>6</v>
      </c>
      <c r="AG315" s="954">
        <f>AE315-AF315</f>
        <v>4</v>
      </c>
      <c r="AH315" s="954"/>
      <c r="AI315" s="954"/>
      <c r="AJ315" s="954"/>
      <c r="AK315" s="954"/>
      <c r="AL315" s="958"/>
    </row>
    <row r="316" spans="1:38" s="119" customFormat="1" ht="13.5" customHeight="1">
      <c r="A316" s="118"/>
      <c r="B316" s="121" t="s">
        <v>56</v>
      </c>
      <c r="D316" s="121" t="s">
        <v>455</v>
      </c>
      <c r="E316" s="132"/>
      <c r="F316" s="121" t="s">
        <v>456</v>
      </c>
      <c r="G316" s="132"/>
      <c r="H316" s="121" t="s">
        <v>457</v>
      </c>
      <c r="I316" s="132"/>
      <c r="J316" s="121" t="s">
        <v>458</v>
      </c>
      <c r="K316" s="132"/>
      <c r="L316" s="121" t="s">
        <v>459</v>
      </c>
      <c r="M316" s="121"/>
      <c r="N316" s="121" t="s">
        <v>460</v>
      </c>
      <c r="O316" s="121"/>
      <c r="P316" s="121" t="s">
        <v>461</v>
      </c>
      <c r="Q316" s="121"/>
      <c r="R316" s="121" t="s">
        <v>462</v>
      </c>
      <c r="S316" s="121"/>
      <c r="T316" s="121" t="s">
        <v>463</v>
      </c>
      <c r="X316" s="967"/>
      <c r="Y316" s="956"/>
      <c r="Z316" s="956"/>
      <c r="AA316" s="964"/>
      <c r="AB316" s="964"/>
      <c r="AC316" s="956"/>
      <c r="AD316" s="956"/>
      <c r="AE316" s="956"/>
      <c r="AF316" s="956"/>
      <c r="AG316" s="956"/>
      <c r="AH316" s="956"/>
      <c r="AI316" s="956"/>
      <c r="AJ316" s="956"/>
      <c r="AK316" s="956"/>
      <c r="AL316" s="960"/>
    </row>
    <row r="317" spans="1:38" s="119" customFormat="1" ht="13.5" customHeight="1">
      <c r="A317" s="118"/>
      <c r="X317" s="967"/>
      <c r="Y317" s="956"/>
      <c r="Z317" s="956"/>
      <c r="AA317" s="964"/>
      <c r="AB317" s="964"/>
      <c r="AC317" s="956"/>
      <c r="AD317" s="956"/>
      <c r="AE317" s="956"/>
      <c r="AF317" s="956"/>
      <c r="AG317" s="956"/>
      <c r="AH317" s="956"/>
      <c r="AI317" s="956"/>
      <c r="AJ317" s="956"/>
      <c r="AK317" s="956"/>
      <c r="AL317" s="960"/>
    </row>
    <row r="318" spans="1:38" s="119" customFormat="1" ht="13.5" customHeight="1">
      <c r="A318" s="118"/>
      <c r="B318" s="121"/>
      <c r="C318" s="121"/>
      <c r="D318" s="121"/>
      <c r="F318" s="121"/>
      <c r="G318" s="121"/>
      <c r="H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X318" s="967"/>
      <c r="Y318" s="956"/>
      <c r="Z318" s="956"/>
      <c r="AA318" s="964"/>
      <c r="AB318" s="964"/>
      <c r="AC318" s="956"/>
      <c r="AD318" s="956"/>
      <c r="AE318" s="956"/>
      <c r="AF318" s="956"/>
      <c r="AG318" s="956"/>
      <c r="AH318" s="956"/>
      <c r="AI318" s="956"/>
      <c r="AJ318" s="956"/>
      <c r="AK318" s="956"/>
      <c r="AL318" s="960"/>
    </row>
    <row r="319" spans="1:38" s="119" customFormat="1" ht="13.5" customHeight="1" thickBot="1">
      <c r="A319" s="118"/>
      <c r="B319" s="121"/>
      <c r="C319" s="121"/>
      <c r="D319" s="121"/>
      <c r="F319" s="121"/>
      <c r="G319" s="121"/>
      <c r="H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W319" s="298"/>
      <c r="X319" s="967"/>
      <c r="Y319" s="956"/>
      <c r="Z319" s="956"/>
      <c r="AA319" s="964"/>
      <c r="AB319" s="964"/>
      <c r="AC319" s="956"/>
      <c r="AD319" s="956"/>
      <c r="AE319" s="956"/>
      <c r="AF319" s="956"/>
      <c r="AG319" s="956"/>
      <c r="AH319" s="956"/>
      <c r="AI319" s="956"/>
      <c r="AJ319" s="956"/>
      <c r="AK319" s="956"/>
      <c r="AL319" s="960"/>
    </row>
    <row r="320" spans="1:38" s="119" customFormat="1" ht="13.5" customHeight="1">
      <c r="A320" s="118"/>
      <c r="B320" s="122"/>
      <c r="C320" s="123">
        <v>380.00099999999998</v>
      </c>
      <c r="D320" s="122"/>
      <c r="E320" s="123">
        <v>359.46</v>
      </c>
      <c r="F320" s="122"/>
      <c r="G320" s="123">
        <v>320.54000000000002</v>
      </c>
      <c r="H320" s="122"/>
      <c r="I320" s="123">
        <v>326.173</v>
      </c>
      <c r="J320" s="122"/>
      <c r="K320" s="123">
        <v>259.99700000000001</v>
      </c>
      <c r="L320" s="122"/>
      <c r="M320" s="123">
        <v>454</v>
      </c>
      <c r="N320" s="122"/>
      <c r="O320" s="123">
        <v>431.2</v>
      </c>
      <c r="P320" s="122"/>
      <c r="Q320" s="123">
        <v>426.38</v>
      </c>
      <c r="R320" s="122"/>
      <c r="S320" s="123">
        <v>396.55</v>
      </c>
      <c r="T320" s="122"/>
      <c r="U320" s="123">
        <v>224.06</v>
      </c>
      <c r="V320" s="961">
        <f>SUM(C320:U320)</f>
        <v>3578.3610000000003</v>
      </c>
      <c r="W320" s="962"/>
      <c r="X320" s="967"/>
      <c r="Y320" s="956"/>
      <c r="Z320" s="956"/>
      <c r="AA320" s="964"/>
      <c r="AB320" s="964"/>
      <c r="AC320" s="956"/>
      <c r="AD320" s="956"/>
      <c r="AE320" s="956"/>
      <c r="AF320" s="956"/>
      <c r="AG320" s="956"/>
      <c r="AH320" s="956"/>
      <c r="AI320" s="956"/>
      <c r="AJ320" s="956"/>
      <c r="AK320" s="956"/>
      <c r="AL320" s="960"/>
    </row>
    <row r="321" spans="1:38" s="119" customFormat="1" ht="12.65" customHeight="1">
      <c r="A321" s="118"/>
      <c r="B321" s="126"/>
      <c r="C321" s="123"/>
      <c r="D321" s="126"/>
      <c r="E321" s="123"/>
      <c r="F321" s="126"/>
      <c r="G321" s="123"/>
      <c r="H321" s="126"/>
      <c r="I321" s="123"/>
      <c r="J321" s="126"/>
      <c r="K321" s="123"/>
      <c r="L321" s="126"/>
      <c r="M321" s="123"/>
      <c r="N321" s="126"/>
      <c r="O321" s="123"/>
      <c r="P321" s="126"/>
      <c r="Q321" s="123"/>
      <c r="R321" s="126"/>
      <c r="S321" s="123"/>
      <c r="T321" s="126"/>
      <c r="X321" s="967"/>
      <c r="Y321" s="956"/>
      <c r="Z321" s="956"/>
      <c r="AA321" s="964"/>
      <c r="AB321" s="964"/>
      <c r="AC321" s="956"/>
      <c r="AD321" s="956"/>
      <c r="AE321" s="956"/>
      <c r="AF321" s="956"/>
      <c r="AG321" s="956"/>
      <c r="AH321" s="956"/>
      <c r="AI321" s="956"/>
      <c r="AJ321" s="956"/>
      <c r="AK321" s="956"/>
      <c r="AL321" s="960"/>
    </row>
    <row r="322" spans="1:38" s="119" customFormat="1" ht="13.5" customHeight="1" thickBot="1">
      <c r="A322" s="118"/>
      <c r="B322" s="129"/>
      <c r="D322" s="129"/>
      <c r="F322" s="129"/>
      <c r="H322" s="129"/>
      <c r="J322" s="129"/>
      <c r="L322" s="129"/>
      <c r="N322" s="129"/>
      <c r="P322" s="129"/>
      <c r="R322" s="129"/>
      <c r="T322" s="129"/>
      <c r="X322" s="967"/>
      <c r="Y322" s="956"/>
      <c r="Z322" s="956"/>
      <c r="AA322" s="964"/>
      <c r="AB322" s="964"/>
      <c r="AC322" s="956"/>
      <c r="AD322" s="956"/>
      <c r="AE322" s="956"/>
      <c r="AF322" s="956"/>
      <c r="AG322" s="956"/>
      <c r="AH322" s="956"/>
      <c r="AI322" s="956"/>
      <c r="AJ322" s="956"/>
      <c r="AK322" s="956"/>
      <c r="AL322" s="960"/>
    </row>
    <row r="323" spans="1:38" s="119" customFormat="1" ht="13.4" customHeight="1">
      <c r="A323" s="118"/>
      <c r="D323" s="121" t="s">
        <v>638</v>
      </c>
      <c r="E323" s="121"/>
      <c r="F323" s="121" t="s">
        <v>638</v>
      </c>
      <c r="G323" s="121"/>
      <c r="H323" s="121" t="s">
        <v>661</v>
      </c>
      <c r="I323" s="121"/>
      <c r="J323" s="121" t="s">
        <v>660</v>
      </c>
      <c r="K323" s="121"/>
      <c r="L323" s="121" t="s">
        <v>657</v>
      </c>
      <c r="M323" s="121"/>
      <c r="N323" s="121" t="s">
        <v>679</v>
      </c>
      <c r="O323" s="121"/>
      <c r="P323" s="121" t="s">
        <v>668</v>
      </c>
      <c r="Q323" s="121"/>
      <c r="R323" s="121" t="s">
        <v>642</v>
      </c>
      <c r="S323" s="121"/>
      <c r="T323" s="121" t="s">
        <v>661</v>
      </c>
      <c r="U323" s="121"/>
      <c r="X323" s="967"/>
      <c r="Y323" s="956"/>
      <c r="Z323" s="956"/>
      <c r="AA323" s="964"/>
      <c r="AB323" s="964"/>
      <c r="AC323" s="956"/>
      <c r="AD323" s="956"/>
      <c r="AE323" s="956"/>
      <c r="AF323" s="956"/>
      <c r="AG323" s="956"/>
      <c r="AH323" s="956"/>
      <c r="AI323" s="956"/>
      <c r="AJ323" s="956"/>
      <c r="AK323" s="956"/>
      <c r="AL323" s="960"/>
    </row>
    <row r="324" spans="1:38" s="119" customFormat="1" ht="14.15" customHeight="1">
      <c r="A324" s="118"/>
      <c r="B324" s="132"/>
      <c r="C324" s="121"/>
      <c r="D324" s="132"/>
      <c r="E324" s="121"/>
      <c r="F324" s="132"/>
      <c r="G324" s="121"/>
      <c r="H324" s="132"/>
      <c r="I324" s="121"/>
      <c r="J324" s="132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X324" s="967"/>
      <c r="Y324" s="956"/>
      <c r="Z324" s="956"/>
      <c r="AA324" s="964"/>
      <c r="AB324" s="964"/>
      <c r="AC324" s="956"/>
      <c r="AD324" s="956"/>
      <c r="AE324" s="956"/>
      <c r="AF324" s="956"/>
      <c r="AG324" s="956"/>
      <c r="AH324" s="956"/>
      <c r="AI324" s="956"/>
      <c r="AJ324" s="956"/>
      <c r="AK324" s="956"/>
      <c r="AL324" s="960"/>
    </row>
    <row r="325" spans="1:38" s="119" customFormat="1" ht="14.15" customHeight="1" thickBot="1">
      <c r="A325" s="118"/>
      <c r="X325" s="967"/>
      <c r="Y325" s="956"/>
      <c r="Z325" s="956"/>
      <c r="AA325" s="968"/>
      <c r="AB325" s="955"/>
      <c r="AC325" s="956"/>
      <c r="AD325" s="956"/>
      <c r="AE325" s="956"/>
      <c r="AF325" s="956"/>
      <c r="AG325" s="956"/>
      <c r="AH325" s="956"/>
      <c r="AI325" s="956"/>
      <c r="AJ325" s="956"/>
      <c r="AK325" s="956"/>
      <c r="AL325" s="960"/>
    </row>
    <row r="326" spans="1:38" s="119" customFormat="1" ht="15.5">
      <c r="D326" s="134" t="s">
        <v>571</v>
      </c>
      <c r="E326" s="120" t="s">
        <v>935</v>
      </c>
      <c r="H326" s="133"/>
      <c r="J326" s="133"/>
      <c r="X326" s="965">
        <f>V332/1000</f>
        <v>3.8881199999999998</v>
      </c>
      <c r="Y326" s="954">
        <f>X326</f>
        <v>3.8881199999999998</v>
      </c>
      <c r="Z326" s="954"/>
      <c r="AA326" s="963">
        <v>10</v>
      </c>
      <c r="AB326" s="963">
        <v>9</v>
      </c>
      <c r="AC326" s="954">
        <f>AA326-AB326</f>
        <v>1</v>
      </c>
      <c r="AD326" s="954">
        <v>9</v>
      </c>
      <c r="AE326" s="954">
        <v>10</v>
      </c>
      <c r="AF326" s="954">
        <v>5</v>
      </c>
      <c r="AG326" s="954">
        <f>AE326-AF326</f>
        <v>5</v>
      </c>
      <c r="AH326" s="954"/>
      <c r="AI326" s="954"/>
      <c r="AJ326" s="954"/>
      <c r="AK326" s="954"/>
      <c r="AL326" s="958"/>
    </row>
    <row r="327" spans="1:38" s="119" customFormat="1" ht="14.5">
      <c r="A327" s="118"/>
      <c r="C327" s="133"/>
      <c r="E327" s="133"/>
      <c r="G327" s="133"/>
      <c r="I327" s="133"/>
      <c r="X327" s="966"/>
      <c r="Y327" s="955"/>
      <c r="Z327" s="955"/>
      <c r="AA327" s="964"/>
      <c r="AB327" s="964"/>
      <c r="AC327" s="955"/>
      <c r="AD327" s="955"/>
      <c r="AE327" s="955"/>
      <c r="AF327" s="955"/>
      <c r="AG327" s="955"/>
      <c r="AH327" s="955"/>
      <c r="AI327" s="955"/>
      <c r="AJ327" s="955"/>
      <c r="AK327" s="955"/>
      <c r="AL327" s="959"/>
    </row>
    <row r="328" spans="1:38" s="119" customFormat="1" ht="13.5" customHeight="1">
      <c r="A328" s="118"/>
      <c r="B328" s="121" t="s">
        <v>464</v>
      </c>
      <c r="D328" s="121" t="s">
        <v>465</v>
      </c>
      <c r="E328" s="132"/>
      <c r="F328" s="121" t="s">
        <v>466</v>
      </c>
      <c r="G328" s="132"/>
      <c r="H328" s="121" t="s">
        <v>467</v>
      </c>
      <c r="I328" s="132"/>
      <c r="J328" s="121" t="s">
        <v>468</v>
      </c>
      <c r="K328" s="132"/>
      <c r="L328" s="121" t="s">
        <v>469</v>
      </c>
      <c r="M328" s="121"/>
      <c r="N328" s="121" t="s">
        <v>470</v>
      </c>
      <c r="O328" s="121"/>
      <c r="P328" s="121" t="s">
        <v>471</v>
      </c>
      <c r="Q328" s="121"/>
      <c r="R328" s="121" t="s">
        <v>472</v>
      </c>
      <c r="S328" s="121"/>
      <c r="T328" s="121" t="s">
        <v>473</v>
      </c>
      <c r="X328" s="967"/>
      <c r="Y328" s="956"/>
      <c r="Z328" s="956"/>
      <c r="AA328" s="964"/>
      <c r="AB328" s="964"/>
      <c r="AC328" s="956"/>
      <c r="AD328" s="956"/>
      <c r="AE328" s="956"/>
      <c r="AF328" s="956"/>
      <c r="AG328" s="956"/>
      <c r="AH328" s="956"/>
      <c r="AI328" s="956"/>
      <c r="AJ328" s="956"/>
      <c r="AK328" s="956"/>
      <c r="AL328" s="960"/>
    </row>
    <row r="329" spans="1:38" s="119" customFormat="1" ht="13.5" customHeight="1">
      <c r="A329" s="118"/>
      <c r="X329" s="967"/>
      <c r="Y329" s="956"/>
      <c r="Z329" s="956"/>
      <c r="AA329" s="964"/>
      <c r="AB329" s="964"/>
      <c r="AC329" s="956"/>
      <c r="AD329" s="956"/>
      <c r="AE329" s="956"/>
      <c r="AF329" s="956"/>
      <c r="AG329" s="956"/>
      <c r="AH329" s="956"/>
      <c r="AI329" s="956"/>
      <c r="AJ329" s="956"/>
      <c r="AK329" s="956"/>
      <c r="AL329" s="960"/>
    </row>
    <row r="330" spans="1:38" s="119" customFormat="1" ht="13.5" customHeight="1">
      <c r="A330" s="118"/>
      <c r="B330" s="121"/>
      <c r="C330" s="121"/>
      <c r="D330" s="121"/>
      <c r="F330" s="121"/>
      <c r="G330" s="121"/>
      <c r="H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X330" s="967"/>
      <c r="Y330" s="956"/>
      <c r="Z330" s="956"/>
      <c r="AA330" s="964"/>
      <c r="AB330" s="964"/>
      <c r="AC330" s="956"/>
      <c r="AD330" s="956"/>
      <c r="AE330" s="956"/>
      <c r="AF330" s="956"/>
      <c r="AG330" s="956"/>
      <c r="AH330" s="956"/>
      <c r="AI330" s="956"/>
      <c r="AJ330" s="956"/>
      <c r="AK330" s="956"/>
      <c r="AL330" s="960"/>
    </row>
    <row r="331" spans="1:38" s="119" customFormat="1" ht="13.5" customHeight="1" thickBot="1">
      <c r="A331" s="118"/>
      <c r="B331" s="121"/>
      <c r="C331" s="121"/>
      <c r="D331" s="121"/>
      <c r="F331" s="121"/>
      <c r="G331" s="121"/>
      <c r="H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W331" s="298"/>
      <c r="X331" s="967"/>
      <c r="Y331" s="956"/>
      <c r="Z331" s="956"/>
      <c r="AA331" s="964"/>
      <c r="AB331" s="964"/>
      <c r="AC331" s="956"/>
      <c r="AD331" s="956"/>
      <c r="AE331" s="956"/>
      <c r="AF331" s="956"/>
      <c r="AG331" s="956"/>
      <c r="AH331" s="956"/>
      <c r="AI331" s="956"/>
      <c r="AJ331" s="956"/>
      <c r="AK331" s="956"/>
      <c r="AL331" s="960"/>
    </row>
    <row r="332" spans="1:38" s="119" customFormat="1" ht="13.5" customHeight="1">
      <c r="A332" s="118"/>
      <c r="B332" s="122"/>
      <c r="C332" s="123">
        <v>360</v>
      </c>
      <c r="D332" s="122"/>
      <c r="E332" s="123">
        <v>380</v>
      </c>
      <c r="F332" s="122"/>
      <c r="G332" s="123">
        <v>364</v>
      </c>
      <c r="H332" s="125"/>
      <c r="I332" s="123">
        <v>406</v>
      </c>
      <c r="J332" s="122"/>
      <c r="K332" s="123">
        <v>408.44</v>
      </c>
      <c r="L332" s="122"/>
      <c r="M332" s="123">
        <v>443</v>
      </c>
      <c r="N332" s="122"/>
      <c r="O332" s="123">
        <v>385</v>
      </c>
      <c r="P332" s="122"/>
      <c r="Q332" s="123">
        <v>362</v>
      </c>
      <c r="R332" s="122"/>
      <c r="S332" s="123">
        <v>384.678</v>
      </c>
      <c r="T332" s="122"/>
      <c r="U332" s="123">
        <v>395.00200000000001</v>
      </c>
      <c r="V332" s="961">
        <f>SUM(C332:U332)</f>
        <v>3888.12</v>
      </c>
      <c r="W332" s="962"/>
      <c r="X332" s="967"/>
      <c r="Y332" s="956"/>
      <c r="Z332" s="956"/>
      <c r="AA332" s="964"/>
      <c r="AB332" s="964"/>
      <c r="AC332" s="956"/>
      <c r="AD332" s="956"/>
      <c r="AE332" s="956"/>
      <c r="AF332" s="956"/>
      <c r="AG332" s="956"/>
      <c r="AH332" s="956"/>
      <c r="AI332" s="956"/>
      <c r="AJ332" s="956"/>
      <c r="AK332" s="956"/>
      <c r="AL332" s="960"/>
    </row>
    <row r="333" spans="1:38" s="119" customFormat="1" ht="12.65" customHeight="1">
      <c r="A333" s="118"/>
      <c r="B333" s="126"/>
      <c r="C333" s="123"/>
      <c r="D333" s="126"/>
      <c r="E333" s="123"/>
      <c r="F333" s="126"/>
      <c r="G333" s="123"/>
      <c r="H333" s="128"/>
      <c r="I333" s="123"/>
      <c r="J333" s="126"/>
      <c r="K333" s="123"/>
      <c r="L333" s="126"/>
      <c r="M333" s="123"/>
      <c r="N333" s="126"/>
      <c r="O333" s="123"/>
      <c r="P333" s="126"/>
      <c r="Q333" s="123"/>
      <c r="R333" s="126"/>
      <c r="S333" s="123"/>
      <c r="T333" s="126"/>
      <c r="X333" s="967"/>
      <c r="Y333" s="956"/>
      <c r="Z333" s="956"/>
      <c r="AA333" s="964"/>
      <c r="AB333" s="964"/>
      <c r="AC333" s="956"/>
      <c r="AD333" s="956"/>
      <c r="AE333" s="956"/>
      <c r="AF333" s="956"/>
      <c r="AG333" s="956"/>
      <c r="AH333" s="956"/>
      <c r="AI333" s="956"/>
      <c r="AJ333" s="956"/>
      <c r="AK333" s="956"/>
      <c r="AL333" s="960"/>
    </row>
    <row r="334" spans="1:38" s="119" customFormat="1" ht="13.5" customHeight="1" thickBot="1">
      <c r="A334" s="118"/>
      <c r="B334" s="129"/>
      <c r="D334" s="129"/>
      <c r="F334" s="129"/>
      <c r="H334" s="131"/>
      <c r="J334" s="129"/>
      <c r="L334" s="129"/>
      <c r="N334" s="129"/>
      <c r="P334" s="129"/>
      <c r="R334" s="129"/>
      <c r="T334" s="129"/>
      <c r="X334" s="967"/>
      <c r="Y334" s="956"/>
      <c r="Z334" s="956"/>
      <c r="AA334" s="964"/>
      <c r="AB334" s="964"/>
      <c r="AC334" s="956"/>
      <c r="AD334" s="956"/>
      <c r="AE334" s="956"/>
      <c r="AF334" s="956"/>
      <c r="AG334" s="956"/>
      <c r="AH334" s="956"/>
      <c r="AI334" s="956"/>
      <c r="AJ334" s="956"/>
      <c r="AK334" s="956"/>
      <c r="AL334" s="960"/>
    </row>
    <row r="335" spans="1:38" s="119" customFormat="1" ht="13.5" customHeight="1">
      <c r="A335" s="118"/>
      <c r="D335" s="121" t="s">
        <v>657</v>
      </c>
      <c r="E335" s="121"/>
      <c r="F335" s="121" t="s">
        <v>638</v>
      </c>
      <c r="G335" s="121"/>
      <c r="H335" s="121" t="s">
        <v>638</v>
      </c>
      <c r="I335" s="121"/>
      <c r="J335" s="121" t="s">
        <v>658</v>
      </c>
      <c r="K335" s="121"/>
      <c r="L335" s="121" t="s">
        <v>671</v>
      </c>
      <c r="M335" s="121"/>
      <c r="N335" s="121" t="s">
        <v>658</v>
      </c>
      <c r="O335" s="121"/>
      <c r="P335" s="121" t="s">
        <v>638</v>
      </c>
      <c r="Q335" s="121"/>
      <c r="R335" s="121" t="s">
        <v>638</v>
      </c>
      <c r="S335" s="121"/>
      <c r="T335" s="121" t="s">
        <v>2</v>
      </c>
      <c r="U335" s="121"/>
      <c r="X335" s="967"/>
      <c r="Y335" s="956"/>
      <c r="Z335" s="956"/>
      <c r="AA335" s="964"/>
      <c r="AB335" s="964"/>
      <c r="AC335" s="956"/>
      <c r="AD335" s="956"/>
      <c r="AE335" s="956"/>
      <c r="AF335" s="956"/>
      <c r="AG335" s="956"/>
      <c r="AH335" s="956"/>
      <c r="AI335" s="956"/>
      <c r="AJ335" s="956"/>
      <c r="AK335" s="956"/>
      <c r="AL335" s="960"/>
    </row>
    <row r="336" spans="1:38" s="119" customFormat="1" ht="14.15" customHeight="1">
      <c r="A336" s="118"/>
      <c r="B336" s="132"/>
      <c r="C336" s="121"/>
      <c r="D336" s="132"/>
      <c r="E336" s="121"/>
      <c r="F336" s="132"/>
      <c r="G336" s="121"/>
      <c r="H336" s="132"/>
      <c r="I336" s="121"/>
      <c r="J336" s="132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X336" s="967"/>
      <c r="Y336" s="956"/>
      <c r="Z336" s="956"/>
      <c r="AA336" s="964"/>
      <c r="AB336" s="964"/>
      <c r="AC336" s="956"/>
      <c r="AD336" s="956"/>
      <c r="AE336" s="956"/>
      <c r="AF336" s="956"/>
      <c r="AG336" s="956"/>
      <c r="AH336" s="956"/>
      <c r="AI336" s="956"/>
      <c r="AJ336" s="956"/>
      <c r="AK336" s="956"/>
      <c r="AL336" s="960"/>
    </row>
    <row r="337" spans="1:38" s="119" customFormat="1" ht="14.15" customHeight="1" thickBot="1">
      <c r="A337" s="118"/>
      <c r="X337" s="967"/>
      <c r="Y337" s="956"/>
      <c r="Z337" s="956"/>
      <c r="AA337" s="968"/>
      <c r="AB337" s="955"/>
      <c r="AC337" s="956"/>
      <c r="AD337" s="956"/>
      <c r="AE337" s="956"/>
      <c r="AF337" s="956"/>
      <c r="AG337" s="956"/>
      <c r="AH337" s="956"/>
      <c r="AI337" s="956"/>
      <c r="AJ337" s="956"/>
      <c r="AK337" s="956"/>
      <c r="AL337" s="960"/>
    </row>
    <row r="338" spans="1:38" s="119" customFormat="1" ht="14.5">
      <c r="X338" s="971">
        <f>V343/1000</f>
        <v>3.7596050000000001</v>
      </c>
      <c r="Y338" s="954">
        <f>X338</f>
        <v>3.7596050000000001</v>
      </c>
      <c r="Z338" s="954"/>
      <c r="AA338" s="963">
        <v>10</v>
      </c>
      <c r="AB338" s="963">
        <v>7</v>
      </c>
      <c r="AC338" s="954">
        <f>AA338-AB338</f>
        <v>3</v>
      </c>
      <c r="AD338" s="954">
        <v>6</v>
      </c>
      <c r="AE338" s="954">
        <v>10</v>
      </c>
      <c r="AF338" s="954">
        <v>5</v>
      </c>
      <c r="AG338" s="954">
        <f>AE338-AF338</f>
        <v>5</v>
      </c>
      <c r="AH338" s="954"/>
      <c r="AI338" s="954"/>
      <c r="AJ338" s="954"/>
      <c r="AK338" s="954"/>
      <c r="AL338" s="958"/>
    </row>
    <row r="339" spans="1:38" s="119" customFormat="1" ht="13.5" customHeight="1">
      <c r="A339" s="118"/>
      <c r="B339" s="121" t="s">
        <v>474</v>
      </c>
      <c r="D339" s="121" t="s">
        <v>475</v>
      </c>
      <c r="E339" s="132"/>
      <c r="F339" s="121" t="s">
        <v>476</v>
      </c>
      <c r="G339" s="132"/>
      <c r="H339" s="121" t="s">
        <v>477</v>
      </c>
      <c r="I339" s="132"/>
      <c r="J339" s="121" t="s">
        <v>478</v>
      </c>
      <c r="K339" s="132"/>
      <c r="L339" s="121" t="s">
        <v>479</v>
      </c>
      <c r="M339" s="121"/>
      <c r="N339" s="121" t="s">
        <v>480</v>
      </c>
      <c r="O339" s="121"/>
      <c r="P339" s="121" t="s">
        <v>481</v>
      </c>
      <c r="Q339" s="121"/>
      <c r="R339" s="121" t="s">
        <v>482</v>
      </c>
      <c r="S339" s="121"/>
      <c r="T339" s="121" t="s">
        <v>483</v>
      </c>
      <c r="X339" s="972"/>
      <c r="Y339" s="956"/>
      <c r="Z339" s="956"/>
      <c r="AA339" s="964"/>
      <c r="AB339" s="964"/>
      <c r="AC339" s="956"/>
      <c r="AD339" s="956"/>
      <c r="AE339" s="956"/>
      <c r="AF339" s="956"/>
      <c r="AG339" s="956"/>
      <c r="AH339" s="956"/>
      <c r="AI339" s="956"/>
      <c r="AJ339" s="956"/>
      <c r="AK339" s="956"/>
      <c r="AL339" s="960"/>
    </row>
    <row r="340" spans="1:38" s="119" customFormat="1" ht="13.5" customHeight="1">
      <c r="A340" s="118"/>
      <c r="X340" s="972"/>
      <c r="Y340" s="956"/>
      <c r="Z340" s="956"/>
      <c r="AA340" s="964"/>
      <c r="AB340" s="964"/>
      <c r="AC340" s="956"/>
      <c r="AD340" s="956"/>
      <c r="AE340" s="956"/>
      <c r="AF340" s="956"/>
      <c r="AG340" s="956"/>
      <c r="AH340" s="956"/>
      <c r="AI340" s="956"/>
      <c r="AJ340" s="956"/>
      <c r="AK340" s="956"/>
      <c r="AL340" s="960"/>
    </row>
    <row r="341" spans="1:38" s="119" customFormat="1" ht="13.5" customHeight="1">
      <c r="A341" s="118"/>
      <c r="B341" s="121"/>
      <c r="C341" s="121"/>
      <c r="D341" s="121"/>
      <c r="F341" s="121"/>
      <c r="G341" s="121"/>
      <c r="H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X341" s="972"/>
      <c r="Y341" s="956"/>
      <c r="Z341" s="956"/>
      <c r="AA341" s="964"/>
      <c r="AB341" s="964"/>
      <c r="AC341" s="956"/>
      <c r="AD341" s="956"/>
      <c r="AE341" s="956"/>
      <c r="AF341" s="956"/>
      <c r="AG341" s="956"/>
      <c r="AH341" s="956"/>
      <c r="AI341" s="956"/>
      <c r="AJ341" s="956"/>
      <c r="AK341" s="956"/>
      <c r="AL341" s="960"/>
    </row>
    <row r="342" spans="1:38" s="119" customFormat="1" ht="13.5" customHeight="1" thickBot="1">
      <c r="A342" s="118"/>
      <c r="B342" s="121"/>
      <c r="C342" s="121"/>
      <c r="D342" s="121"/>
      <c r="F342" s="121"/>
      <c r="G342" s="121"/>
      <c r="H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W342" s="298"/>
      <c r="X342" s="972"/>
      <c r="Y342" s="956"/>
      <c r="Z342" s="956"/>
      <c r="AA342" s="964"/>
      <c r="AB342" s="964"/>
      <c r="AC342" s="956"/>
      <c r="AD342" s="956"/>
      <c r="AE342" s="956"/>
      <c r="AF342" s="956"/>
      <c r="AG342" s="956"/>
      <c r="AH342" s="956"/>
      <c r="AI342" s="956"/>
      <c r="AJ342" s="956"/>
      <c r="AK342" s="956"/>
      <c r="AL342" s="960"/>
    </row>
    <row r="343" spans="1:38" s="119" customFormat="1" ht="13.5" customHeight="1">
      <c r="A343" s="118"/>
      <c r="B343" s="122"/>
      <c r="C343" s="123">
        <v>438</v>
      </c>
      <c r="D343" s="122"/>
      <c r="E343" s="123">
        <v>405.73500000000001</v>
      </c>
      <c r="F343" s="122"/>
      <c r="G343" s="123">
        <v>379.005</v>
      </c>
      <c r="H343" s="122"/>
      <c r="I343" s="123">
        <v>388.06200000000001</v>
      </c>
      <c r="J343" s="124"/>
      <c r="K343" s="123">
        <v>419.99799999999999</v>
      </c>
      <c r="L343" s="125"/>
      <c r="M343" s="123">
        <v>371.49900000000002</v>
      </c>
      <c r="N343" s="124"/>
      <c r="O343" s="123">
        <v>179.98099999999999</v>
      </c>
      <c r="P343" s="122"/>
      <c r="Q343" s="123">
        <v>390.65300000000002</v>
      </c>
      <c r="R343" s="122"/>
      <c r="S343" s="123">
        <v>475.99700000000001</v>
      </c>
      <c r="T343" s="122"/>
      <c r="U343" s="123">
        <v>310.67500000000001</v>
      </c>
      <c r="V343" s="961">
        <f>SUM(C343:U343)</f>
        <v>3759.605</v>
      </c>
      <c r="W343" s="962"/>
      <c r="X343" s="972"/>
      <c r="Y343" s="956"/>
      <c r="Z343" s="956"/>
      <c r="AA343" s="964"/>
      <c r="AB343" s="964"/>
      <c r="AC343" s="956"/>
      <c r="AD343" s="956"/>
      <c r="AE343" s="956"/>
      <c r="AF343" s="956"/>
      <c r="AG343" s="956"/>
      <c r="AH343" s="956"/>
      <c r="AI343" s="956"/>
      <c r="AJ343" s="956"/>
      <c r="AK343" s="956"/>
      <c r="AL343" s="960"/>
    </row>
    <row r="344" spans="1:38" s="119" customFormat="1" ht="12.65" customHeight="1">
      <c r="A344" s="118"/>
      <c r="B344" s="126"/>
      <c r="C344" s="123"/>
      <c r="D344" s="126"/>
      <c r="E344" s="123"/>
      <c r="F344" s="126"/>
      <c r="G344" s="123"/>
      <c r="H344" s="126"/>
      <c r="I344" s="123"/>
      <c r="J344" s="127"/>
      <c r="K344" s="123"/>
      <c r="L344" s="128"/>
      <c r="M344" s="123"/>
      <c r="N344" s="127"/>
      <c r="O344" s="123"/>
      <c r="P344" s="126"/>
      <c r="Q344" s="123"/>
      <c r="R344" s="126"/>
      <c r="S344" s="123"/>
      <c r="T344" s="126"/>
      <c r="X344" s="972"/>
      <c r="Y344" s="956"/>
      <c r="Z344" s="956"/>
      <c r="AA344" s="964"/>
      <c r="AB344" s="964"/>
      <c r="AC344" s="956"/>
      <c r="AD344" s="956"/>
      <c r="AE344" s="956"/>
      <c r="AF344" s="956"/>
      <c r="AG344" s="956"/>
      <c r="AH344" s="956"/>
      <c r="AI344" s="956"/>
      <c r="AJ344" s="956"/>
      <c r="AK344" s="956"/>
      <c r="AL344" s="960"/>
    </row>
    <row r="345" spans="1:38" s="119" customFormat="1" ht="13.5" customHeight="1" thickBot="1">
      <c r="A345" s="118"/>
      <c r="B345" s="129"/>
      <c r="D345" s="129"/>
      <c r="F345" s="129"/>
      <c r="H345" s="129"/>
      <c r="J345" s="130"/>
      <c r="L345" s="131"/>
      <c r="N345" s="130"/>
      <c r="P345" s="129"/>
      <c r="R345" s="129"/>
      <c r="T345" s="129"/>
      <c r="X345" s="972"/>
      <c r="Y345" s="956"/>
      <c r="Z345" s="956"/>
      <c r="AA345" s="964"/>
      <c r="AB345" s="964"/>
      <c r="AC345" s="956"/>
      <c r="AD345" s="956"/>
      <c r="AE345" s="956"/>
      <c r="AF345" s="956"/>
      <c r="AG345" s="956"/>
      <c r="AH345" s="956"/>
      <c r="AI345" s="956"/>
      <c r="AJ345" s="956"/>
      <c r="AK345" s="956"/>
      <c r="AL345" s="960"/>
    </row>
    <row r="346" spans="1:38" s="119" customFormat="1" ht="13.5" customHeight="1">
      <c r="A346" s="118"/>
      <c r="D346" s="121" t="s">
        <v>657</v>
      </c>
      <c r="E346" s="121"/>
      <c r="F346" s="121" t="s">
        <v>2</v>
      </c>
      <c r="G346" s="121"/>
      <c r="H346" s="121" t="s">
        <v>638</v>
      </c>
      <c r="I346" s="121"/>
      <c r="J346" s="121" t="s">
        <v>2</v>
      </c>
      <c r="K346" s="121"/>
      <c r="L346" s="121" t="s">
        <v>642</v>
      </c>
      <c r="M346" s="121"/>
      <c r="N346" s="121" t="s">
        <v>669</v>
      </c>
      <c r="O346" s="121"/>
      <c r="P346" s="121" t="s">
        <v>688</v>
      </c>
      <c r="Q346" s="121"/>
      <c r="R346" s="121" t="s">
        <v>687</v>
      </c>
      <c r="S346" s="121"/>
      <c r="T346" s="121" t="s">
        <v>642</v>
      </c>
      <c r="U346" s="121"/>
      <c r="X346" s="972"/>
      <c r="Y346" s="956"/>
      <c r="Z346" s="956"/>
      <c r="AA346" s="964"/>
      <c r="AB346" s="964"/>
      <c r="AC346" s="956"/>
      <c r="AD346" s="956"/>
      <c r="AE346" s="956"/>
      <c r="AF346" s="956"/>
      <c r="AG346" s="956"/>
      <c r="AH346" s="956"/>
      <c r="AI346" s="956"/>
      <c r="AJ346" s="956"/>
      <c r="AK346" s="956"/>
      <c r="AL346" s="960"/>
    </row>
    <row r="347" spans="1:38" s="119" customFormat="1" ht="14.15" customHeight="1">
      <c r="A347" s="118"/>
      <c r="B347" s="132"/>
      <c r="C347" s="121"/>
      <c r="D347" s="132"/>
      <c r="E347" s="121"/>
      <c r="F347" s="132"/>
      <c r="G347" s="121"/>
      <c r="H347" s="132"/>
      <c r="I347" s="121"/>
      <c r="J347" s="132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X347" s="972"/>
      <c r="Y347" s="956"/>
      <c r="Z347" s="956"/>
      <c r="AA347" s="964"/>
      <c r="AB347" s="964"/>
      <c r="AC347" s="956"/>
      <c r="AD347" s="956"/>
      <c r="AE347" s="956"/>
      <c r="AF347" s="956"/>
      <c r="AG347" s="956"/>
      <c r="AH347" s="956"/>
      <c r="AI347" s="956"/>
      <c r="AJ347" s="956"/>
      <c r="AK347" s="956"/>
      <c r="AL347" s="960"/>
    </row>
    <row r="348" spans="1:38" s="119" customFormat="1" ht="14.15" customHeight="1" thickBot="1">
      <c r="A348" s="118"/>
      <c r="X348" s="972"/>
      <c r="Y348" s="956"/>
      <c r="Z348" s="956"/>
      <c r="AA348" s="968"/>
      <c r="AB348" s="955"/>
      <c r="AC348" s="956"/>
      <c r="AD348" s="956"/>
      <c r="AE348" s="956"/>
      <c r="AF348" s="956"/>
      <c r="AG348" s="956"/>
      <c r="AH348" s="956"/>
      <c r="AI348" s="956"/>
      <c r="AJ348" s="956"/>
      <c r="AK348" s="956"/>
      <c r="AL348" s="960"/>
    </row>
    <row r="349" spans="1:38" s="119" customFormat="1" ht="14.5">
      <c r="A349" s="118"/>
      <c r="C349" s="133"/>
      <c r="E349" s="133"/>
      <c r="G349" s="133"/>
      <c r="I349" s="133"/>
      <c r="X349" s="965">
        <f>V354/1000</f>
        <v>3.1868159</v>
      </c>
      <c r="Y349" s="954">
        <f>X349</f>
        <v>3.1868159</v>
      </c>
      <c r="Z349" s="954"/>
      <c r="AA349" s="963">
        <v>10</v>
      </c>
      <c r="AB349" s="963">
        <v>9</v>
      </c>
      <c r="AC349" s="954">
        <f>AA349-AB349</f>
        <v>1</v>
      </c>
      <c r="AD349" s="954">
        <v>9</v>
      </c>
      <c r="AE349" s="954">
        <v>10</v>
      </c>
      <c r="AF349" s="954">
        <v>0</v>
      </c>
      <c r="AG349" s="954">
        <f>AE349-AF349</f>
        <v>10</v>
      </c>
      <c r="AH349" s="954"/>
      <c r="AI349" s="954"/>
      <c r="AJ349" s="954"/>
      <c r="AK349" s="954"/>
      <c r="AL349" s="958"/>
    </row>
    <row r="350" spans="1:38" s="119" customFormat="1" ht="13.5" customHeight="1">
      <c r="A350" s="118"/>
      <c r="B350" s="121" t="s">
        <v>484</v>
      </c>
      <c r="D350" s="121" t="s">
        <v>485</v>
      </c>
      <c r="E350" s="132"/>
      <c r="F350" s="121" t="s">
        <v>57</v>
      </c>
      <c r="G350" s="132"/>
      <c r="H350" s="121" t="s">
        <v>486</v>
      </c>
      <c r="I350" s="132"/>
      <c r="J350" s="121" t="s">
        <v>487</v>
      </c>
      <c r="K350" s="132"/>
      <c r="L350" s="121" t="s">
        <v>488</v>
      </c>
      <c r="M350" s="121"/>
      <c r="N350" s="121" t="s">
        <v>489</v>
      </c>
      <c r="O350" s="121"/>
      <c r="P350" s="121" t="s">
        <v>490</v>
      </c>
      <c r="Q350" s="121"/>
      <c r="R350" s="121" t="s">
        <v>491</v>
      </c>
      <c r="S350" s="121"/>
      <c r="T350" s="121" t="s">
        <v>58</v>
      </c>
      <c r="X350" s="967"/>
      <c r="Y350" s="956"/>
      <c r="Z350" s="956"/>
      <c r="AA350" s="964"/>
      <c r="AB350" s="964"/>
      <c r="AC350" s="956"/>
      <c r="AD350" s="956"/>
      <c r="AE350" s="956"/>
      <c r="AF350" s="956"/>
      <c r="AG350" s="956"/>
      <c r="AH350" s="956"/>
      <c r="AI350" s="956"/>
      <c r="AJ350" s="956"/>
      <c r="AK350" s="956"/>
      <c r="AL350" s="960"/>
    </row>
    <row r="351" spans="1:38" s="119" customFormat="1" ht="13.5" customHeight="1">
      <c r="A351" s="118"/>
      <c r="X351" s="967"/>
      <c r="Y351" s="956"/>
      <c r="Z351" s="956"/>
      <c r="AA351" s="964"/>
      <c r="AB351" s="964"/>
      <c r="AC351" s="956"/>
      <c r="AD351" s="956"/>
      <c r="AE351" s="956"/>
      <c r="AF351" s="956"/>
      <c r="AG351" s="956"/>
      <c r="AH351" s="956"/>
      <c r="AI351" s="956"/>
      <c r="AJ351" s="956"/>
      <c r="AK351" s="956"/>
      <c r="AL351" s="960"/>
    </row>
    <row r="352" spans="1:38" s="119" customFormat="1" ht="13.5" customHeight="1">
      <c r="A352" s="118"/>
      <c r="B352" s="121"/>
      <c r="C352" s="121"/>
      <c r="D352" s="121"/>
      <c r="F352" s="121"/>
      <c r="G352" s="121"/>
      <c r="H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X352" s="967"/>
      <c r="Y352" s="956"/>
      <c r="Z352" s="956"/>
      <c r="AA352" s="964"/>
      <c r="AB352" s="964"/>
      <c r="AC352" s="956"/>
      <c r="AD352" s="956"/>
      <c r="AE352" s="956"/>
      <c r="AF352" s="956"/>
      <c r="AG352" s="956"/>
      <c r="AH352" s="956"/>
      <c r="AI352" s="956"/>
      <c r="AJ352" s="956"/>
      <c r="AK352" s="956"/>
      <c r="AL352" s="960"/>
    </row>
    <row r="353" spans="1:38" s="119" customFormat="1" ht="13.5" customHeight="1" thickBot="1">
      <c r="A353" s="118"/>
      <c r="C353" s="121"/>
      <c r="D353" s="121"/>
      <c r="F353" s="121"/>
      <c r="G353" s="121"/>
      <c r="H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W353" s="298"/>
      <c r="X353" s="967"/>
      <c r="Y353" s="956"/>
      <c r="Z353" s="956"/>
      <c r="AA353" s="964"/>
      <c r="AB353" s="964"/>
      <c r="AC353" s="956"/>
      <c r="AD353" s="956"/>
      <c r="AE353" s="956"/>
      <c r="AF353" s="956"/>
      <c r="AG353" s="956"/>
      <c r="AH353" s="956"/>
      <c r="AI353" s="956"/>
      <c r="AJ353" s="956"/>
      <c r="AK353" s="956"/>
      <c r="AL353" s="960"/>
    </row>
    <row r="354" spans="1:38" s="119" customFormat="1" ht="13.5" customHeight="1">
      <c r="A354" s="118"/>
      <c r="B354" s="122"/>
      <c r="C354" s="123">
        <v>239.51</v>
      </c>
      <c r="D354" s="122"/>
      <c r="E354" s="123">
        <v>246.982</v>
      </c>
      <c r="F354" s="122"/>
      <c r="G354" s="123">
        <v>311</v>
      </c>
      <c r="H354" s="125"/>
      <c r="I354" s="123">
        <v>367</v>
      </c>
      <c r="J354" s="122"/>
      <c r="K354" s="123">
        <v>352</v>
      </c>
      <c r="L354" s="122"/>
      <c r="M354" s="123">
        <v>322</v>
      </c>
      <c r="N354" s="122"/>
      <c r="O354" s="123">
        <v>376.185</v>
      </c>
      <c r="P354" s="122"/>
      <c r="Q354" s="123">
        <v>411.1429</v>
      </c>
      <c r="R354" s="122"/>
      <c r="S354" s="123">
        <v>295</v>
      </c>
      <c r="T354" s="122"/>
      <c r="U354" s="123">
        <v>265.99599999999998</v>
      </c>
      <c r="V354" s="961">
        <f>SUM(C354:U354)</f>
        <v>3186.8159000000001</v>
      </c>
      <c r="W354" s="962"/>
      <c r="X354" s="967"/>
      <c r="Y354" s="956"/>
      <c r="Z354" s="956"/>
      <c r="AA354" s="964"/>
      <c r="AB354" s="964"/>
      <c r="AC354" s="956"/>
      <c r="AD354" s="956"/>
      <c r="AE354" s="956"/>
      <c r="AF354" s="956"/>
      <c r="AG354" s="956"/>
      <c r="AH354" s="956"/>
      <c r="AI354" s="956"/>
      <c r="AJ354" s="956"/>
      <c r="AK354" s="956"/>
      <c r="AL354" s="960"/>
    </row>
    <row r="355" spans="1:38" s="119" customFormat="1" ht="12.65" customHeight="1">
      <c r="A355" s="118"/>
      <c r="B355" s="126"/>
      <c r="C355" s="123"/>
      <c r="D355" s="126"/>
      <c r="E355" s="123"/>
      <c r="F355" s="126"/>
      <c r="G355" s="123"/>
      <c r="H355" s="128"/>
      <c r="I355" s="123"/>
      <c r="J355" s="126"/>
      <c r="K355" s="123"/>
      <c r="L355" s="126"/>
      <c r="M355" s="123"/>
      <c r="N355" s="126"/>
      <c r="O355" s="123"/>
      <c r="P355" s="126"/>
      <c r="Q355" s="123"/>
      <c r="R355" s="126"/>
      <c r="S355" s="123"/>
      <c r="T355" s="126"/>
      <c r="X355" s="967"/>
      <c r="Y355" s="956"/>
      <c r="Z355" s="956"/>
      <c r="AA355" s="964"/>
      <c r="AB355" s="964"/>
      <c r="AC355" s="956"/>
      <c r="AD355" s="956"/>
      <c r="AE355" s="956"/>
      <c r="AF355" s="956"/>
      <c r="AG355" s="956"/>
      <c r="AH355" s="956"/>
      <c r="AI355" s="956"/>
      <c r="AJ355" s="956"/>
      <c r="AK355" s="956"/>
      <c r="AL355" s="960"/>
    </row>
    <row r="356" spans="1:38" s="119" customFormat="1" ht="13.5" customHeight="1" thickBot="1">
      <c r="A356" s="118"/>
      <c r="B356" s="129"/>
      <c r="D356" s="129"/>
      <c r="F356" s="129"/>
      <c r="H356" s="131"/>
      <c r="J356" s="129"/>
      <c r="L356" s="129"/>
      <c r="N356" s="129"/>
      <c r="P356" s="129"/>
      <c r="R356" s="129"/>
      <c r="T356" s="129"/>
      <c r="X356" s="967"/>
      <c r="Y356" s="956"/>
      <c r="Z356" s="956"/>
      <c r="AA356" s="964"/>
      <c r="AB356" s="964"/>
      <c r="AC356" s="956"/>
      <c r="AD356" s="956"/>
      <c r="AE356" s="956"/>
      <c r="AF356" s="956"/>
      <c r="AG356" s="956"/>
      <c r="AH356" s="956"/>
      <c r="AI356" s="956"/>
      <c r="AJ356" s="956"/>
      <c r="AK356" s="956"/>
      <c r="AL356" s="960"/>
    </row>
    <row r="357" spans="1:38" s="119" customFormat="1" ht="13.5" customHeight="1">
      <c r="A357" s="118"/>
      <c r="B357" s="121" t="s">
        <v>2</v>
      </c>
      <c r="C357" s="121"/>
      <c r="D357" s="121" t="s">
        <v>20</v>
      </c>
      <c r="E357" s="121"/>
      <c r="F357" s="121" t="s">
        <v>20</v>
      </c>
      <c r="G357" s="121"/>
      <c r="H357" s="121" t="s">
        <v>638</v>
      </c>
      <c r="I357" s="121"/>
      <c r="J357" s="121" t="s">
        <v>638</v>
      </c>
      <c r="K357" s="121"/>
      <c r="L357" s="121" t="s">
        <v>638</v>
      </c>
      <c r="M357" s="121"/>
      <c r="N357" s="121" t="s">
        <v>657</v>
      </c>
      <c r="O357" s="121"/>
      <c r="P357" s="121" t="s">
        <v>660</v>
      </c>
      <c r="Q357" s="121"/>
      <c r="R357" s="121" t="s">
        <v>673</v>
      </c>
      <c r="S357" s="121"/>
      <c r="T357" s="121" t="s">
        <v>1674</v>
      </c>
      <c r="X357" s="967"/>
      <c r="Y357" s="956"/>
      <c r="Z357" s="956"/>
      <c r="AA357" s="964"/>
      <c r="AB357" s="964"/>
      <c r="AC357" s="956"/>
      <c r="AD357" s="956"/>
      <c r="AE357" s="956"/>
      <c r="AF357" s="956"/>
      <c r="AG357" s="956"/>
      <c r="AH357" s="956"/>
      <c r="AI357" s="956"/>
      <c r="AJ357" s="956"/>
      <c r="AK357" s="956"/>
      <c r="AL357" s="960"/>
    </row>
    <row r="358" spans="1:38" s="119" customFormat="1" ht="14.15" customHeight="1">
      <c r="A358" s="118"/>
      <c r="B358" s="132"/>
      <c r="C358" s="121"/>
      <c r="D358" s="132"/>
      <c r="E358" s="121"/>
      <c r="F358" s="132"/>
      <c r="G358" s="121"/>
      <c r="H358" s="132"/>
      <c r="I358" s="121"/>
      <c r="J358" s="132"/>
      <c r="K358" s="121"/>
      <c r="L358" s="132"/>
      <c r="M358" s="121"/>
      <c r="N358" s="121"/>
      <c r="O358" s="121"/>
      <c r="P358" s="121"/>
      <c r="Q358" s="121"/>
      <c r="R358" s="121"/>
      <c r="S358" s="121"/>
      <c r="T358" s="121"/>
      <c r="U358" s="121"/>
      <c r="X358" s="967"/>
      <c r="Y358" s="956"/>
      <c r="Z358" s="956"/>
      <c r="AA358" s="964"/>
      <c r="AB358" s="964"/>
      <c r="AC358" s="956"/>
      <c r="AD358" s="956"/>
      <c r="AE358" s="956"/>
      <c r="AF358" s="956"/>
      <c r="AG358" s="956"/>
      <c r="AH358" s="956"/>
      <c r="AI358" s="956"/>
      <c r="AJ358" s="956"/>
      <c r="AK358" s="956"/>
      <c r="AL358" s="960"/>
    </row>
    <row r="359" spans="1:38" s="119" customFormat="1" ht="14.15" customHeight="1" thickBot="1">
      <c r="A359" s="118"/>
      <c r="X359" s="967"/>
      <c r="Y359" s="956"/>
      <c r="Z359" s="956"/>
      <c r="AA359" s="968"/>
      <c r="AB359" s="955"/>
      <c r="AC359" s="956"/>
      <c r="AD359" s="956"/>
      <c r="AE359" s="956"/>
      <c r="AF359" s="956"/>
      <c r="AG359" s="956"/>
      <c r="AH359" s="956"/>
      <c r="AI359" s="956"/>
      <c r="AJ359" s="956"/>
      <c r="AK359" s="956"/>
      <c r="AL359" s="960"/>
    </row>
    <row r="360" spans="1:38" s="119" customFormat="1" ht="14.5">
      <c r="A360" s="118"/>
      <c r="C360" s="133"/>
      <c r="E360" s="133"/>
      <c r="G360" s="133"/>
      <c r="I360" s="133"/>
      <c r="X360" s="965">
        <f>V365/1000</f>
        <v>3.3363700000000005</v>
      </c>
      <c r="Y360" s="954">
        <f>X360</f>
        <v>3.3363700000000005</v>
      </c>
      <c r="Z360" s="954"/>
      <c r="AA360" s="963">
        <v>10</v>
      </c>
      <c r="AB360" s="963">
        <v>10</v>
      </c>
      <c r="AC360" s="954">
        <f>AA360-AB360</f>
        <v>0</v>
      </c>
      <c r="AD360" s="954">
        <v>10</v>
      </c>
      <c r="AE360" s="954">
        <v>10</v>
      </c>
      <c r="AF360" s="954">
        <v>5</v>
      </c>
      <c r="AG360" s="954">
        <f>AE360-AF360</f>
        <v>5</v>
      </c>
      <c r="AH360" s="954"/>
      <c r="AI360" s="954"/>
      <c r="AJ360" s="954"/>
      <c r="AK360" s="954"/>
      <c r="AL360" s="958"/>
    </row>
    <row r="361" spans="1:38" s="119" customFormat="1" ht="13.5" customHeight="1">
      <c r="A361" s="118"/>
      <c r="B361" s="121" t="s">
        <v>492</v>
      </c>
      <c r="D361" s="121" t="s">
        <v>493</v>
      </c>
      <c r="E361" s="132"/>
      <c r="F361" s="121" t="s">
        <v>232</v>
      </c>
      <c r="G361" s="132"/>
      <c r="H361" s="121" t="s">
        <v>494</v>
      </c>
      <c r="I361" s="132"/>
      <c r="J361" s="121" t="s">
        <v>495</v>
      </c>
      <c r="K361" s="132"/>
      <c r="L361" s="121" t="s">
        <v>496</v>
      </c>
      <c r="M361" s="121"/>
      <c r="N361" s="121" t="s">
        <v>497</v>
      </c>
      <c r="O361" s="121"/>
      <c r="P361" s="121" t="s">
        <v>498</v>
      </c>
      <c r="Q361" s="121"/>
      <c r="R361" s="121" t="s">
        <v>499</v>
      </c>
      <c r="S361" s="121"/>
      <c r="T361" s="121" t="s">
        <v>500</v>
      </c>
      <c r="X361" s="967"/>
      <c r="Y361" s="956"/>
      <c r="Z361" s="956"/>
      <c r="AA361" s="964"/>
      <c r="AB361" s="964"/>
      <c r="AC361" s="956"/>
      <c r="AD361" s="956"/>
      <c r="AE361" s="956"/>
      <c r="AF361" s="956"/>
      <c r="AG361" s="956"/>
      <c r="AH361" s="956"/>
      <c r="AI361" s="956"/>
      <c r="AJ361" s="956"/>
      <c r="AK361" s="956"/>
      <c r="AL361" s="960"/>
    </row>
    <row r="362" spans="1:38" s="119" customFormat="1" ht="13.5" customHeight="1">
      <c r="A362" s="118"/>
      <c r="X362" s="967"/>
      <c r="Y362" s="956"/>
      <c r="Z362" s="956"/>
      <c r="AA362" s="964"/>
      <c r="AB362" s="964"/>
      <c r="AC362" s="956"/>
      <c r="AD362" s="956"/>
      <c r="AE362" s="956"/>
      <c r="AF362" s="956"/>
      <c r="AG362" s="956"/>
      <c r="AH362" s="956"/>
      <c r="AI362" s="956"/>
      <c r="AJ362" s="956"/>
      <c r="AK362" s="956"/>
      <c r="AL362" s="960"/>
    </row>
    <row r="363" spans="1:38" s="119" customFormat="1" ht="13.5" customHeight="1">
      <c r="A363" s="118"/>
      <c r="B363" s="121"/>
      <c r="C363" s="121"/>
      <c r="D363" s="121"/>
      <c r="F363" s="121"/>
      <c r="G363" s="121"/>
      <c r="H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X363" s="967"/>
      <c r="Y363" s="956"/>
      <c r="Z363" s="956"/>
      <c r="AA363" s="964"/>
      <c r="AB363" s="964"/>
      <c r="AC363" s="956"/>
      <c r="AD363" s="956"/>
      <c r="AE363" s="956"/>
      <c r="AF363" s="956"/>
      <c r="AG363" s="956"/>
      <c r="AH363" s="956"/>
      <c r="AI363" s="956"/>
      <c r="AJ363" s="956"/>
      <c r="AK363" s="956"/>
      <c r="AL363" s="960"/>
    </row>
    <row r="364" spans="1:38" s="119" customFormat="1" ht="13.5" customHeight="1" thickBot="1">
      <c r="A364" s="118"/>
      <c r="B364" s="121"/>
      <c r="C364" s="121"/>
      <c r="D364" s="121"/>
      <c r="F364" s="121"/>
      <c r="G364" s="121"/>
      <c r="H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W364" s="298"/>
      <c r="X364" s="967"/>
      <c r="Y364" s="956"/>
      <c r="Z364" s="956"/>
      <c r="AA364" s="964"/>
      <c r="AB364" s="964"/>
      <c r="AC364" s="956"/>
      <c r="AD364" s="956"/>
      <c r="AE364" s="956"/>
      <c r="AF364" s="956"/>
      <c r="AG364" s="956"/>
      <c r="AH364" s="956"/>
      <c r="AI364" s="956"/>
      <c r="AJ364" s="956"/>
      <c r="AK364" s="956"/>
      <c r="AL364" s="960"/>
    </row>
    <row r="365" spans="1:38" s="119" customFormat="1" ht="13.5" customHeight="1">
      <c r="A365" s="118"/>
      <c r="B365" s="122"/>
      <c r="C365" s="123">
        <v>353</v>
      </c>
      <c r="D365" s="122"/>
      <c r="E365" s="123">
        <v>301</v>
      </c>
      <c r="F365" s="122"/>
      <c r="G365" s="123">
        <v>418</v>
      </c>
      <c r="H365" s="122"/>
      <c r="I365" s="123">
        <v>425.54500000000002</v>
      </c>
      <c r="J365" s="122"/>
      <c r="K365" s="123">
        <v>200.821</v>
      </c>
      <c r="L365" s="122"/>
      <c r="M365" s="123">
        <v>202.27699999999999</v>
      </c>
      <c r="N365" s="122"/>
      <c r="O365" s="123">
        <v>363.32100000000003</v>
      </c>
      <c r="P365" s="122"/>
      <c r="Q365" s="123">
        <v>363.99599999999998</v>
      </c>
      <c r="R365" s="122"/>
      <c r="S365" s="123">
        <v>373.40699999999998</v>
      </c>
      <c r="T365" s="122"/>
      <c r="U365" s="123">
        <v>335.00299999999999</v>
      </c>
      <c r="V365" s="961">
        <f>SUM(C365:U365)</f>
        <v>3336.3700000000003</v>
      </c>
      <c r="W365" s="962"/>
      <c r="X365" s="967"/>
      <c r="Y365" s="956"/>
      <c r="Z365" s="956"/>
      <c r="AA365" s="964"/>
      <c r="AB365" s="964"/>
      <c r="AC365" s="956"/>
      <c r="AD365" s="956"/>
      <c r="AE365" s="956"/>
      <c r="AF365" s="956"/>
      <c r="AG365" s="956"/>
      <c r="AH365" s="956"/>
      <c r="AI365" s="956"/>
      <c r="AJ365" s="956"/>
      <c r="AK365" s="956"/>
      <c r="AL365" s="960"/>
    </row>
    <row r="366" spans="1:38" s="119" customFormat="1" ht="12.65" customHeight="1">
      <c r="A366" s="118"/>
      <c r="B366" s="126"/>
      <c r="C366" s="123"/>
      <c r="D366" s="126"/>
      <c r="E366" s="123"/>
      <c r="F366" s="126"/>
      <c r="G366" s="123"/>
      <c r="H366" s="126"/>
      <c r="I366" s="123"/>
      <c r="J366" s="126"/>
      <c r="K366" s="123"/>
      <c r="L366" s="126"/>
      <c r="M366" s="123"/>
      <c r="N366" s="126"/>
      <c r="O366" s="123"/>
      <c r="P366" s="126"/>
      <c r="Q366" s="123"/>
      <c r="R366" s="126"/>
      <c r="S366" s="123"/>
      <c r="T366" s="126"/>
      <c r="X366" s="967"/>
      <c r="Y366" s="956"/>
      <c r="Z366" s="956"/>
      <c r="AA366" s="964"/>
      <c r="AB366" s="964"/>
      <c r="AC366" s="956"/>
      <c r="AD366" s="956"/>
      <c r="AE366" s="956"/>
      <c r="AF366" s="956"/>
      <c r="AG366" s="956"/>
      <c r="AH366" s="956"/>
      <c r="AI366" s="956"/>
      <c r="AJ366" s="956"/>
      <c r="AK366" s="956"/>
      <c r="AL366" s="960"/>
    </row>
    <row r="367" spans="1:38" s="119" customFormat="1" ht="13.5" customHeight="1" thickBot="1">
      <c r="A367" s="118"/>
      <c r="B367" s="129"/>
      <c r="D367" s="129"/>
      <c r="F367" s="129"/>
      <c r="H367" s="129"/>
      <c r="J367" s="129"/>
      <c r="L367" s="129"/>
      <c r="N367" s="129"/>
      <c r="P367" s="129"/>
      <c r="R367" s="129"/>
      <c r="T367" s="129"/>
      <c r="X367" s="967"/>
      <c r="Y367" s="956"/>
      <c r="Z367" s="956"/>
      <c r="AA367" s="964"/>
      <c r="AB367" s="964"/>
      <c r="AC367" s="956"/>
      <c r="AD367" s="956"/>
      <c r="AE367" s="956"/>
      <c r="AF367" s="956"/>
      <c r="AG367" s="956"/>
      <c r="AH367" s="956"/>
      <c r="AI367" s="956"/>
      <c r="AJ367" s="956"/>
      <c r="AK367" s="956"/>
      <c r="AL367" s="960"/>
    </row>
    <row r="368" spans="1:38" s="119" customFormat="1" ht="13.5" customHeight="1">
      <c r="A368" s="118"/>
      <c r="D368" s="121" t="s">
        <v>638</v>
      </c>
      <c r="E368" s="121"/>
      <c r="F368" s="121" t="s">
        <v>638</v>
      </c>
      <c r="G368" s="121"/>
      <c r="H368" s="121" t="s">
        <v>657</v>
      </c>
      <c r="I368" s="121"/>
      <c r="J368" s="121" t="s">
        <v>685</v>
      </c>
      <c r="K368" s="121"/>
      <c r="L368" s="121" t="s">
        <v>1681</v>
      </c>
      <c r="M368" s="121"/>
      <c r="N368" s="121" t="s">
        <v>689</v>
      </c>
      <c r="O368" s="121"/>
      <c r="P368" s="121" t="s">
        <v>2</v>
      </c>
      <c r="Q368" s="121"/>
      <c r="R368" s="121" t="s">
        <v>638</v>
      </c>
      <c r="S368" s="121"/>
      <c r="T368" s="121" t="s">
        <v>668</v>
      </c>
      <c r="U368" s="121"/>
      <c r="X368" s="967"/>
      <c r="Y368" s="956"/>
      <c r="Z368" s="956"/>
      <c r="AA368" s="964"/>
      <c r="AB368" s="964"/>
      <c r="AC368" s="956"/>
      <c r="AD368" s="956"/>
      <c r="AE368" s="956"/>
      <c r="AF368" s="956"/>
      <c r="AG368" s="956"/>
      <c r="AH368" s="956"/>
      <c r="AI368" s="956"/>
      <c r="AJ368" s="956"/>
      <c r="AK368" s="956"/>
      <c r="AL368" s="960"/>
    </row>
    <row r="369" spans="1:38" s="119" customFormat="1" ht="14.15" customHeight="1">
      <c r="A369" s="118"/>
      <c r="S369" s="121"/>
      <c r="T369" s="121"/>
      <c r="U369" s="121"/>
      <c r="X369" s="967"/>
      <c r="Y369" s="956"/>
      <c r="Z369" s="956"/>
      <c r="AA369" s="964"/>
      <c r="AB369" s="964"/>
      <c r="AC369" s="956"/>
      <c r="AD369" s="956"/>
      <c r="AE369" s="956"/>
      <c r="AF369" s="956"/>
      <c r="AG369" s="956"/>
      <c r="AH369" s="956"/>
      <c r="AI369" s="956"/>
      <c r="AJ369" s="956"/>
      <c r="AK369" s="956"/>
      <c r="AL369" s="960"/>
    </row>
    <row r="370" spans="1:38" s="119" customFormat="1" ht="14.15" customHeight="1" thickBot="1">
      <c r="A370" s="118"/>
      <c r="X370" s="967"/>
      <c r="Y370" s="956"/>
      <c r="Z370" s="956"/>
      <c r="AA370" s="968"/>
      <c r="AB370" s="955"/>
      <c r="AC370" s="956"/>
      <c r="AD370" s="956"/>
      <c r="AE370" s="956"/>
      <c r="AF370" s="956"/>
      <c r="AG370" s="956"/>
      <c r="AH370" s="956"/>
      <c r="AI370" s="956"/>
      <c r="AJ370" s="956"/>
      <c r="AK370" s="956"/>
      <c r="AL370" s="960"/>
    </row>
    <row r="371" spans="1:38" s="119" customFormat="1" ht="14.5">
      <c r="A371" s="118"/>
      <c r="C371" s="133"/>
      <c r="E371" s="133"/>
      <c r="G371" s="133"/>
      <c r="I371" s="133"/>
      <c r="X371" s="965">
        <f>V376/1000</f>
        <v>3.5847999999999995</v>
      </c>
      <c r="Y371" s="954">
        <f>X371</f>
        <v>3.5847999999999995</v>
      </c>
      <c r="Z371" s="954"/>
      <c r="AA371" s="963">
        <v>10</v>
      </c>
      <c r="AB371" s="963">
        <v>10</v>
      </c>
      <c r="AC371" s="954">
        <f>AA371-AB371</f>
        <v>0</v>
      </c>
      <c r="AD371" s="954">
        <v>10</v>
      </c>
      <c r="AE371" s="954">
        <v>10</v>
      </c>
      <c r="AF371" s="954">
        <v>10</v>
      </c>
      <c r="AG371" s="954">
        <f>AE371-AF371</f>
        <v>0</v>
      </c>
      <c r="AH371" s="954"/>
      <c r="AI371" s="954"/>
      <c r="AJ371" s="954"/>
      <c r="AK371" s="954"/>
      <c r="AL371" s="958"/>
    </row>
    <row r="372" spans="1:38" s="119" customFormat="1" ht="13.5" customHeight="1">
      <c r="A372" s="118"/>
      <c r="B372" s="121" t="s">
        <v>501</v>
      </c>
      <c r="D372" s="121" t="s">
        <v>59</v>
      </c>
      <c r="E372" s="132"/>
      <c r="F372" s="121" t="s">
        <v>231</v>
      </c>
      <c r="G372" s="132"/>
      <c r="H372" s="121" t="s">
        <v>181</v>
      </c>
      <c r="I372" s="132"/>
      <c r="J372" s="121" t="s">
        <v>502</v>
      </c>
      <c r="K372" s="132"/>
      <c r="L372" s="121" t="s">
        <v>205</v>
      </c>
      <c r="M372" s="121"/>
      <c r="N372" s="121" t="s">
        <v>503</v>
      </c>
      <c r="O372" s="121"/>
      <c r="P372" s="121" t="s">
        <v>60</v>
      </c>
      <c r="Q372" s="121"/>
      <c r="R372" s="121" t="s">
        <v>504</v>
      </c>
      <c r="S372" s="121"/>
      <c r="T372" s="121" t="s">
        <v>211</v>
      </c>
      <c r="X372" s="967"/>
      <c r="Y372" s="956"/>
      <c r="Z372" s="956"/>
      <c r="AA372" s="964"/>
      <c r="AB372" s="964"/>
      <c r="AC372" s="956"/>
      <c r="AD372" s="956"/>
      <c r="AE372" s="956"/>
      <c r="AF372" s="956"/>
      <c r="AG372" s="956"/>
      <c r="AH372" s="956"/>
      <c r="AI372" s="956"/>
      <c r="AJ372" s="956"/>
      <c r="AK372" s="956"/>
      <c r="AL372" s="960"/>
    </row>
    <row r="373" spans="1:38" s="119" customFormat="1" ht="13.5" customHeight="1">
      <c r="A373" s="118"/>
      <c r="X373" s="967"/>
      <c r="Y373" s="956"/>
      <c r="Z373" s="956"/>
      <c r="AA373" s="964"/>
      <c r="AB373" s="964"/>
      <c r="AC373" s="956"/>
      <c r="AD373" s="956"/>
      <c r="AE373" s="956"/>
      <c r="AF373" s="956"/>
      <c r="AG373" s="956"/>
      <c r="AH373" s="956"/>
      <c r="AI373" s="956"/>
      <c r="AJ373" s="956"/>
      <c r="AK373" s="956"/>
      <c r="AL373" s="960"/>
    </row>
    <row r="374" spans="1:38" s="119" customFormat="1" ht="13.5" customHeight="1">
      <c r="A374" s="118"/>
      <c r="B374" s="121"/>
      <c r="C374" s="121"/>
      <c r="D374" s="121"/>
      <c r="F374" s="121"/>
      <c r="G374" s="121"/>
      <c r="H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X374" s="967"/>
      <c r="Y374" s="956"/>
      <c r="Z374" s="956"/>
      <c r="AA374" s="964"/>
      <c r="AB374" s="964"/>
      <c r="AC374" s="956"/>
      <c r="AD374" s="956"/>
      <c r="AE374" s="956"/>
      <c r="AF374" s="956"/>
      <c r="AG374" s="956"/>
      <c r="AH374" s="956"/>
      <c r="AI374" s="956"/>
      <c r="AJ374" s="956"/>
      <c r="AK374" s="956"/>
      <c r="AL374" s="960"/>
    </row>
    <row r="375" spans="1:38" s="119" customFormat="1" ht="13.5" customHeight="1" thickBot="1">
      <c r="A375" s="118"/>
      <c r="B375" s="121"/>
      <c r="C375" s="121"/>
      <c r="D375" s="121"/>
      <c r="F375" s="121"/>
      <c r="G375" s="121"/>
      <c r="H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W375" s="298"/>
      <c r="X375" s="967"/>
      <c r="Y375" s="956"/>
      <c r="Z375" s="956"/>
      <c r="AA375" s="964"/>
      <c r="AB375" s="964"/>
      <c r="AC375" s="956"/>
      <c r="AD375" s="956"/>
      <c r="AE375" s="956"/>
      <c r="AF375" s="956"/>
      <c r="AG375" s="956"/>
      <c r="AH375" s="956"/>
      <c r="AI375" s="956"/>
      <c r="AJ375" s="956"/>
      <c r="AK375" s="956"/>
      <c r="AL375" s="960"/>
    </row>
    <row r="376" spans="1:38" s="119" customFormat="1" ht="13.5" customHeight="1">
      <c r="A376" s="118"/>
      <c r="B376" s="122"/>
      <c r="C376" s="123">
        <v>399.04500000000002</v>
      </c>
      <c r="D376" s="122"/>
      <c r="E376" s="123">
        <v>366.005</v>
      </c>
      <c r="F376" s="122"/>
      <c r="G376" s="123">
        <v>273</v>
      </c>
      <c r="H376" s="122"/>
      <c r="I376" s="123">
        <v>372</v>
      </c>
      <c r="J376" s="122"/>
      <c r="K376" s="123">
        <v>417</v>
      </c>
      <c r="L376" s="122"/>
      <c r="M376" s="123">
        <v>407.733</v>
      </c>
      <c r="N376" s="122"/>
      <c r="O376" s="123">
        <v>280.01499999999999</v>
      </c>
      <c r="P376" s="122"/>
      <c r="Q376" s="123">
        <v>337.00200000000001</v>
      </c>
      <c r="R376" s="122"/>
      <c r="S376" s="123">
        <v>374</v>
      </c>
      <c r="T376" s="122"/>
      <c r="U376" s="123">
        <v>359</v>
      </c>
      <c r="V376" s="961">
        <f>SUM(C376:U376)</f>
        <v>3584.7999999999997</v>
      </c>
      <c r="W376" s="962"/>
      <c r="X376" s="967"/>
      <c r="Y376" s="956"/>
      <c r="Z376" s="956"/>
      <c r="AA376" s="964"/>
      <c r="AB376" s="964"/>
      <c r="AC376" s="956"/>
      <c r="AD376" s="956"/>
      <c r="AE376" s="956"/>
      <c r="AF376" s="956"/>
      <c r="AG376" s="956"/>
      <c r="AH376" s="956"/>
      <c r="AI376" s="956"/>
      <c r="AJ376" s="956"/>
      <c r="AK376" s="956"/>
      <c r="AL376" s="960"/>
    </row>
    <row r="377" spans="1:38" s="119" customFormat="1" ht="12.65" customHeight="1">
      <c r="A377" s="118"/>
      <c r="B377" s="126"/>
      <c r="C377" s="123"/>
      <c r="D377" s="126"/>
      <c r="E377" s="123"/>
      <c r="F377" s="126"/>
      <c r="G377" s="123"/>
      <c r="H377" s="126"/>
      <c r="I377" s="123"/>
      <c r="J377" s="126"/>
      <c r="K377" s="123"/>
      <c r="L377" s="126"/>
      <c r="M377" s="123"/>
      <c r="N377" s="126"/>
      <c r="O377" s="123"/>
      <c r="P377" s="126"/>
      <c r="Q377" s="123"/>
      <c r="R377" s="126"/>
      <c r="S377" s="123"/>
      <c r="T377" s="126"/>
      <c r="X377" s="967"/>
      <c r="Y377" s="956"/>
      <c r="Z377" s="956"/>
      <c r="AA377" s="964"/>
      <c r="AB377" s="964"/>
      <c r="AC377" s="956"/>
      <c r="AD377" s="956"/>
      <c r="AE377" s="956"/>
      <c r="AF377" s="956"/>
      <c r="AG377" s="956"/>
      <c r="AH377" s="956"/>
      <c r="AI377" s="956"/>
      <c r="AJ377" s="956"/>
      <c r="AK377" s="956"/>
      <c r="AL377" s="960"/>
    </row>
    <row r="378" spans="1:38" s="119" customFormat="1" ht="13.5" customHeight="1" thickBot="1">
      <c r="A378" s="118"/>
      <c r="B378" s="129"/>
      <c r="D378" s="129"/>
      <c r="F378" s="129"/>
      <c r="H378" s="129"/>
      <c r="J378" s="129"/>
      <c r="L378" s="129"/>
      <c r="N378" s="129"/>
      <c r="P378" s="129"/>
      <c r="R378" s="129"/>
      <c r="T378" s="129"/>
      <c r="X378" s="967"/>
      <c r="Y378" s="956"/>
      <c r="Z378" s="956"/>
      <c r="AA378" s="964"/>
      <c r="AB378" s="964"/>
      <c r="AC378" s="956"/>
      <c r="AD378" s="956"/>
      <c r="AE378" s="956"/>
      <c r="AF378" s="956"/>
      <c r="AG378" s="956"/>
      <c r="AH378" s="956"/>
      <c r="AI378" s="956"/>
      <c r="AJ378" s="956"/>
      <c r="AK378" s="956"/>
      <c r="AL378" s="960"/>
    </row>
    <row r="379" spans="1:38" s="119" customFormat="1" ht="13.5" customHeight="1">
      <c r="A379" s="118"/>
      <c r="B379" s="121" t="s">
        <v>657</v>
      </c>
      <c r="C379" s="121"/>
      <c r="D379" s="121" t="s">
        <v>5</v>
      </c>
      <c r="E379" s="121"/>
      <c r="F379" s="121" t="s">
        <v>638</v>
      </c>
      <c r="G379" s="121"/>
      <c r="H379" s="121" t="s">
        <v>638</v>
      </c>
      <c r="I379" s="121"/>
      <c r="J379" s="121" t="s">
        <v>638</v>
      </c>
      <c r="K379" s="121"/>
      <c r="L379" s="121" t="s">
        <v>657</v>
      </c>
      <c r="M379" s="121"/>
      <c r="N379" s="121" t="s">
        <v>29</v>
      </c>
      <c r="O379" s="121"/>
      <c r="P379" s="121" t="s">
        <v>29</v>
      </c>
      <c r="Q379" s="121"/>
      <c r="R379" s="121" t="s">
        <v>638</v>
      </c>
      <c r="S379" s="121"/>
      <c r="T379" s="121" t="s">
        <v>638</v>
      </c>
      <c r="X379" s="967"/>
      <c r="Y379" s="956"/>
      <c r="Z379" s="956"/>
      <c r="AA379" s="964"/>
      <c r="AB379" s="964"/>
      <c r="AC379" s="956"/>
      <c r="AD379" s="956"/>
      <c r="AE379" s="956"/>
      <c r="AF379" s="956"/>
      <c r="AG379" s="956"/>
      <c r="AH379" s="956"/>
      <c r="AI379" s="956"/>
      <c r="AJ379" s="956"/>
      <c r="AK379" s="956"/>
      <c r="AL379" s="960"/>
    </row>
    <row r="380" spans="1:38" s="119" customFormat="1" ht="14.15" customHeight="1">
      <c r="A380" s="118"/>
      <c r="B380" s="132"/>
      <c r="C380" s="121"/>
      <c r="D380" s="154"/>
      <c r="E380" s="121"/>
      <c r="F380" s="132"/>
      <c r="G380" s="121"/>
      <c r="H380" s="132"/>
      <c r="I380" s="121"/>
      <c r="J380" s="132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X380" s="967"/>
      <c r="Y380" s="956"/>
      <c r="Z380" s="956"/>
      <c r="AA380" s="964"/>
      <c r="AB380" s="964"/>
      <c r="AC380" s="956"/>
      <c r="AD380" s="956"/>
      <c r="AE380" s="956"/>
      <c r="AF380" s="956"/>
      <c r="AG380" s="956"/>
      <c r="AH380" s="956"/>
      <c r="AI380" s="956"/>
      <c r="AJ380" s="956"/>
      <c r="AK380" s="956"/>
      <c r="AL380" s="960"/>
    </row>
    <row r="381" spans="1:38" s="119" customFormat="1" ht="14.15" customHeight="1" thickBot="1">
      <c r="A381" s="118"/>
      <c r="X381" s="967"/>
      <c r="Y381" s="956"/>
      <c r="Z381" s="956"/>
      <c r="AA381" s="968"/>
      <c r="AB381" s="955"/>
      <c r="AC381" s="956"/>
      <c r="AD381" s="956"/>
      <c r="AE381" s="956"/>
      <c r="AF381" s="956"/>
      <c r="AG381" s="956"/>
      <c r="AH381" s="956"/>
      <c r="AI381" s="956"/>
      <c r="AJ381" s="956"/>
      <c r="AK381" s="956"/>
      <c r="AL381" s="960"/>
    </row>
    <row r="382" spans="1:38" s="119" customFormat="1" ht="14.5">
      <c r="A382" s="118"/>
      <c r="C382" s="133"/>
      <c r="E382" s="133"/>
      <c r="G382" s="133"/>
      <c r="I382" s="133"/>
      <c r="X382" s="965">
        <f>V387/1000</f>
        <v>3.8723450000000001</v>
      </c>
      <c r="Y382" s="954">
        <f>X382</f>
        <v>3.8723450000000001</v>
      </c>
      <c r="Z382" s="954"/>
      <c r="AA382" s="963">
        <v>10</v>
      </c>
      <c r="AB382" s="963">
        <v>10</v>
      </c>
      <c r="AC382" s="954">
        <f>AA382-AB382</f>
        <v>0</v>
      </c>
      <c r="AD382" s="954">
        <v>8</v>
      </c>
      <c r="AE382" s="954">
        <v>10</v>
      </c>
      <c r="AF382" s="954">
        <v>7</v>
      </c>
      <c r="AG382" s="954">
        <f>AE382-AF382</f>
        <v>3</v>
      </c>
      <c r="AH382" s="954"/>
      <c r="AI382" s="954"/>
      <c r="AJ382" s="957">
        <f>S387+U387</f>
        <v>791.62599999999998</v>
      </c>
      <c r="AK382" s="957">
        <f>S387+U387</f>
        <v>791.62599999999998</v>
      </c>
      <c r="AL382" s="958"/>
    </row>
    <row r="383" spans="1:38" s="119" customFormat="1" ht="13.5" customHeight="1">
      <c r="A383" s="118"/>
      <c r="B383" s="121" t="s">
        <v>209</v>
      </c>
      <c r="D383" s="121" t="s">
        <v>505</v>
      </c>
      <c r="E383" s="132"/>
      <c r="F383" s="121" t="s">
        <v>61</v>
      </c>
      <c r="G383" s="132"/>
      <c r="H383" s="121" t="s">
        <v>506</v>
      </c>
      <c r="I383" s="132"/>
      <c r="J383" s="121" t="s">
        <v>507</v>
      </c>
      <c r="K383" s="132"/>
      <c r="L383" s="121" t="s">
        <v>508</v>
      </c>
      <c r="M383" s="121"/>
      <c r="N383" s="121" t="s">
        <v>196</v>
      </c>
      <c r="O383" s="121"/>
      <c r="P383" s="121" t="s">
        <v>189</v>
      </c>
      <c r="Q383" s="121"/>
      <c r="R383" s="121" t="s">
        <v>509</v>
      </c>
      <c r="S383" s="121"/>
      <c r="T383" s="121" t="s">
        <v>510</v>
      </c>
      <c r="U383" s="121"/>
      <c r="X383" s="967"/>
      <c r="Y383" s="956"/>
      <c r="Z383" s="956"/>
      <c r="AA383" s="964"/>
      <c r="AB383" s="964"/>
      <c r="AC383" s="956"/>
      <c r="AD383" s="956"/>
      <c r="AE383" s="956"/>
      <c r="AF383" s="956"/>
      <c r="AG383" s="956"/>
      <c r="AH383" s="956"/>
      <c r="AI383" s="956"/>
      <c r="AJ383" s="956"/>
      <c r="AK383" s="956"/>
      <c r="AL383" s="960"/>
    </row>
    <row r="384" spans="1:38" s="119" customFormat="1" ht="13.5" customHeight="1">
      <c r="A384" s="118"/>
      <c r="X384" s="967"/>
      <c r="Y384" s="956"/>
      <c r="Z384" s="956"/>
      <c r="AA384" s="964"/>
      <c r="AB384" s="964"/>
      <c r="AC384" s="956"/>
      <c r="AD384" s="956"/>
      <c r="AE384" s="956"/>
      <c r="AF384" s="956"/>
      <c r="AG384" s="956"/>
      <c r="AH384" s="956"/>
      <c r="AI384" s="956"/>
      <c r="AJ384" s="956"/>
      <c r="AK384" s="956"/>
      <c r="AL384" s="960"/>
    </row>
    <row r="385" spans="1:38" s="119" customFormat="1" ht="13.5" customHeight="1">
      <c r="A385" s="118"/>
      <c r="B385" s="121"/>
      <c r="C385" s="121"/>
      <c r="D385" s="121"/>
      <c r="F385" s="121"/>
      <c r="G385" s="121"/>
      <c r="H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X385" s="967"/>
      <c r="Y385" s="956"/>
      <c r="Z385" s="956"/>
      <c r="AA385" s="964"/>
      <c r="AB385" s="964"/>
      <c r="AC385" s="956"/>
      <c r="AD385" s="956"/>
      <c r="AE385" s="956"/>
      <c r="AF385" s="956"/>
      <c r="AG385" s="956"/>
      <c r="AH385" s="956"/>
      <c r="AI385" s="956"/>
      <c r="AJ385" s="956"/>
      <c r="AK385" s="956"/>
      <c r="AL385" s="960"/>
    </row>
    <row r="386" spans="1:38" s="119" customFormat="1" ht="13.5" customHeight="1" thickBot="1">
      <c r="A386" s="118"/>
      <c r="B386" s="121"/>
      <c r="C386" s="121"/>
      <c r="D386" s="121"/>
      <c r="F386" s="121"/>
      <c r="G386" s="121"/>
      <c r="H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W386" s="298"/>
      <c r="X386" s="967"/>
      <c r="Y386" s="956"/>
      <c r="Z386" s="956"/>
      <c r="AA386" s="964"/>
      <c r="AB386" s="964"/>
      <c r="AC386" s="956"/>
      <c r="AD386" s="956"/>
      <c r="AE386" s="956"/>
      <c r="AF386" s="956"/>
      <c r="AG386" s="956"/>
      <c r="AH386" s="956"/>
      <c r="AI386" s="956"/>
      <c r="AJ386" s="956"/>
      <c r="AK386" s="956"/>
      <c r="AL386" s="960"/>
    </row>
    <row r="387" spans="1:38" s="119" customFormat="1" ht="13.5" customHeight="1">
      <c r="A387" s="118"/>
      <c r="B387" s="122"/>
      <c r="C387" s="123">
        <v>302.59800000000001</v>
      </c>
      <c r="D387" s="122"/>
      <c r="E387" s="123">
        <v>371.00200000000001</v>
      </c>
      <c r="F387" s="122"/>
      <c r="G387" s="123">
        <v>374</v>
      </c>
      <c r="H387" s="122"/>
      <c r="I387" s="123">
        <v>376</v>
      </c>
      <c r="J387" s="122"/>
      <c r="K387" s="123">
        <v>435</v>
      </c>
      <c r="L387" s="122"/>
      <c r="M387" s="123">
        <v>400</v>
      </c>
      <c r="N387" s="122"/>
      <c r="O387" s="123">
        <v>414</v>
      </c>
      <c r="P387" s="122"/>
      <c r="Q387" s="123">
        <v>408.11900000000003</v>
      </c>
      <c r="R387" s="122"/>
      <c r="S387" s="123">
        <v>384.00099999999998</v>
      </c>
      <c r="T387" s="122"/>
      <c r="U387" s="123">
        <v>407.625</v>
      </c>
      <c r="V387" s="961">
        <f>SUM(C387:U387)</f>
        <v>3872.3450000000003</v>
      </c>
      <c r="W387" s="962"/>
      <c r="X387" s="967"/>
      <c r="Y387" s="956"/>
      <c r="Z387" s="956"/>
      <c r="AA387" s="964"/>
      <c r="AB387" s="964"/>
      <c r="AC387" s="956"/>
      <c r="AD387" s="956"/>
      <c r="AE387" s="956"/>
      <c r="AF387" s="956"/>
      <c r="AG387" s="956"/>
      <c r="AH387" s="956"/>
      <c r="AI387" s="956"/>
      <c r="AJ387" s="956"/>
      <c r="AK387" s="956"/>
      <c r="AL387" s="960"/>
    </row>
    <row r="388" spans="1:38" s="119" customFormat="1" ht="12.65" customHeight="1">
      <c r="A388" s="118"/>
      <c r="B388" s="126"/>
      <c r="C388" s="123"/>
      <c r="D388" s="126"/>
      <c r="E388" s="123"/>
      <c r="F388" s="126"/>
      <c r="G388" s="123"/>
      <c r="H388" s="126"/>
      <c r="I388" s="123"/>
      <c r="J388" s="126"/>
      <c r="K388" s="123"/>
      <c r="L388" s="126"/>
      <c r="M388" s="123"/>
      <c r="N388" s="126"/>
      <c r="O388" s="123"/>
      <c r="P388" s="126"/>
      <c r="Q388" s="123"/>
      <c r="R388" s="126"/>
      <c r="S388" s="123"/>
      <c r="T388" s="126"/>
      <c r="U388" s="123"/>
      <c r="X388" s="967"/>
      <c r="Y388" s="956"/>
      <c r="Z388" s="956"/>
      <c r="AA388" s="964"/>
      <c r="AB388" s="964"/>
      <c r="AC388" s="956"/>
      <c r="AD388" s="956"/>
      <c r="AE388" s="956"/>
      <c r="AF388" s="956"/>
      <c r="AG388" s="956"/>
      <c r="AH388" s="956"/>
      <c r="AI388" s="956"/>
      <c r="AJ388" s="956"/>
      <c r="AK388" s="956"/>
      <c r="AL388" s="960"/>
    </row>
    <row r="389" spans="1:38" s="119" customFormat="1" ht="13.5" customHeight="1" thickBot="1">
      <c r="A389" s="118"/>
      <c r="B389" s="129"/>
      <c r="D389" s="129"/>
      <c r="F389" s="129"/>
      <c r="H389" s="129"/>
      <c r="J389" s="129"/>
      <c r="L389" s="129"/>
      <c r="N389" s="129"/>
      <c r="P389" s="129"/>
      <c r="R389" s="129"/>
      <c r="T389" s="129"/>
      <c r="X389" s="967"/>
      <c r="Y389" s="956"/>
      <c r="Z389" s="956"/>
      <c r="AA389" s="964"/>
      <c r="AB389" s="964"/>
      <c r="AC389" s="956"/>
      <c r="AD389" s="956"/>
      <c r="AE389" s="956"/>
      <c r="AF389" s="956"/>
      <c r="AG389" s="956"/>
      <c r="AH389" s="956"/>
      <c r="AI389" s="956"/>
      <c r="AJ389" s="956"/>
      <c r="AK389" s="956"/>
      <c r="AL389" s="960"/>
    </row>
    <row r="390" spans="1:38" s="119" customFormat="1" ht="13.4" customHeight="1">
      <c r="A390" s="118"/>
      <c r="D390" s="121" t="s">
        <v>2</v>
      </c>
      <c r="E390" s="121"/>
      <c r="F390" s="121" t="s">
        <v>638</v>
      </c>
      <c r="G390" s="121"/>
      <c r="H390" s="121" t="s">
        <v>638</v>
      </c>
      <c r="I390" s="121"/>
      <c r="J390" s="121" t="s">
        <v>657</v>
      </c>
      <c r="K390" s="121"/>
      <c r="L390" s="121" t="s">
        <v>657</v>
      </c>
      <c r="M390" s="121"/>
      <c r="N390" s="121" t="s">
        <v>638</v>
      </c>
      <c r="O390" s="121"/>
      <c r="P390" s="121" t="s">
        <v>657</v>
      </c>
      <c r="Q390" s="121"/>
      <c r="R390" s="121" t="s">
        <v>2</v>
      </c>
      <c r="S390" s="121"/>
      <c r="T390" s="121" t="s">
        <v>638</v>
      </c>
      <c r="U390" s="121"/>
      <c r="X390" s="967"/>
      <c r="Y390" s="956"/>
      <c r="Z390" s="956"/>
      <c r="AA390" s="964"/>
      <c r="AB390" s="964"/>
      <c r="AC390" s="956"/>
      <c r="AD390" s="956"/>
      <c r="AE390" s="956"/>
      <c r="AF390" s="956"/>
      <c r="AG390" s="956"/>
      <c r="AH390" s="956"/>
      <c r="AI390" s="956"/>
      <c r="AJ390" s="956"/>
      <c r="AK390" s="956"/>
      <c r="AL390" s="960"/>
    </row>
    <row r="391" spans="1:38" s="119" customFormat="1" ht="14.15" customHeight="1">
      <c r="A391" s="118"/>
      <c r="B391" s="132"/>
      <c r="C391" s="121"/>
      <c r="D391" s="132"/>
      <c r="E391" s="121"/>
      <c r="F391" s="132"/>
      <c r="G391" s="121"/>
      <c r="H391" s="132"/>
      <c r="I391" s="121"/>
      <c r="J391" s="132"/>
      <c r="K391" s="121"/>
      <c r="L391" s="132"/>
      <c r="M391" s="121"/>
      <c r="N391" s="121"/>
      <c r="O391" s="121"/>
      <c r="P391" s="121"/>
      <c r="Q391" s="121"/>
      <c r="R391" s="121"/>
      <c r="S391" s="121"/>
      <c r="T391" s="121"/>
      <c r="U391" s="121"/>
      <c r="X391" s="967"/>
      <c r="Y391" s="956"/>
      <c r="Z391" s="956"/>
      <c r="AA391" s="964"/>
      <c r="AB391" s="964"/>
      <c r="AC391" s="956"/>
      <c r="AD391" s="956"/>
      <c r="AE391" s="956"/>
      <c r="AF391" s="956"/>
      <c r="AG391" s="956"/>
      <c r="AH391" s="956"/>
      <c r="AI391" s="956"/>
      <c r="AJ391" s="956"/>
      <c r="AK391" s="956"/>
      <c r="AL391" s="960"/>
    </row>
    <row r="392" spans="1:38" s="119" customFormat="1" ht="14.15" customHeight="1" thickBot="1">
      <c r="A392" s="118"/>
      <c r="X392" s="967"/>
      <c r="Y392" s="956"/>
      <c r="Z392" s="956"/>
      <c r="AA392" s="968"/>
      <c r="AB392" s="955"/>
      <c r="AC392" s="956"/>
      <c r="AD392" s="956"/>
      <c r="AE392" s="956"/>
      <c r="AF392" s="956"/>
      <c r="AG392" s="956"/>
      <c r="AH392" s="956"/>
      <c r="AI392" s="956"/>
      <c r="AJ392" s="956"/>
      <c r="AK392" s="956"/>
      <c r="AL392" s="960"/>
    </row>
    <row r="393" spans="1:38" s="119" customFormat="1" ht="15.5">
      <c r="A393" s="118"/>
      <c r="B393" s="120" t="s">
        <v>330</v>
      </c>
      <c r="X393" s="965">
        <f>V399/1000</f>
        <v>3.7816449999999997</v>
      </c>
      <c r="Y393" s="954">
        <f>X393</f>
        <v>3.7816449999999997</v>
      </c>
      <c r="Z393" s="954"/>
      <c r="AA393" s="963">
        <v>10</v>
      </c>
      <c r="AB393" s="963">
        <v>9</v>
      </c>
      <c r="AC393" s="954">
        <f>AA393-AB393</f>
        <v>1</v>
      </c>
      <c r="AD393" s="954">
        <v>9</v>
      </c>
      <c r="AE393" s="954">
        <v>10</v>
      </c>
      <c r="AF393" s="954">
        <v>4</v>
      </c>
      <c r="AG393" s="954">
        <f>AE393-AF393</f>
        <v>6</v>
      </c>
      <c r="AH393" s="954"/>
      <c r="AI393" s="954"/>
      <c r="AJ393" s="954"/>
      <c r="AK393" s="954"/>
      <c r="AL393" s="958"/>
    </row>
    <row r="394" spans="1:38" s="119" customFormat="1" ht="14.5">
      <c r="A394" s="118"/>
      <c r="C394" s="133"/>
      <c r="E394" s="133"/>
      <c r="G394" s="133"/>
      <c r="I394" s="133"/>
      <c r="X394" s="966"/>
      <c r="Y394" s="955"/>
      <c r="Z394" s="955"/>
      <c r="AA394" s="964"/>
      <c r="AB394" s="964"/>
      <c r="AC394" s="955"/>
      <c r="AD394" s="955"/>
      <c r="AE394" s="955"/>
      <c r="AF394" s="955"/>
      <c r="AG394" s="955"/>
      <c r="AH394" s="955"/>
      <c r="AI394" s="955"/>
      <c r="AJ394" s="955"/>
      <c r="AK394" s="955"/>
      <c r="AL394" s="959"/>
    </row>
    <row r="395" spans="1:38" s="119" customFormat="1" ht="13.5" customHeight="1">
      <c r="A395" s="118"/>
      <c r="B395" s="121" t="s">
        <v>511</v>
      </c>
      <c r="D395" s="121" t="s">
        <v>555</v>
      </c>
      <c r="E395" s="132"/>
      <c r="F395" s="121" t="s">
        <v>556</v>
      </c>
      <c r="G395" s="132"/>
      <c r="H395" s="121" t="s">
        <v>127</v>
      </c>
      <c r="I395" s="132"/>
      <c r="J395" s="121" t="s">
        <v>128</v>
      </c>
      <c r="K395" s="132"/>
      <c r="L395" s="121" t="s">
        <v>129</v>
      </c>
      <c r="M395" s="121"/>
      <c r="N395" s="121" t="s">
        <v>62</v>
      </c>
      <c r="O395" s="121"/>
      <c r="P395" s="121" t="s">
        <v>63</v>
      </c>
      <c r="Q395" s="121"/>
      <c r="R395" s="121" t="s">
        <v>512</v>
      </c>
      <c r="S395" s="121"/>
      <c r="T395" s="121" t="s">
        <v>64</v>
      </c>
      <c r="X395" s="967"/>
      <c r="Y395" s="956"/>
      <c r="Z395" s="956"/>
      <c r="AA395" s="964"/>
      <c r="AB395" s="964"/>
      <c r="AC395" s="956"/>
      <c r="AD395" s="956"/>
      <c r="AE395" s="956"/>
      <c r="AF395" s="956"/>
      <c r="AG395" s="956"/>
      <c r="AH395" s="956"/>
      <c r="AI395" s="956"/>
      <c r="AJ395" s="956"/>
      <c r="AK395" s="956"/>
      <c r="AL395" s="960"/>
    </row>
    <row r="396" spans="1:38" s="119" customFormat="1" ht="13.5" customHeight="1">
      <c r="A396" s="118"/>
      <c r="X396" s="967"/>
      <c r="Y396" s="956"/>
      <c r="Z396" s="956"/>
      <c r="AA396" s="964"/>
      <c r="AB396" s="964"/>
      <c r="AC396" s="956"/>
      <c r="AD396" s="956"/>
      <c r="AE396" s="956"/>
      <c r="AF396" s="956"/>
      <c r="AG396" s="956"/>
      <c r="AH396" s="956"/>
      <c r="AI396" s="956"/>
      <c r="AJ396" s="956"/>
      <c r="AK396" s="956"/>
      <c r="AL396" s="960"/>
    </row>
    <row r="397" spans="1:38" s="119" customFormat="1" ht="13.5" customHeight="1">
      <c r="A397" s="118"/>
      <c r="B397" s="121"/>
      <c r="C397" s="121"/>
      <c r="D397" s="121"/>
      <c r="F397" s="121"/>
      <c r="G397" s="121"/>
      <c r="H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X397" s="967"/>
      <c r="Y397" s="956"/>
      <c r="Z397" s="956"/>
      <c r="AA397" s="964"/>
      <c r="AB397" s="964"/>
      <c r="AC397" s="956"/>
      <c r="AD397" s="956"/>
      <c r="AE397" s="956"/>
      <c r="AF397" s="956"/>
      <c r="AG397" s="956"/>
      <c r="AH397" s="956"/>
      <c r="AI397" s="956"/>
      <c r="AJ397" s="956"/>
      <c r="AK397" s="956"/>
      <c r="AL397" s="960"/>
    </row>
    <row r="398" spans="1:38" s="119" customFormat="1" ht="13.5" customHeight="1" thickBot="1">
      <c r="A398" s="118"/>
      <c r="B398" s="121"/>
      <c r="C398" s="121"/>
      <c r="D398" s="121"/>
      <c r="F398" s="121"/>
      <c r="G398" s="121"/>
      <c r="H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W398" s="298"/>
      <c r="X398" s="967"/>
      <c r="Y398" s="956"/>
      <c r="Z398" s="956"/>
      <c r="AA398" s="964"/>
      <c r="AB398" s="964"/>
      <c r="AC398" s="956"/>
      <c r="AD398" s="956"/>
      <c r="AE398" s="956"/>
      <c r="AF398" s="956"/>
      <c r="AG398" s="956"/>
      <c r="AH398" s="956"/>
      <c r="AI398" s="956"/>
      <c r="AJ398" s="956"/>
      <c r="AK398" s="956"/>
      <c r="AL398" s="960"/>
    </row>
    <row r="399" spans="1:38" s="119" customFormat="1" ht="13.5" customHeight="1">
      <c r="A399" s="118"/>
      <c r="B399" s="122"/>
      <c r="C399" s="123">
        <v>463.1</v>
      </c>
      <c r="D399" s="125"/>
      <c r="E399" s="123">
        <v>256.45</v>
      </c>
      <c r="F399" s="122"/>
      <c r="G399" s="123">
        <v>425.57</v>
      </c>
      <c r="H399" s="122"/>
      <c r="I399" s="123">
        <v>283</v>
      </c>
      <c r="J399" s="122"/>
      <c r="K399" s="123">
        <v>283.89999999999998</v>
      </c>
      <c r="L399" s="122"/>
      <c r="M399" s="123">
        <v>459.99799999999999</v>
      </c>
      <c r="N399" s="122"/>
      <c r="O399" s="123">
        <v>322</v>
      </c>
      <c r="P399" s="122"/>
      <c r="Q399" s="123">
        <v>432.495</v>
      </c>
      <c r="R399" s="122"/>
      <c r="S399" s="123">
        <v>406.13299999999998</v>
      </c>
      <c r="T399" s="122"/>
      <c r="U399" s="123">
        <v>448.99900000000002</v>
      </c>
      <c r="V399" s="961">
        <f>SUM(C399:U399)</f>
        <v>3781.6449999999995</v>
      </c>
      <c r="W399" s="962"/>
      <c r="X399" s="967"/>
      <c r="Y399" s="956"/>
      <c r="Z399" s="956"/>
      <c r="AA399" s="964"/>
      <c r="AB399" s="964"/>
      <c r="AC399" s="956"/>
      <c r="AD399" s="956"/>
      <c r="AE399" s="956"/>
      <c r="AF399" s="956"/>
      <c r="AG399" s="956"/>
      <c r="AH399" s="956"/>
      <c r="AI399" s="956"/>
      <c r="AJ399" s="956"/>
      <c r="AK399" s="956"/>
      <c r="AL399" s="960"/>
    </row>
    <row r="400" spans="1:38" s="119" customFormat="1" ht="12.65" customHeight="1">
      <c r="A400" s="118"/>
      <c r="B400" s="126"/>
      <c r="C400" s="123"/>
      <c r="D400" s="128"/>
      <c r="E400" s="123"/>
      <c r="F400" s="126"/>
      <c r="G400" s="123"/>
      <c r="H400" s="126"/>
      <c r="I400" s="123"/>
      <c r="J400" s="126"/>
      <c r="K400" s="123"/>
      <c r="L400" s="126"/>
      <c r="M400" s="123"/>
      <c r="N400" s="126"/>
      <c r="O400" s="123"/>
      <c r="P400" s="126"/>
      <c r="Q400" s="123"/>
      <c r="R400" s="126"/>
      <c r="S400" s="123"/>
      <c r="T400" s="126"/>
      <c r="X400" s="967"/>
      <c r="Y400" s="956"/>
      <c r="Z400" s="956"/>
      <c r="AA400" s="964"/>
      <c r="AB400" s="964"/>
      <c r="AC400" s="956"/>
      <c r="AD400" s="956"/>
      <c r="AE400" s="956"/>
      <c r="AF400" s="956"/>
      <c r="AG400" s="956"/>
      <c r="AH400" s="956"/>
      <c r="AI400" s="956"/>
      <c r="AJ400" s="956"/>
      <c r="AK400" s="956"/>
      <c r="AL400" s="960"/>
    </row>
    <row r="401" spans="1:38" s="119" customFormat="1" ht="13.5" customHeight="1" thickBot="1">
      <c r="A401" s="118"/>
      <c r="B401" s="129"/>
      <c r="D401" s="131"/>
      <c r="F401" s="129"/>
      <c r="H401" s="129"/>
      <c r="J401" s="129"/>
      <c r="L401" s="129"/>
      <c r="N401" s="129"/>
      <c r="P401" s="129"/>
      <c r="R401" s="129"/>
      <c r="T401" s="129"/>
      <c r="X401" s="967"/>
      <c r="Y401" s="956"/>
      <c r="Z401" s="956"/>
      <c r="AA401" s="964"/>
      <c r="AB401" s="964"/>
      <c r="AC401" s="956"/>
      <c r="AD401" s="956"/>
      <c r="AE401" s="956"/>
      <c r="AF401" s="956"/>
      <c r="AG401" s="956"/>
      <c r="AH401" s="956"/>
      <c r="AI401" s="956"/>
      <c r="AJ401" s="956"/>
      <c r="AK401" s="956"/>
      <c r="AL401" s="960"/>
    </row>
    <row r="402" spans="1:38" s="119" customFormat="1" ht="13.5" customHeight="1">
      <c r="A402" s="118"/>
      <c r="B402" s="121" t="s">
        <v>674</v>
      </c>
      <c r="C402" s="121"/>
      <c r="D402" s="121" t="s">
        <v>1682</v>
      </c>
      <c r="E402" s="121"/>
      <c r="F402" s="121" t="s">
        <v>1682</v>
      </c>
      <c r="G402" s="121"/>
      <c r="H402" s="121" t="s">
        <v>640</v>
      </c>
      <c r="I402" s="121"/>
      <c r="J402" s="121" t="s">
        <v>658</v>
      </c>
      <c r="K402" s="121"/>
      <c r="L402" s="121" t="s">
        <v>29</v>
      </c>
      <c r="M402" s="121"/>
      <c r="N402" s="121" t="s">
        <v>642</v>
      </c>
      <c r="O402" s="121"/>
      <c r="P402" s="121" t="s">
        <v>657</v>
      </c>
      <c r="Q402" s="121"/>
      <c r="R402" s="121" t="s">
        <v>657</v>
      </c>
      <c r="S402" s="121"/>
      <c r="T402" s="121" t="s">
        <v>21</v>
      </c>
      <c r="X402" s="967"/>
      <c r="Y402" s="956"/>
      <c r="Z402" s="956"/>
      <c r="AA402" s="964"/>
      <c r="AB402" s="964"/>
      <c r="AC402" s="956"/>
      <c r="AD402" s="956"/>
      <c r="AE402" s="956"/>
      <c r="AF402" s="956"/>
      <c r="AG402" s="956"/>
      <c r="AH402" s="956"/>
      <c r="AI402" s="956"/>
      <c r="AJ402" s="956"/>
      <c r="AK402" s="956"/>
      <c r="AL402" s="960"/>
    </row>
    <row r="403" spans="1:38" s="119" customFormat="1" ht="14.15" customHeight="1">
      <c r="A403" s="118"/>
      <c r="D403" s="132"/>
      <c r="E403" s="121"/>
      <c r="F403" s="132"/>
      <c r="G403" s="121"/>
      <c r="H403" s="132"/>
      <c r="I403" s="121"/>
      <c r="J403" s="132"/>
      <c r="K403" s="121"/>
      <c r="L403" s="132"/>
      <c r="M403" s="121"/>
      <c r="N403" s="121"/>
      <c r="O403" s="121"/>
      <c r="P403" s="121"/>
      <c r="Q403" s="121"/>
      <c r="R403" s="121"/>
      <c r="S403" s="121"/>
      <c r="T403" s="121"/>
      <c r="U403" s="121"/>
      <c r="X403" s="967"/>
      <c r="Y403" s="956"/>
      <c r="Z403" s="956"/>
      <c r="AA403" s="964"/>
      <c r="AB403" s="964"/>
      <c r="AC403" s="956"/>
      <c r="AD403" s="956"/>
      <c r="AE403" s="956"/>
      <c r="AF403" s="956"/>
      <c r="AG403" s="956"/>
      <c r="AH403" s="956"/>
      <c r="AI403" s="956"/>
      <c r="AJ403" s="956"/>
      <c r="AK403" s="956"/>
      <c r="AL403" s="960"/>
    </row>
    <row r="404" spans="1:38" s="119" customFormat="1" ht="14.15" customHeight="1" thickBot="1">
      <c r="A404" s="118"/>
      <c r="X404" s="967"/>
      <c r="Y404" s="956"/>
      <c r="Z404" s="956"/>
      <c r="AA404" s="968"/>
      <c r="AB404" s="955"/>
      <c r="AC404" s="956"/>
      <c r="AD404" s="956"/>
      <c r="AE404" s="956"/>
      <c r="AF404" s="956"/>
      <c r="AG404" s="956"/>
      <c r="AH404" s="956"/>
      <c r="AI404" s="956"/>
      <c r="AJ404" s="956"/>
      <c r="AK404" s="956"/>
      <c r="AL404" s="960"/>
    </row>
    <row r="405" spans="1:38" s="119" customFormat="1" ht="14.5">
      <c r="A405" s="118"/>
      <c r="C405" s="133"/>
      <c r="E405" s="133"/>
      <c r="G405" s="133"/>
      <c r="I405" s="133"/>
      <c r="X405" s="965">
        <f>V410/1000</f>
        <v>3.89079</v>
      </c>
      <c r="Y405" s="954">
        <f>X405</f>
        <v>3.89079</v>
      </c>
      <c r="Z405" s="954"/>
      <c r="AA405" s="963">
        <v>10</v>
      </c>
      <c r="AB405" s="963">
        <v>10</v>
      </c>
      <c r="AC405" s="954">
        <f>AA405-AB405</f>
        <v>0</v>
      </c>
      <c r="AD405" s="954">
        <v>10</v>
      </c>
      <c r="AE405" s="954">
        <v>10</v>
      </c>
      <c r="AF405" s="954">
        <v>9</v>
      </c>
      <c r="AG405" s="954">
        <f>AE405-AF405</f>
        <v>1</v>
      </c>
      <c r="AH405" s="954"/>
      <c r="AI405" s="954"/>
      <c r="AJ405" s="954"/>
      <c r="AK405" s="954"/>
      <c r="AL405" s="958"/>
    </row>
    <row r="406" spans="1:38" s="119" customFormat="1" ht="13.5" customHeight="1">
      <c r="A406" s="118"/>
      <c r="B406" s="121" t="s">
        <v>513</v>
      </c>
      <c r="D406" s="121" t="s">
        <v>514</v>
      </c>
      <c r="E406" s="132"/>
      <c r="F406" s="121" t="s">
        <v>212</v>
      </c>
      <c r="G406" s="132"/>
      <c r="H406" s="121" t="s">
        <v>515</v>
      </c>
      <c r="I406" s="132"/>
      <c r="J406" s="121" t="s">
        <v>516</v>
      </c>
      <c r="K406" s="132"/>
      <c r="L406" s="121" t="s">
        <v>201</v>
      </c>
      <c r="M406" s="121"/>
      <c r="N406" s="121" t="s">
        <v>65</v>
      </c>
      <c r="O406" s="121"/>
      <c r="P406" s="121" t="s">
        <v>517</v>
      </c>
      <c r="Q406" s="121"/>
      <c r="R406" s="121" t="s">
        <v>66</v>
      </c>
      <c r="S406" s="121"/>
      <c r="T406" s="121" t="s">
        <v>518</v>
      </c>
      <c r="U406" s="121"/>
      <c r="X406" s="967"/>
      <c r="Y406" s="956"/>
      <c r="Z406" s="956"/>
      <c r="AA406" s="964"/>
      <c r="AB406" s="964"/>
      <c r="AC406" s="956"/>
      <c r="AD406" s="956"/>
      <c r="AE406" s="956"/>
      <c r="AF406" s="956"/>
      <c r="AG406" s="956"/>
      <c r="AH406" s="956"/>
      <c r="AI406" s="956"/>
      <c r="AJ406" s="956"/>
      <c r="AK406" s="956"/>
      <c r="AL406" s="960"/>
    </row>
    <row r="407" spans="1:38" s="119" customFormat="1" ht="13.5" customHeight="1">
      <c r="A407" s="118"/>
      <c r="X407" s="967"/>
      <c r="Y407" s="956"/>
      <c r="Z407" s="956"/>
      <c r="AA407" s="964"/>
      <c r="AB407" s="964"/>
      <c r="AC407" s="956"/>
      <c r="AD407" s="956"/>
      <c r="AE407" s="956"/>
      <c r="AF407" s="956"/>
      <c r="AG407" s="956"/>
      <c r="AH407" s="956"/>
      <c r="AI407" s="956"/>
      <c r="AJ407" s="956"/>
      <c r="AK407" s="956"/>
      <c r="AL407" s="960"/>
    </row>
    <row r="408" spans="1:38" s="119" customFormat="1" ht="13.5" customHeight="1">
      <c r="A408" s="118"/>
      <c r="B408" s="121"/>
      <c r="C408" s="121"/>
      <c r="D408" s="121"/>
      <c r="F408" s="121"/>
      <c r="G408" s="121"/>
      <c r="H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X408" s="967"/>
      <c r="Y408" s="956"/>
      <c r="Z408" s="956"/>
      <c r="AA408" s="964"/>
      <c r="AB408" s="964"/>
      <c r="AC408" s="956"/>
      <c r="AD408" s="956"/>
      <c r="AE408" s="956"/>
      <c r="AF408" s="956"/>
      <c r="AG408" s="956"/>
      <c r="AH408" s="956"/>
      <c r="AI408" s="956"/>
      <c r="AJ408" s="956"/>
      <c r="AK408" s="956"/>
      <c r="AL408" s="960"/>
    </row>
    <row r="409" spans="1:38" s="119" customFormat="1" ht="13.5" customHeight="1" thickBot="1">
      <c r="A409" s="118"/>
      <c r="B409" s="121"/>
      <c r="C409" s="121"/>
      <c r="D409" s="121"/>
      <c r="F409" s="121"/>
      <c r="G409" s="121"/>
      <c r="H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W409" s="298"/>
      <c r="X409" s="967"/>
      <c r="Y409" s="956"/>
      <c r="Z409" s="956"/>
      <c r="AA409" s="964"/>
      <c r="AB409" s="964"/>
      <c r="AC409" s="956"/>
      <c r="AD409" s="956"/>
      <c r="AE409" s="956"/>
      <c r="AF409" s="956"/>
      <c r="AG409" s="956"/>
      <c r="AH409" s="956"/>
      <c r="AI409" s="956"/>
      <c r="AJ409" s="956"/>
      <c r="AK409" s="956"/>
      <c r="AL409" s="960"/>
    </row>
    <row r="410" spans="1:38" s="119" customFormat="1" ht="13.5" customHeight="1">
      <c r="A410" s="118"/>
      <c r="B410" s="122"/>
      <c r="C410" s="123">
        <v>367</v>
      </c>
      <c r="D410" s="122"/>
      <c r="E410" s="123">
        <v>432</v>
      </c>
      <c r="F410" s="122"/>
      <c r="G410" s="123">
        <v>382.952</v>
      </c>
      <c r="H410" s="122"/>
      <c r="I410" s="123">
        <v>472.99799999999999</v>
      </c>
      <c r="J410" s="122"/>
      <c r="K410" s="123">
        <v>317</v>
      </c>
      <c r="L410" s="122"/>
      <c r="M410" s="123">
        <v>343.976</v>
      </c>
      <c r="N410" s="122"/>
      <c r="O410" s="123">
        <v>408.00400000000002</v>
      </c>
      <c r="P410" s="122"/>
      <c r="Q410" s="123">
        <v>432.86399999999998</v>
      </c>
      <c r="R410" s="122"/>
      <c r="S410" s="123">
        <v>339.99599999999998</v>
      </c>
      <c r="T410" s="122"/>
      <c r="U410" s="123">
        <v>394</v>
      </c>
      <c r="V410" s="961">
        <f>SUM(C410:U410)</f>
        <v>3890.79</v>
      </c>
      <c r="W410" s="962"/>
      <c r="X410" s="967"/>
      <c r="Y410" s="956"/>
      <c r="Z410" s="956"/>
      <c r="AA410" s="964"/>
      <c r="AB410" s="964"/>
      <c r="AC410" s="956"/>
      <c r="AD410" s="956"/>
      <c r="AE410" s="956"/>
      <c r="AF410" s="956"/>
      <c r="AG410" s="956"/>
      <c r="AH410" s="956"/>
      <c r="AI410" s="956"/>
      <c r="AJ410" s="956"/>
      <c r="AK410" s="956"/>
      <c r="AL410" s="960"/>
    </row>
    <row r="411" spans="1:38" s="119" customFormat="1" ht="12.65" customHeight="1">
      <c r="A411" s="118"/>
      <c r="B411" s="126"/>
      <c r="C411" s="123"/>
      <c r="D411" s="126"/>
      <c r="E411" s="123"/>
      <c r="F411" s="126"/>
      <c r="G411" s="123"/>
      <c r="H411" s="126"/>
      <c r="I411" s="123"/>
      <c r="J411" s="126"/>
      <c r="K411" s="123"/>
      <c r="L411" s="126"/>
      <c r="M411" s="123"/>
      <c r="N411" s="126"/>
      <c r="O411" s="123"/>
      <c r="P411" s="126"/>
      <c r="Q411" s="123"/>
      <c r="R411" s="126"/>
      <c r="S411" s="123"/>
      <c r="T411" s="126"/>
      <c r="U411" s="123"/>
      <c r="X411" s="967"/>
      <c r="Y411" s="956"/>
      <c r="Z411" s="956"/>
      <c r="AA411" s="964"/>
      <c r="AB411" s="964"/>
      <c r="AC411" s="956"/>
      <c r="AD411" s="956"/>
      <c r="AE411" s="956"/>
      <c r="AF411" s="956"/>
      <c r="AG411" s="956"/>
      <c r="AH411" s="956"/>
      <c r="AI411" s="956"/>
      <c r="AJ411" s="956"/>
      <c r="AK411" s="956"/>
      <c r="AL411" s="960"/>
    </row>
    <row r="412" spans="1:38" s="119" customFormat="1" ht="13.5" customHeight="1" thickBot="1">
      <c r="A412" s="118"/>
      <c r="B412" s="129"/>
      <c r="D412" s="129"/>
      <c r="F412" s="129"/>
      <c r="H412" s="129"/>
      <c r="J412" s="129"/>
      <c r="L412" s="129"/>
      <c r="N412" s="129"/>
      <c r="P412" s="129"/>
      <c r="R412" s="129"/>
      <c r="T412" s="129"/>
      <c r="X412" s="967"/>
      <c r="Y412" s="956"/>
      <c r="Z412" s="956"/>
      <c r="AA412" s="964"/>
      <c r="AB412" s="964"/>
      <c r="AC412" s="956"/>
      <c r="AD412" s="956"/>
      <c r="AE412" s="956"/>
      <c r="AF412" s="956"/>
      <c r="AG412" s="956"/>
      <c r="AH412" s="956"/>
      <c r="AI412" s="956"/>
      <c r="AJ412" s="956"/>
      <c r="AK412" s="956"/>
      <c r="AL412" s="960"/>
    </row>
    <row r="413" spans="1:38" s="119" customFormat="1" ht="13.5" customHeight="1">
      <c r="A413" s="118"/>
      <c r="B413" s="121" t="s">
        <v>1683</v>
      </c>
      <c r="C413" s="121"/>
      <c r="D413" s="121" t="s">
        <v>638</v>
      </c>
      <c r="E413" s="121"/>
      <c r="F413" s="121" t="s">
        <v>642</v>
      </c>
      <c r="G413" s="121"/>
      <c r="H413" s="121" t="s">
        <v>1684</v>
      </c>
      <c r="I413" s="121"/>
      <c r="J413" s="121" t="s">
        <v>658</v>
      </c>
      <c r="K413" s="121"/>
      <c r="L413" s="121" t="s">
        <v>638</v>
      </c>
      <c r="M413" s="121"/>
      <c r="N413" s="121" t="s">
        <v>2</v>
      </c>
      <c r="O413" s="121"/>
      <c r="P413" s="121" t="s">
        <v>1685</v>
      </c>
      <c r="Q413" s="121"/>
      <c r="R413" s="121" t="s">
        <v>668</v>
      </c>
      <c r="S413" s="121"/>
      <c r="T413" s="121" t="s">
        <v>638</v>
      </c>
      <c r="U413" s="121"/>
      <c r="X413" s="967"/>
      <c r="Y413" s="956"/>
      <c r="Z413" s="956"/>
      <c r="AA413" s="964"/>
      <c r="AB413" s="964"/>
      <c r="AC413" s="956"/>
      <c r="AD413" s="956"/>
      <c r="AE413" s="956"/>
      <c r="AF413" s="956"/>
      <c r="AG413" s="956"/>
      <c r="AH413" s="956"/>
      <c r="AI413" s="956"/>
      <c r="AJ413" s="956"/>
      <c r="AK413" s="956"/>
      <c r="AL413" s="960"/>
    </row>
    <row r="414" spans="1:38" s="119" customFormat="1" ht="14.15" customHeight="1">
      <c r="A414" s="118"/>
      <c r="D414" s="132"/>
      <c r="E414" s="121"/>
      <c r="F414" s="132"/>
      <c r="G414" s="121"/>
      <c r="H414" s="132"/>
      <c r="I414" s="121"/>
      <c r="J414" s="132"/>
      <c r="K414" s="121"/>
      <c r="L414" s="132"/>
      <c r="M414" s="121"/>
      <c r="N414" s="121"/>
      <c r="O414" s="121"/>
      <c r="P414" s="121"/>
      <c r="Q414" s="121"/>
      <c r="R414" s="121"/>
      <c r="S414" s="121"/>
      <c r="T414" s="121"/>
      <c r="U414" s="121"/>
      <c r="X414" s="967"/>
      <c r="Y414" s="956"/>
      <c r="Z414" s="956"/>
      <c r="AA414" s="964"/>
      <c r="AB414" s="964"/>
      <c r="AC414" s="956"/>
      <c r="AD414" s="956"/>
      <c r="AE414" s="956"/>
      <c r="AF414" s="956"/>
      <c r="AG414" s="956"/>
      <c r="AH414" s="956"/>
      <c r="AI414" s="956"/>
      <c r="AJ414" s="956"/>
      <c r="AK414" s="956"/>
      <c r="AL414" s="960"/>
    </row>
    <row r="415" spans="1:38" s="119" customFormat="1" ht="14.15" customHeight="1" thickBot="1">
      <c r="A415" s="118"/>
      <c r="X415" s="967"/>
      <c r="Y415" s="956"/>
      <c r="Z415" s="956"/>
      <c r="AA415" s="968"/>
      <c r="AB415" s="955"/>
      <c r="AC415" s="956"/>
      <c r="AD415" s="956"/>
      <c r="AE415" s="956"/>
      <c r="AF415" s="956"/>
      <c r="AG415" s="956"/>
      <c r="AH415" s="956"/>
      <c r="AI415" s="956"/>
      <c r="AJ415" s="956"/>
      <c r="AK415" s="956"/>
      <c r="AL415" s="960"/>
    </row>
    <row r="416" spans="1:38" s="119" customFormat="1" ht="14.5">
      <c r="A416" s="118"/>
      <c r="C416" s="133"/>
      <c r="E416" s="133"/>
      <c r="G416" s="133"/>
      <c r="I416" s="133"/>
      <c r="X416" s="965">
        <f>V421/1000</f>
        <v>3.7434959999999995</v>
      </c>
      <c r="Y416" s="954">
        <f>X416</f>
        <v>3.7434959999999995</v>
      </c>
      <c r="Z416" s="954"/>
      <c r="AA416" s="963">
        <v>10</v>
      </c>
      <c r="AB416" s="963">
        <v>8</v>
      </c>
      <c r="AC416" s="954">
        <f>AA416-AB416</f>
        <v>2</v>
      </c>
      <c r="AD416" s="954">
        <v>8</v>
      </c>
      <c r="AE416" s="954">
        <v>10</v>
      </c>
      <c r="AF416" s="954">
        <v>7</v>
      </c>
      <c r="AG416" s="954">
        <f>AE416-AF416</f>
        <v>3</v>
      </c>
      <c r="AH416" s="954"/>
      <c r="AI416" s="954"/>
      <c r="AJ416" s="954"/>
      <c r="AK416" s="954"/>
      <c r="AL416" s="958"/>
    </row>
    <row r="417" spans="1:38" s="119" customFormat="1" ht="13.5" customHeight="1">
      <c r="A417" s="118"/>
      <c r="B417" s="121" t="s">
        <v>519</v>
      </c>
      <c r="D417" s="121" t="s">
        <v>199</v>
      </c>
      <c r="E417" s="132"/>
      <c r="F417" s="121" t="s">
        <v>520</v>
      </c>
      <c r="G417" s="132"/>
      <c r="H417" s="121" t="s">
        <v>521</v>
      </c>
      <c r="I417" s="132"/>
      <c r="J417" s="121" t="s">
        <v>522</v>
      </c>
      <c r="K417" s="132"/>
      <c r="L417" s="121" t="s">
        <v>523</v>
      </c>
      <c r="M417" s="121"/>
      <c r="N417" s="121" t="s">
        <v>524</v>
      </c>
      <c r="O417" s="121"/>
      <c r="P417" s="121" t="s">
        <v>525</v>
      </c>
      <c r="Q417" s="121"/>
      <c r="R417" s="121" t="s">
        <v>526</v>
      </c>
      <c r="S417" s="121"/>
      <c r="T417" s="121" t="s">
        <v>527</v>
      </c>
      <c r="U417" s="121"/>
      <c r="X417" s="967"/>
      <c r="Y417" s="956"/>
      <c r="Z417" s="956"/>
      <c r="AA417" s="964"/>
      <c r="AB417" s="964"/>
      <c r="AC417" s="956"/>
      <c r="AD417" s="956"/>
      <c r="AE417" s="956"/>
      <c r="AF417" s="956"/>
      <c r="AG417" s="956"/>
      <c r="AH417" s="956"/>
      <c r="AI417" s="956"/>
      <c r="AJ417" s="956"/>
      <c r="AK417" s="956"/>
      <c r="AL417" s="960"/>
    </row>
    <row r="418" spans="1:38" s="119" customFormat="1" ht="13.5" customHeight="1">
      <c r="A418" s="118"/>
      <c r="X418" s="967"/>
      <c r="Y418" s="956"/>
      <c r="Z418" s="956"/>
      <c r="AA418" s="964"/>
      <c r="AB418" s="964"/>
      <c r="AC418" s="956"/>
      <c r="AD418" s="956"/>
      <c r="AE418" s="956"/>
      <c r="AF418" s="956"/>
      <c r="AG418" s="956"/>
      <c r="AH418" s="956"/>
      <c r="AI418" s="956"/>
      <c r="AJ418" s="956"/>
      <c r="AK418" s="956"/>
      <c r="AL418" s="960"/>
    </row>
    <row r="419" spans="1:38" s="119" customFormat="1" ht="13.5" customHeight="1">
      <c r="A419" s="118"/>
      <c r="B419" s="121"/>
      <c r="C419" s="121"/>
      <c r="D419" s="121"/>
      <c r="F419" s="121"/>
      <c r="G419" s="121"/>
      <c r="H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X419" s="967"/>
      <c r="Y419" s="956"/>
      <c r="Z419" s="956"/>
      <c r="AA419" s="964"/>
      <c r="AB419" s="964"/>
      <c r="AC419" s="956"/>
      <c r="AD419" s="956"/>
      <c r="AE419" s="956"/>
      <c r="AF419" s="956"/>
      <c r="AG419" s="956"/>
      <c r="AH419" s="956"/>
      <c r="AI419" s="956"/>
      <c r="AJ419" s="956"/>
      <c r="AK419" s="956"/>
      <c r="AL419" s="960"/>
    </row>
    <row r="420" spans="1:38" s="119" customFormat="1" ht="13.5" customHeight="1" thickBot="1">
      <c r="A420" s="118"/>
      <c r="B420" s="121"/>
      <c r="C420" s="121"/>
      <c r="D420" s="121"/>
      <c r="F420" s="121"/>
      <c r="G420" s="121"/>
      <c r="H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W420" s="298"/>
      <c r="X420" s="967"/>
      <c r="Y420" s="956"/>
      <c r="Z420" s="956"/>
      <c r="AA420" s="964"/>
      <c r="AB420" s="964"/>
      <c r="AC420" s="956"/>
      <c r="AD420" s="956"/>
      <c r="AE420" s="956"/>
      <c r="AF420" s="956"/>
      <c r="AG420" s="956"/>
      <c r="AH420" s="956"/>
      <c r="AI420" s="956"/>
      <c r="AJ420" s="956"/>
      <c r="AK420" s="956"/>
      <c r="AL420" s="960"/>
    </row>
    <row r="421" spans="1:38" s="119" customFormat="1" ht="13.5" customHeight="1">
      <c r="A421" s="118"/>
      <c r="B421" s="122"/>
      <c r="C421" s="123">
        <v>446</v>
      </c>
      <c r="D421" s="122"/>
      <c r="E421" s="123">
        <v>393</v>
      </c>
      <c r="F421" s="122"/>
      <c r="G421" s="123">
        <v>449</v>
      </c>
      <c r="H421" s="122"/>
      <c r="I421" s="123">
        <v>487.45400000000001</v>
      </c>
      <c r="J421" s="124"/>
      <c r="K421" s="123">
        <v>304.45999999999998</v>
      </c>
      <c r="L421" s="124"/>
      <c r="M421" s="123">
        <v>353.19</v>
      </c>
      <c r="N421" s="122"/>
      <c r="O421" s="123">
        <v>263.06</v>
      </c>
      <c r="P421" s="122"/>
      <c r="Q421" s="123">
        <v>424.00200000000001</v>
      </c>
      <c r="R421" s="122"/>
      <c r="S421" s="123">
        <v>312.76</v>
      </c>
      <c r="T421" s="122"/>
      <c r="U421" s="123">
        <v>310.57</v>
      </c>
      <c r="V421" s="961">
        <f>SUM(C421:U421)</f>
        <v>3743.4959999999996</v>
      </c>
      <c r="W421" s="962"/>
      <c r="X421" s="967"/>
      <c r="Y421" s="956"/>
      <c r="Z421" s="956"/>
      <c r="AA421" s="964"/>
      <c r="AB421" s="964"/>
      <c r="AC421" s="956"/>
      <c r="AD421" s="956"/>
      <c r="AE421" s="956"/>
      <c r="AF421" s="956"/>
      <c r="AG421" s="956"/>
      <c r="AH421" s="956"/>
      <c r="AI421" s="956"/>
      <c r="AJ421" s="956"/>
      <c r="AK421" s="956"/>
      <c r="AL421" s="960"/>
    </row>
    <row r="422" spans="1:38" s="119" customFormat="1" ht="12.65" customHeight="1">
      <c r="A422" s="118"/>
      <c r="B422" s="126"/>
      <c r="C422" s="123"/>
      <c r="D422" s="126"/>
      <c r="E422" s="123"/>
      <c r="F422" s="126"/>
      <c r="G422" s="123"/>
      <c r="H422" s="126"/>
      <c r="I422" s="123"/>
      <c r="J422" s="127"/>
      <c r="K422" s="123"/>
      <c r="L422" s="127"/>
      <c r="M422" s="123"/>
      <c r="N422" s="126"/>
      <c r="O422" s="123"/>
      <c r="P422" s="126"/>
      <c r="Q422" s="123"/>
      <c r="R422" s="126"/>
      <c r="S422" s="123"/>
      <c r="T422" s="126"/>
      <c r="U422" s="123"/>
      <c r="X422" s="967"/>
      <c r="Y422" s="956"/>
      <c r="Z422" s="956"/>
      <c r="AA422" s="964"/>
      <c r="AB422" s="964"/>
      <c r="AC422" s="956"/>
      <c r="AD422" s="956"/>
      <c r="AE422" s="956"/>
      <c r="AF422" s="956"/>
      <c r="AG422" s="956"/>
      <c r="AH422" s="956"/>
      <c r="AI422" s="956"/>
      <c r="AJ422" s="956"/>
      <c r="AK422" s="956"/>
      <c r="AL422" s="960"/>
    </row>
    <row r="423" spans="1:38" s="119" customFormat="1" ht="13.5" customHeight="1" thickBot="1">
      <c r="A423" s="118"/>
      <c r="B423" s="129"/>
      <c r="D423" s="129"/>
      <c r="F423" s="129"/>
      <c r="H423" s="129"/>
      <c r="J423" s="130"/>
      <c r="L423" s="130"/>
      <c r="N423" s="129"/>
      <c r="P423" s="129"/>
      <c r="R423" s="129"/>
      <c r="T423" s="129"/>
      <c r="X423" s="967"/>
      <c r="Y423" s="956"/>
      <c r="Z423" s="956"/>
      <c r="AA423" s="964"/>
      <c r="AB423" s="964"/>
      <c r="AC423" s="956"/>
      <c r="AD423" s="956"/>
      <c r="AE423" s="956"/>
      <c r="AF423" s="956"/>
      <c r="AG423" s="956"/>
      <c r="AH423" s="956"/>
      <c r="AI423" s="956"/>
      <c r="AJ423" s="956"/>
      <c r="AK423" s="956"/>
      <c r="AL423" s="960"/>
    </row>
    <row r="424" spans="1:38" s="119" customFormat="1" ht="13.4" customHeight="1">
      <c r="A424" s="118"/>
      <c r="B424" s="121" t="s">
        <v>657</v>
      </c>
      <c r="C424" s="121"/>
      <c r="D424" s="121" t="s">
        <v>658</v>
      </c>
      <c r="E424" s="121"/>
      <c r="F424" s="121" t="s">
        <v>638</v>
      </c>
      <c r="G424" s="121"/>
      <c r="H424" s="121" t="s">
        <v>640</v>
      </c>
      <c r="I424" s="121"/>
      <c r="J424" s="121" t="s">
        <v>1686</v>
      </c>
      <c r="K424" s="121"/>
      <c r="L424" s="121" t="s">
        <v>1686</v>
      </c>
      <c r="M424" s="121"/>
      <c r="N424" s="121" t="s">
        <v>640</v>
      </c>
      <c r="O424" s="121"/>
      <c r="P424" s="121" t="s">
        <v>5</v>
      </c>
      <c r="Q424" s="121"/>
      <c r="R424" s="121" t="s">
        <v>638</v>
      </c>
      <c r="S424" s="121"/>
      <c r="T424" s="121" t="s">
        <v>5</v>
      </c>
      <c r="U424" s="121"/>
      <c r="X424" s="967"/>
      <c r="Y424" s="956"/>
      <c r="Z424" s="956"/>
      <c r="AA424" s="964"/>
      <c r="AB424" s="964"/>
      <c r="AC424" s="956"/>
      <c r="AD424" s="956"/>
      <c r="AE424" s="956"/>
      <c r="AF424" s="956"/>
      <c r="AG424" s="956"/>
      <c r="AH424" s="956"/>
      <c r="AI424" s="956"/>
      <c r="AJ424" s="956"/>
      <c r="AK424" s="956"/>
      <c r="AL424" s="960"/>
    </row>
    <row r="425" spans="1:38" s="119" customFormat="1" ht="14.15" customHeight="1">
      <c r="A425" s="118"/>
      <c r="B425" s="121"/>
      <c r="C425" s="121"/>
      <c r="D425" s="132"/>
      <c r="E425" s="121"/>
      <c r="F425" s="132"/>
      <c r="G425" s="121"/>
      <c r="H425" s="132"/>
      <c r="I425" s="121"/>
      <c r="J425" s="132"/>
      <c r="K425" s="121"/>
      <c r="L425" s="132"/>
      <c r="M425" s="121"/>
      <c r="N425" s="121"/>
      <c r="O425" s="121"/>
      <c r="P425" s="121"/>
      <c r="Q425" s="121"/>
      <c r="R425" s="121"/>
      <c r="S425" s="121"/>
      <c r="T425" s="121"/>
      <c r="U425" s="121"/>
      <c r="X425" s="967"/>
      <c r="Y425" s="956"/>
      <c r="Z425" s="956"/>
      <c r="AA425" s="964"/>
      <c r="AB425" s="964"/>
      <c r="AC425" s="956"/>
      <c r="AD425" s="956"/>
      <c r="AE425" s="956"/>
      <c r="AF425" s="956"/>
      <c r="AG425" s="956"/>
      <c r="AH425" s="956"/>
      <c r="AI425" s="956"/>
      <c r="AJ425" s="956"/>
      <c r="AK425" s="956"/>
      <c r="AL425" s="960"/>
    </row>
    <row r="426" spans="1:38" s="119" customFormat="1" ht="14.15" customHeight="1" thickBot="1">
      <c r="A426" s="118"/>
      <c r="X426" s="967"/>
      <c r="Y426" s="956"/>
      <c r="Z426" s="956"/>
      <c r="AA426" s="968"/>
      <c r="AB426" s="955"/>
      <c r="AC426" s="956"/>
      <c r="AD426" s="956"/>
      <c r="AE426" s="956"/>
      <c r="AF426" s="956"/>
      <c r="AG426" s="956"/>
      <c r="AH426" s="956"/>
      <c r="AI426" s="956"/>
      <c r="AJ426" s="956"/>
      <c r="AK426" s="956"/>
      <c r="AL426" s="960"/>
    </row>
    <row r="427" spans="1:38" s="119" customFormat="1" ht="15.5">
      <c r="A427" s="118"/>
      <c r="C427" s="119" t="s">
        <v>798</v>
      </c>
      <c r="D427" s="133"/>
      <c r="F427" s="133"/>
      <c r="G427" s="134" t="s">
        <v>572</v>
      </c>
      <c r="H427" s="133"/>
      <c r="I427" s="133"/>
      <c r="X427" s="965">
        <f>V432/1000</f>
        <v>0.44655499999999998</v>
      </c>
      <c r="Y427" s="954">
        <f>X427</f>
        <v>0.44655499999999998</v>
      </c>
      <c r="Z427" s="954"/>
      <c r="AA427" s="963">
        <v>3</v>
      </c>
      <c r="AB427" s="963">
        <v>2</v>
      </c>
      <c r="AC427" s="954">
        <f>AA427-AB427</f>
        <v>1</v>
      </c>
      <c r="AD427" s="954">
        <v>2</v>
      </c>
      <c r="AE427" s="954">
        <v>10</v>
      </c>
      <c r="AF427" s="954">
        <v>0</v>
      </c>
      <c r="AG427" s="954">
        <f>AE427-AF427</f>
        <v>10</v>
      </c>
      <c r="AH427" s="954"/>
      <c r="AI427" s="954"/>
      <c r="AJ427" s="954"/>
      <c r="AK427" s="954"/>
      <c r="AL427" s="958"/>
    </row>
    <row r="428" spans="1:38" s="119" customFormat="1" ht="13.5" customHeight="1">
      <c r="A428" s="118"/>
      <c r="B428" s="121" t="s">
        <v>528</v>
      </c>
      <c r="D428" s="121" t="s">
        <v>529</v>
      </c>
      <c r="E428" s="132"/>
      <c r="F428" s="121" t="s">
        <v>530</v>
      </c>
      <c r="G428" s="132"/>
      <c r="H428" s="121" t="s">
        <v>531</v>
      </c>
      <c r="I428" s="132"/>
      <c r="X428" s="967"/>
      <c r="Y428" s="956"/>
      <c r="Z428" s="956"/>
      <c r="AA428" s="964"/>
      <c r="AB428" s="964"/>
      <c r="AC428" s="956"/>
      <c r="AD428" s="956"/>
      <c r="AE428" s="956"/>
      <c r="AF428" s="956"/>
      <c r="AG428" s="956"/>
      <c r="AH428" s="956"/>
      <c r="AI428" s="956"/>
      <c r="AJ428" s="956"/>
      <c r="AK428" s="956"/>
      <c r="AL428" s="960"/>
    </row>
    <row r="429" spans="1:38" s="119" customFormat="1" ht="13.5" customHeight="1">
      <c r="A429" s="118"/>
      <c r="X429" s="967"/>
      <c r="Y429" s="956"/>
      <c r="Z429" s="956"/>
      <c r="AA429" s="964"/>
      <c r="AB429" s="964"/>
      <c r="AC429" s="956"/>
      <c r="AD429" s="956"/>
      <c r="AE429" s="956"/>
      <c r="AF429" s="956"/>
      <c r="AG429" s="956"/>
      <c r="AH429" s="956"/>
      <c r="AI429" s="956"/>
      <c r="AJ429" s="956"/>
      <c r="AK429" s="956"/>
      <c r="AL429" s="960"/>
    </row>
    <row r="430" spans="1:38" s="119" customFormat="1" ht="13.5" customHeight="1">
      <c r="A430" s="118"/>
      <c r="B430" s="121"/>
      <c r="C430" s="121"/>
      <c r="D430" s="121"/>
      <c r="F430" s="121"/>
      <c r="G430" s="121"/>
      <c r="H430" s="121"/>
      <c r="X430" s="967"/>
      <c r="Y430" s="956"/>
      <c r="Z430" s="956"/>
      <c r="AA430" s="964"/>
      <c r="AB430" s="964"/>
      <c r="AC430" s="956"/>
      <c r="AD430" s="956"/>
      <c r="AE430" s="956"/>
      <c r="AF430" s="956"/>
      <c r="AG430" s="956"/>
      <c r="AH430" s="956"/>
      <c r="AI430" s="956"/>
      <c r="AJ430" s="956"/>
      <c r="AK430" s="956"/>
      <c r="AL430" s="960"/>
    </row>
    <row r="431" spans="1:38" s="119" customFormat="1" ht="13.5" customHeight="1" thickBot="1">
      <c r="A431" s="118"/>
      <c r="B431" s="121"/>
      <c r="C431" s="121"/>
      <c r="D431" s="121"/>
      <c r="F431" s="121"/>
      <c r="G431" s="121"/>
      <c r="H431" s="121"/>
      <c r="W431" s="298"/>
      <c r="X431" s="967"/>
      <c r="Y431" s="956"/>
      <c r="Z431" s="956"/>
      <c r="AA431" s="964"/>
      <c r="AB431" s="964"/>
      <c r="AC431" s="956"/>
      <c r="AD431" s="956"/>
      <c r="AE431" s="956"/>
      <c r="AF431" s="956"/>
      <c r="AG431" s="956"/>
      <c r="AH431" s="956"/>
      <c r="AI431" s="956"/>
      <c r="AJ431" s="956"/>
      <c r="AK431" s="956"/>
      <c r="AL431" s="960"/>
    </row>
    <row r="432" spans="1:38" s="119" customFormat="1" ht="13.5" customHeight="1">
      <c r="A432" s="118"/>
      <c r="B432" s="122"/>
      <c r="C432" s="123">
        <v>272.78100000000001</v>
      </c>
      <c r="D432" s="122"/>
      <c r="E432" s="123">
        <v>94.774000000000001</v>
      </c>
      <c r="F432" s="125"/>
      <c r="G432" s="123">
        <v>79</v>
      </c>
      <c r="H432" s="125"/>
      <c r="I432" s="123"/>
      <c r="V432" s="961">
        <f>SUM(C432:U432)</f>
        <v>446.55500000000001</v>
      </c>
      <c r="W432" s="962"/>
      <c r="X432" s="967"/>
      <c r="Y432" s="956"/>
      <c r="Z432" s="956"/>
      <c r="AA432" s="964"/>
      <c r="AB432" s="964"/>
      <c r="AC432" s="956"/>
      <c r="AD432" s="956"/>
      <c r="AE432" s="956"/>
      <c r="AF432" s="956"/>
      <c r="AG432" s="956"/>
      <c r="AH432" s="956"/>
      <c r="AI432" s="956"/>
      <c r="AJ432" s="956"/>
      <c r="AK432" s="956"/>
      <c r="AL432" s="960"/>
    </row>
    <row r="433" spans="1:38" s="119" customFormat="1" ht="12.65" customHeight="1">
      <c r="A433" s="118"/>
      <c r="B433" s="126"/>
      <c r="C433" s="123"/>
      <c r="D433" s="126"/>
      <c r="E433" s="123"/>
      <c r="F433" s="128"/>
      <c r="G433" s="123"/>
      <c r="H433" s="128"/>
      <c r="I433" s="123"/>
      <c r="X433" s="967"/>
      <c r="Y433" s="956"/>
      <c r="Z433" s="956"/>
      <c r="AA433" s="964"/>
      <c r="AB433" s="964"/>
      <c r="AC433" s="956"/>
      <c r="AD433" s="956"/>
      <c r="AE433" s="956"/>
      <c r="AF433" s="956"/>
      <c r="AG433" s="956"/>
      <c r="AH433" s="956"/>
      <c r="AI433" s="956"/>
      <c r="AJ433" s="956"/>
      <c r="AK433" s="956"/>
      <c r="AL433" s="960"/>
    </row>
    <row r="434" spans="1:38" s="119" customFormat="1" ht="13.5" customHeight="1" thickBot="1">
      <c r="A434" s="118"/>
      <c r="B434" s="129"/>
      <c r="D434" s="129"/>
      <c r="F434" s="131"/>
      <c r="H434" s="131"/>
      <c r="X434" s="967"/>
      <c r="Y434" s="956"/>
      <c r="Z434" s="956"/>
      <c r="AA434" s="964"/>
      <c r="AB434" s="964"/>
      <c r="AC434" s="956"/>
      <c r="AD434" s="956"/>
      <c r="AE434" s="956"/>
      <c r="AF434" s="956"/>
      <c r="AG434" s="956"/>
      <c r="AH434" s="956"/>
      <c r="AI434" s="956"/>
      <c r="AJ434" s="956"/>
      <c r="AK434" s="956"/>
      <c r="AL434" s="960"/>
    </row>
    <row r="435" spans="1:38" s="119" customFormat="1" ht="13.4" customHeight="1">
      <c r="A435" s="118"/>
      <c r="B435" s="121" t="s">
        <v>642</v>
      </c>
      <c r="C435" s="121"/>
      <c r="D435" s="121" t="s">
        <v>639</v>
      </c>
      <c r="E435" s="121"/>
      <c r="F435" s="121" t="s">
        <v>1687</v>
      </c>
      <c r="G435" s="121"/>
      <c r="H435" s="121"/>
      <c r="I435" s="121"/>
      <c r="X435" s="967"/>
      <c r="Y435" s="956"/>
      <c r="Z435" s="956"/>
      <c r="AA435" s="964"/>
      <c r="AB435" s="964"/>
      <c r="AC435" s="956"/>
      <c r="AD435" s="956"/>
      <c r="AE435" s="956"/>
      <c r="AF435" s="956"/>
      <c r="AG435" s="956"/>
      <c r="AH435" s="956"/>
      <c r="AI435" s="956"/>
      <c r="AJ435" s="956"/>
      <c r="AK435" s="956"/>
      <c r="AL435" s="960"/>
    </row>
    <row r="436" spans="1:38" s="119" customFormat="1" ht="14.15" customHeight="1">
      <c r="A436" s="118"/>
      <c r="D436" s="89"/>
      <c r="E436" s="89"/>
      <c r="F436" s="89"/>
      <c r="G436" s="89"/>
      <c r="H436" s="89"/>
      <c r="I436" s="89"/>
      <c r="T436" s="121"/>
      <c r="U436" s="121"/>
      <c r="W436" s="89"/>
      <c r="X436" s="967"/>
      <c r="Y436" s="956"/>
      <c r="Z436" s="956"/>
      <c r="AA436" s="964"/>
      <c r="AB436" s="964"/>
      <c r="AC436" s="956"/>
      <c r="AD436" s="956"/>
      <c r="AE436" s="956"/>
      <c r="AF436" s="956"/>
      <c r="AG436" s="956"/>
      <c r="AH436" s="956"/>
      <c r="AI436" s="956"/>
      <c r="AJ436" s="956"/>
      <c r="AK436" s="956"/>
      <c r="AL436" s="960"/>
    </row>
    <row r="437" spans="1:38" s="119" customFormat="1" ht="14.15" customHeight="1" thickBo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967"/>
      <c r="Y437" s="956"/>
      <c r="Z437" s="956"/>
      <c r="AA437" s="968"/>
      <c r="AB437" s="955"/>
      <c r="AC437" s="956"/>
      <c r="AD437" s="956"/>
      <c r="AE437" s="956"/>
      <c r="AF437" s="956"/>
      <c r="AG437" s="956"/>
      <c r="AH437" s="956"/>
      <c r="AI437" s="956"/>
      <c r="AJ437" s="956"/>
      <c r="AK437" s="956"/>
      <c r="AL437" s="960"/>
    </row>
    <row r="438" spans="1:38" ht="12.65" customHeight="1">
      <c r="X438" s="303">
        <f>SUM(X20:X437)</f>
        <v>127.799691349</v>
      </c>
      <c r="Y438" s="303">
        <f>SUM(Y20:Y437)</f>
        <v>127.799691349</v>
      </c>
      <c r="AA438" s="229">
        <f t="shared" ref="AA438:AG438" si="4">SUM(AA20:AA437)</f>
        <v>352</v>
      </c>
      <c r="AB438" s="229">
        <f t="shared" si="4"/>
        <v>317</v>
      </c>
      <c r="AC438" s="229">
        <f t="shared" si="4"/>
        <v>35</v>
      </c>
      <c r="AD438" s="229">
        <f t="shared" si="4"/>
        <v>298</v>
      </c>
      <c r="AE438" s="229">
        <f t="shared" si="4"/>
        <v>359</v>
      </c>
      <c r="AF438" s="229">
        <f t="shared" si="4"/>
        <v>228</v>
      </c>
      <c r="AG438" s="229">
        <f t="shared" si="4"/>
        <v>131</v>
      </c>
      <c r="AJ438" s="303">
        <f>SUM(AJ20:AJ437)/1000</f>
        <v>18.337714000000002</v>
      </c>
      <c r="AK438" s="303">
        <f>SUM(AK20:AK437)/1000</f>
        <v>12.956243000000001</v>
      </c>
    </row>
  </sheetData>
  <mergeCells count="699">
    <mergeCell ref="AH427:AH437"/>
    <mergeCell ref="AI427:AI437"/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X393:X404"/>
    <mergeCell ref="Y393:Y404"/>
    <mergeCell ref="Z393:Z404"/>
    <mergeCell ref="AA393:AA404"/>
    <mergeCell ref="AB393:AB404"/>
    <mergeCell ref="AC393:AC404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J393:AJ404"/>
    <mergeCell ref="AK371:AK381"/>
    <mergeCell ref="AL371:AL381"/>
    <mergeCell ref="V376:W376"/>
    <mergeCell ref="X382:X392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J349:AJ359"/>
    <mergeCell ref="AK349:AK359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Z349:Z359"/>
    <mergeCell ref="AA349:AA359"/>
    <mergeCell ref="AB349:AB359"/>
    <mergeCell ref="AC349:AC359"/>
    <mergeCell ref="AD338:AD348"/>
    <mergeCell ref="AE338:AE348"/>
    <mergeCell ref="AF338:AF348"/>
    <mergeCell ref="AD360:AD370"/>
    <mergeCell ref="AE360:AE370"/>
    <mergeCell ref="AF360:AF370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AH326:AH337"/>
    <mergeCell ref="AI326:AI337"/>
    <mergeCell ref="AJ338:AJ348"/>
    <mergeCell ref="AK338:AK348"/>
    <mergeCell ref="AL338:AL348"/>
    <mergeCell ref="V343:W343"/>
    <mergeCell ref="AG338:AG348"/>
    <mergeCell ref="AH338:AH348"/>
    <mergeCell ref="AI338:AI348"/>
    <mergeCell ref="X326:X337"/>
    <mergeCell ref="Y326:Y337"/>
    <mergeCell ref="Z326:Z337"/>
    <mergeCell ref="AA326:AA337"/>
    <mergeCell ref="AB326:AB337"/>
    <mergeCell ref="AC326:AC337"/>
    <mergeCell ref="AD315:AD325"/>
    <mergeCell ref="AE315:AE325"/>
    <mergeCell ref="AF315:AF325"/>
    <mergeCell ref="AJ304:AJ314"/>
    <mergeCell ref="Z304:Z314"/>
    <mergeCell ref="AA304:AA314"/>
    <mergeCell ref="AB304:AB314"/>
    <mergeCell ref="AC304:AC314"/>
    <mergeCell ref="AJ326:AJ337"/>
    <mergeCell ref="AK304:AK314"/>
    <mergeCell ref="AL304:AL314"/>
    <mergeCell ref="V309:W309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K315:AK325"/>
    <mergeCell ref="AL315:AL325"/>
    <mergeCell ref="V320:W320"/>
    <mergeCell ref="AG315:AG325"/>
    <mergeCell ref="AH315:AH325"/>
    <mergeCell ref="AI315:AI325"/>
    <mergeCell ref="X304:X314"/>
    <mergeCell ref="Y304:Y314"/>
    <mergeCell ref="AJ282:AJ292"/>
    <mergeCell ref="AK282:AK292"/>
    <mergeCell ref="AL282:AL292"/>
    <mergeCell ref="V287:W287"/>
    <mergeCell ref="X293:X303"/>
    <mergeCell ref="Y293:Y303"/>
    <mergeCell ref="Z293:Z303"/>
    <mergeCell ref="AA293:AA303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K293:AK303"/>
    <mergeCell ref="AL293:AL303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71:AD281"/>
    <mergeCell ref="AE271:AE281"/>
    <mergeCell ref="AF271:AF281"/>
    <mergeCell ref="AD293:AD303"/>
    <mergeCell ref="AE293:AE303"/>
    <mergeCell ref="AF293:AF303"/>
    <mergeCell ref="AK260:AK270"/>
    <mergeCell ref="AL260:AL270"/>
    <mergeCell ref="V266:W266"/>
    <mergeCell ref="X271:X281"/>
    <mergeCell ref="Y271:Y281"/>
    <mergeCell ref="Z271:Z281"/>
    <mergeCell ref="AA271:AA281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J271:AJ281"/>
    <mergeCell ref="AK271:AK281"/>
    <mergeCell ref="AL271:AL281"/>
    <mergeCell ref="V276:W276"/>
    <mergeCell ref="AG271:AG281"/>
    <mergeCell ref="AH271:AH281"/>
    <mergeCell ref="AI271:AI281"/>
    <mergeCell ref="X260:X270"/>
    <mergeCell ref="Y260:Y270"/>
    <mergeCell ref="Z260:Z270"/>
    <mergeCell ref="AA260:AA270"/>
    <mergeCell ref="AB260:AB270"/>
    <mergeCell ref="AC260:AC270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AJ260:AJ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H249:AH259"/>
    <mergeCell ref="AI249:AI259"/>
    <mergeCell ref="X238:X248"/>
    <mergeCell ref="Y238:Y248"/>
    <mergeCell ref="AJ216:AJ226"/>
    <mergeCell ref="AK216:AK226"/>
    <mergeCell ref="AL216:AL226"/>
    <mergeCell ref="V222:W222"/>
    <mergeCell ref="X227:X237"/>
    <mergeCell ref="Y227:Y237"/>
    <mergeCell ref="Z227:Z237"/>
    <mergeCell ref="AA227:AA237"/>
    <mergeCell ref="AB227:AB237"/>
    <mergeCell ref="AC227:AC237"/>
    <mergeCell ref="AD216:AD226"/>
    <mergeCell ref="AE216:AE226"/>
    <mergeCell ref="AF216:AF226"/>
    <mergeCell ref="AG216:AG226"/>
    <mergeCell ref="AH216:AH226"/>
    <mergeCell ref="AI216:AI226"/>
    <mergeCell ref="AJ227:AJ237"/>
    <mergeCell ref="AK227:AK237"/>
    <mergeCell ref="AL227:AL237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C216:AC226"/>
    <mergeCell ref="AD205:AD215"/>
    <mergeCell ref="AE205:AE215"/>
    <mergeCell ref="AF205:AF215"/>
    <mergeCell ref="AD227:AD237"/>
    <mergeCell ref="AE227:AE237"/>
    <mergeCell ref="AF227:AF237"/>
    <mergeCell ref="AK194:AK204"/>
    <mergeCell ref="AL194:AL204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205:AK215"/>
    <mergeCell ref="AL205:AL215"/>
    <mergeCell ref="V211:W211"/>
    <mergeCell ref="AG205:AG215"/>
    <mergeCell ref="AH205:AH215"/>
    <mergeCell ref="AI205:AI215"/>
    <mergeCell ref="X194:X204"/>
    <mergeCell ref="Y194:Y204"/>
    <mergeCell ref="Z194:Z204"/>
    <mergeCell ref="AA194:AA204"/>
    <mergeCell ref="AB194:AB204"/>
    <mergeCell ref="AC194:AC204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AJ194:AJ204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I183:AI193"/>
    <mergeCell ref="X172:X182"/>
    <mergeCell ref="Y172:Y182"/>
    <mergeCell ref="AJ150:AJ160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Y124:Y136"/>
    <mergeCell ref="Z124:Z136"/>
    <mergeCell ref="AA124:AA136"/>
    <mergeCell ref="AB124:AB136"/>
    <mergeCell ref="AC124:AC136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AH85:AH97"/>
    <mergeCell ref="AI85:AI97"/>
    <mergeCell ref="X72:X84"/>
    <mergeCell ref="Y72:Y84"/>
    <mergeCell ref="Z72:Z84"/>
    <mergeCell ref="AA72:AA84"/>
    <mergeCell ref="AB72:AB84"/>
    <mergeCell ref="AC72:AC84"/>
    <mergeCell ref="AD59:AD71"/>
    <mergeCell ref="AE59:AE71"/>
    <mergeCell ref="AF59:AF71"/>
    <mergeCell ref="AD85:AD97"/>
    <mergeCell ref="AE85:AE97"/>
    <mergeCell ref="AF85:AF97"/>
    <mergeCell ref="AL46:AL58"/>
    <mergeCell ref="V54:W54"/>
    <mergeCell ref="X59:X71"/>
    <mergeCell ref="Y59:Y71"/>
    <mergeCell ref="Z59:Z71"/>
    <mergeCell ref="AA59:AA71"/>
    <mergeCell ref="AB59:AB71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Z33:Z45"/>
    <mergeCell ref="AA33:AA45"/>
    <mergeCell ref="AB33:AB45"/>
    <mergeCell ref="AC33:AC45"/>
    <mergeCell ref="AJ46:AJ58"/>
    <mergeCell ref="AK46:AK5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X20:X32"/>
    <mergeCell ref="Y20:Y32"/>
    <mergeCell ref="Z20:Z32"/>
    <mergeCell ref="AA20:AA32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3:D13"/>
    <mergeCell ref="F13:G13"/>
    <mergeCell ref="H13:I13"/>
    <mergeCell ref="J13:K13"/>
    <mergeCell ref="M13:P13"/>
    <mergeCell ref="Q13:R13"/>
    <mergeCell ref="F12:G12"/>
    <mergeCell ref="H12:I12"/>
    <mergeCell ref="J12:K12"/>
    <mergeCell ref="M12:P12"/>
    <mergeCell ref="Q12:R12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B10:D10"/>
    <mergeCell ref="F10:G10"/>
    <mergeCell ref="H10:I10"/>
    <mergeCell ref="J10:K10"/>
    <mergeCell ref="M10:P10"/>
    <mergeCell ref="Q10:R10"/>
    <mergeCell ref="J8:K9"/>
    <mergeCell ref="L8:L9"/>
    <mergeCell ref="M8:P9"/>
    <mergeCell ref="Q8:R9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</mergeCells>
  <printOptions horizontalCentered="1"/>
  <pageMargins left="0.23622047244094491" right="0" top="0.23622047244094491" bottom="0.15748031496062992" header="0" footer="0"/>
  <pageSetup paperSize="9" scale="48" orientation="landscape" r:id="rId1"/>
  <headerFooter>
    <oddFooter>&amp;F&amp;RPage &amp;P</oddFooter>
  </headerFooter>
  <rowBreaks count="6" manualBreakCount="6">
    <brk id="71" max="16383" man="1"/>
    <brk id="137" min="1" max="37" man="1"/>
    <brk id="204" min="1" max="37" man="1"/>
    <brk id="259" max="16383" man="1"/>
    <brk id="325" max="16383" man="1"/>
    <brk id="381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57" customWidth="1"/>
    <col min="2" max="2" width="12.54296875" style="257" customWidth="1"/>
    <col min="3" max="3" width="24.6328125" style="257" customWidth="1"/>
    <col min="4" max="6" width="14.453125" style="257" customWidth="1"/>
    <col min="7" max="7" width="24.453125" style="257" customWidth="1"/>
    <col min="8" max="9" width="47.54296875" style="257" customWidth="1"/>
    <col min="10" max="16384" width="12.54296875" style="257"/>
  </cols>
  <sheetData>
    <row r="1" spans="1:9" ht="44.25" customHeight="1">
      <c r="A1" s="973" t="s">
        <v>825</v>
      </c>
      <c r="B1" s="974"/>
      <c r="C1" s="975"/>
      <c r="D1" s="973" t="s">
        <v>847</v>
      </c>
      <c r="E1" s="974"/>
      <c r="F1" s="974"/>
      <c r="G1" s="975"/>
      <c r="H1" s="976" t="s">
        <v>804</v>
      </c>
      <c r="I1" s="975"/>
    </row>
    <row r="2" spans="1:9" ht="27.75" customHeight="1">
      <c r="A2" s="258" t="s">
        <v>805</v>
      </c>
      <c r="B2" s="258" t="s">
        <v>806</v>
      </c>
      <c r="C2" s="259" t="s">
        <v>807</v>
      </c>
      <c r="D2" s="258" t="s">
        <v>808</v>
      </c>
      <c r="E2" s="258" t="s">
        <v>809</v>
      </c>
      <c r="F2" s="258" t="s">
        <v>810</v>
      </c>
      <c r="G2" s="258" t="s">
        <v>811</v>
      </c>
      <c r="H2" s="259" t="s">
        <v>812</v>
      </c>
      <c r="I2" s="259" t="s">
        <v>813</v>
      </c>
    </row>
    <row r="3" spans="1:9" ht="27.75" customHeight="1">
      <c r="A3" s="977" t="s">
        <v>814</v>
      </c>
      <c r="B3" s="268">
        <v>1</v>
      </c>
      <c r="C3" s="269">
        <v>46104</v>
      </c>
      <c r="D3" s="980" t="s">
        <v>844</v>
      </c>
      <c r="E3" s="980" t="s">
        <v>887</v>
      </c>
      <c r="F3" s="980" t="s">
        <v>887</v>
      </c>
      <c r="G3" s="297" t="s">
        <v>815</v>
      </c>
      <c r="H3" s="983"/>
      <c r="I3" s="983"/>
    </row>
    <row r="4" spans="1:9" ht="27.75" customHeight="1">
      <c r="A4" s="978"/>
      <c r="B4" s="268">
        <v>2</v>
      </c>
      <c r="C4" s="269">
        <v>46109</v>
      </c>
      <c r="D4" s="981"/>
      <c r="E4" s="981"/>
      <c r="F4" s="981"/>
      <c r="G4" s="297" t="s">
        <v>815</v>
      </c>
      <c r="H4" s="978"/>
      <c r="I4" s="978"/>
    </row>
    <row r="5" spans="1:9" ht="27.75" customHeight="1">
      <c r="A5" s="978"/>
      <c r="B5" s="268">
        <v>3</v>
      </c>
      <c r="C5" s="269">
        <v>46107</v>
      </c>
      <c r="D5" s="981"/>
      <c r="E5" s="981"/>
      <c r="F5" s="981"/>
      <c r="G5" s="297" t="s">
        <v>815</v>
      </c>
      <c r="H5" s="978"/>
      <c r="I5" s="978"/>
    </row>
    <row r="6" spans="1:9" ht="27.75" customHeight="1">
      <c r="A6" s="979"/>
      <c r="B6" s="268">
        <v>4</v>
      </c>
      <c r="C6" s="269">
        <v>46092</v>
      </c>
      <c r="D6" s="982"/>
      <c r="E6" s="982"/>
      <c r="F6" s="982"/>
      <c r="G6" s="297" t="s">
        <v>815</v>
      </c>
      <c r="H6" s="978"/>
      <c r="I6" s="978"/>
    </row>
    <row r="7" spans="1:9" ht="27.75" customHeight="1">
      <c r="A7" s="977" t="s">
        <v>816</v>
      </c>
      <c r="B7" s="268">
        <v>5</v>
      </c>
      <c r="C7" s="270">
        <v>46077</v>
      </c>
      <c r="D7" s="980" t="s">
        <v>836</v>
      </c>
      <c r="E7" s="980" t="s">
        <v>835</v>
      </c>
      <c r="F7" s="980" t="s">
        <v>880</v>
      </c>
      <c r="G7" s="297" t="s">
        <v>815</v>
      </c>
      <c r="H7" s="978"/>
      <c r="I7" s="978"/>
    </row>
    <row r="8" spans="1:9" ht="27.75" customHeight="1">
      <c r="A8" s="978"/>
      <c r="B8" s="268">
        <v>6</v>
      </c>
      <c r="C8" s="269">
        <v>46082</v>
      </c>
      <c r="D8" s="981"/>
      <c r="E8" s="981"/>
      <c r="F8" s="981"/>
      <c r="G8" s="297" t="s">
        <v>815</v>
      </c>
      <c r="H8" s="978"/>
      <c r="I8" s="978"/>
    </row>
    <row r="9" spans="1:9" ht="27.75" customHeight="1">
      <c r="A9" s="978"/>
      <c r="B9" s="268">
        <v>7</v>
      </c>
      <c r="C9" s="269">
        <v>46079</v>
      </c>
      <c r="D9" s="981"/>
      <c r="E9" s="981"/>
      <c r="F9" s="981"/>
      <c r="G9" s="297" t="s">
        <v>815</v>
      </c>
      <c r="H9" s="978"/>
      <c r="I9" s="978"/>
    </row>
    <row r="10" spans="1:9" ht="27.75" customHeight="1">
      <c r="A10" s="979"/>
      <c r="B10" s="268">
        <v>8</v>
      </c>
      <c r="C10" s="269">
        <v>46088</v>
      </c>
      <c r="D10" s="982"/>
      <c r="E10" s="982"/>
      <c r="F10" s="982"/>
      <c r="G10" s="297" t="s">
        <v>815</v>
      </c>
      <c r="H10" s="979"/>
      <c r="I10" s="979"/>
    </row>
    <row r="11" spans="1:9" ht="28.5" customHeight="1">
      <c r="A11" s="977" t="s">
        <v>637</v>
      </c>
      <c r="B11" s="268">
        <v>9</v>
      </c>
      <c r="C11" s="269">
        <v>46091</v>
      </c>
      <c r="D11" s="980" t="s">
        <v>836</v>
      </c>
      <c r="E11" s="980" t="s">
        <v>835</v>
      </c>
      <c r="F11" s="980" t="s">
        <v>880</v>
      </c>
      <c r="G11" s="297" t="s">
        <v>815</v>
      </c>
      <c r="H11" s="259" t="s">
        <v>817</v>
      </c>
      <c r="I11" s="259" t="s">
        <v>818</v>
      </c>
    </row>
    <row r="12" spans="1:9" ht="31.5" customHeight="1">
      <c r="A12" s="978"/>
      <c r="B12" s="268">
        <v>10</v>
      </c>
      <c r="C12" s="269">
        <v>46097</v>
      </c>
      <c r="D12" s="981"/>
      <c r="E12" s="981"/>
      <c r="F12" s="981"/>
      <c r="G12" s="297" t="s">
        <v>815</v>
      </c>
      <c r="H12" s="983"/>
      <c r="I12" s="983"/>
    </row>
    <row r="13" spans="1:9" ht="31.5" customHeight="1">
      <c r="A13" s="978"/>
      <c r="B13" s="268">
        <v>11</v>
      </c>
      <c r="C13" s="269">
        <v>46094</v>
      </c>
      <c r="D13" s="981"/>
      <c r="E13" s="981"/>
      <c r="F13" s="981"/>
      <c r="G13" s="297" t="s">
        <v>815</v>
      </c>
      <c r="H13" s="978"/>
      <c r="I13" s="978"/>
    </row>
    <row r="14" spans="1:9" ht="31.5" customHeight="1">
      <c r="A14" s="979"/>
      <c r="B14" s="268">
        <v>12</v>
      </c>
      <c r="C14" s="269">
        <v>46099</v>
      </c>
      <c r="D14" s="982"/>
      <c r="E14" s="982"/>
      <c r="F14" s="982"/>
      <c r="G14" s="297" t="s">
        <v>815</v>
      </c>
      <c r="H14" s="978"/>
      <c r="I14" s="978"/>
    </row>
    <row r="15" spans="1:9" ht="31.5" customHeight="1">
      <c r="A15" s="977" t="s">
        <v>819</v>
      </c>
      <c r="B15" s="268">
        <v>13</v>
      </c>
      <c r="C15" s="270">
        <v>46074</v>
      </c>
      <c r="D15" s="980" t="s">
        <v>845</v>
      </c>
      <c r="E15" s="980" t="s">
        <v>883</v>
      </c>
      <c r="F15" s="980" t="s">
        <v>887</v>
      </c>
      <c r="G15" s="297" t="s">
        <v>815</v>
      </c>
      <c r="H15" s="978"/>
      <c r="I15" s="978"/>
    </row>
    <row r="16" spans="1:9" ht="31.5" customHeight="1">
      <c r="A16" s="978"/>
      <c r="B16" s="268">
        <v>14</v>
      </c>
      <c r="C16" s="270">
        <v>46066</v>
      </c>
      <c r="D16" s="981"/>
      <c r="E16" s="981"/>
      <c r="F16" s="981"/>
      <c r="G16" s="297" t="s">
        <v>815</v>
      </c>
      <c r="H16" s="978"/>
      <c r="I16" s="978"/>
    </row>
    <row r="17" spans="1:9" ht="31.5" customHeight="1">
      <c r="A17" s="978"/>
      <c r="B17" s="268">
        <v>15</v>
      </c>
      <c r="C17" s="269">
        <v>46128</v>
      </c>
      <c r="D17" s="981"/>
      <c r="E17" s="981"/>
      <c r="F17" s="981"/>
      <c r="G17" s="297" t="s">
        <v>815</v>
      </c>
      <c r="H17" s="978"/>
      <c r="I17" s="978"/>
    </row>
    <row r="18" spans="1:9" ht="31.5" customHeight="1">
      <c r="A18" s="979"/>
      <c r="B18" s="268">
        <v>16</v>
      </c>
      <c r="C18" s="270">
        <v>46060</v>
      </c>
      <c r="D18" s="982"/>
      <c r="E18" s="982"/>
      <c r="F18" s="982"/>
      <c r="G18" s="297" t="s">
        <v>815</v>
      </c>
      <c r="H18" s="979"/>
      <c r="I18" s="979"/>
    </row>
    <row r="19" spans="1:9" ht="22.5" customHeight="1">
      <c r="A19" s="984"/>
      <c r="B19" s="974"/>
      <c r="C19" s="975"/>
      <c r="D19" s="985"/>
      <c r="E19" s="986"/>
      <c r="F19" s="986"/>
      <c r="G19" s="986"/>
      <c r="H19" s="986"/>
      <c r="I19" s="987"/>
    </row>
    <row r="20" spans="1:9" ht="22.5" customHeight="1">
      <c r="A20" s="261" t="s">
        <v>153</v>
      </c>
      <c r="B20" s="261" t="s">
        <v>820</v>
      </c>
      <c r="C20" s="261" t="s">
        <v>821</v>
      </c>
      <c r="D20" s="988"/>
      <c r="E20" s="989"/>
      <c r="F20" s="989"/>
      <c r="G20" s="989"/>
      <c r="H20" s="989"/>
      <c r="I20" s="990"/>
    </row>
    <row r="21" spans="1:9" ht="34.5" customHeight="1">
      <c r="A21" s="262">
        <v>1</v>
      </c>
      <c r="B21" s="262"/>
      <c r="C21" s="262" t="s">
        <v>790</v>
      </c>
      <c r="D21" s="988"/>
      <c r="E21" s="989"/>
      <c r="F21" s="989"/>
      <c r="G21" s="989"/>
      <c r="H21" s="989"/>
      <c r="I21" s="990"/>
    </row>
    <row r="22" spans="1:9" ht="34.5" customHeight="1">
      <c r="A22" s="262">
        <v>2</v>
      </c>
      <c r="B22" s="262"/>
      <c r="C22" s="262" t="s">
        <v>70</v>
      </c>
      <c r="D22" s="988"/>
      <c r="E22" s="989"/>
      <c r="F22" s="989"/>
      <c r="G22" s="989"/>
      <c r="H22" s="989"/>
      <c r="I22" s="990"/>
    </row>
    <row r="23" spans="1:9" ht="34.5" customHeight="1">
      <c r="A23" s="262">
        <v>3</v>
      </c>
      <c r="B23" s="262"/>
      <c r="C23" s="262" t="s">
        <v>822</v>
      </c>
      <c r="D23" s="991"/>
      <c r="E23" s="992"/>
      <c r="F23" s="992"/>
      <c r="G23" s="992"/>
      <c r="H23" s="992"/>
      <c r="I23" s="993"/>
    </row>
    <row r="24" spans="1:9" ht="22.5" customHeight="1"/>
    <row r="27" spans="1:9" ht="42.65" customHeight="1">
      <c r="A27" s="994" t="s">
        <v>824</v>
      </c>
      <c r="B27" s="995"/>
      <c r="C27" s="996"/>
      <c r="D27" s="973" t="s">
        <v>934</v>
      </c>
      <c r="E27" s="974"/>
      <c r="F27" s="974"/>
      <c r="G27" s="975"/>
      <c r="H27" s="976" t="s">
        <v>823</v>
      </c>
      <c r="I27" s="975"/>
    </row>
    <row r="28" spans="1:9" ht="15.75" customHeight="1">
      <c r="A28" s="258" t="s">
        <v>805</v>
      </c>
      <c r="B28" s="258" t="s">
        <v>806</v>
      </c>
      <c r="C28" s="259" t="s">
        <v>807</v>
      </c>
      <c r="D28" s="258" t="s">
        <v>808</v>
      </c>
      <c r="E28" s="258" t="s">
        <v>809</v>
      </c>
      <c r="F28" s="258" t="s">
        <v>810</v>
      </c>
      <c r="G28" s="258" t="s">
        <v>811</v>
      </c>
      <c r="H28" s="259" t="s">
        <v>812</v>
      </c>
      <c r="I28" s="259" t="s">
        <v>813</v>
      </c>
    </row>
    <row r="29" spans="1:9" ht="30" customHeight="1">
      <c r="A29" s="977" t="s">
        <v>814</v>
      </c>
      <c r="B29" s="268">
        <v>1</v>
      </c>
      <c r="C29" s="269">
        <v>45802</v>
      </c>
      <c r="D29" s="980" t="s">
        <v>953</v>
      </c>
      <c r="E29" s="983"/>
      <c r="F29" s="983"/>
      <c r="G29" s="260" t="s">
        <v>815</v>
      </c>
      <c r="H29" s="983"/>
      <c r="I29" s="983"/>
    </row>
    <row r="30" spans="1:9" ht="30" customHeight="1">
      <c r="A30" s="978"/>
      <c r="B30" s="268">
        <v>2</v>
      </c>
      <c r="C30" s="269">
        <v>45812</v>
      </c>
      <c r="D30" s="981"/>
      <c r="E30" s="978"/>
      <c r="F30" s="978"/>
      <c r="G30" s="260" t="s">
        <v>815</v>
      </c>
      <c r="H30" s="978"/>
      <c r="I30" s="978"/>
    </row>
    <row r="31" spans="1:9" ht="30" customHeight="1">
      <c r="A31" s="978"/>
      <c r="B31" s="268">
        <v>3</v>
      </c>
      <c r="C31" s="269">
        <v>45806</v>
      </c>
      <c r="D31" s="981"/>
      <c r="E31" s="978"/>
      <c r="F31" s="978"/>
      <c r="G31" s="260" t="s">
        <v>815</v>
      </c>
      <c r="H31" s="978"/>
      <c r="I31" s="978"/>
    </row>
    <row r="32" spans="1:9" ht="30" customHeight="1">
      <c r="A32" s="979"/>
      <c r="B32" s="268">
        <v>4</v>
      </c>
      <c r="C32" s="269">
        <v>45815</v>
      </c>
      <c r="D32" s="982"/>
      <c r="E32" s="979"/>
      <c r="F32" s="979"/>
      <c r="G32" s="260" t="s">
        <v>815</v>
      </c>
      <c r="H32" s="978"/>
      <c r="I32" s="978"/>
    </row>
    <row r="33" spans="1:9" ht="30" customHeight="1">
      <c r="A33" s="977" t="s">
        <v>816</v>
      </c>
      <c r="B33" s="268">
        <v>5</v>
      </c>
      <c r="C33" s="269">
        <v>45808</v>
      </c>
      <c r="D33" s="980" t="s">
        <v>933</v>
      </c>
      <c r="E33" s="997"/>
      <c r="F33" s="983"/>
      <c r="G33" s="260" t="s">
        <v>815</v>
      </c>
      <c r="H33" s="978"/>
      <c r="I33" s="978"/>
    </row>
    <row r="34" spans="1:9" ht="30" customHeight="1">
      <c r="A34" s="978"/>
      <c r="B34" s="268">
        <v>6</v>
      </c>
      <c r="C34" s="269">
        <v>45799</v>
      </c>
      <c r="D34" s="981"/>
      <c r="E34" s="998"/>
      <c r="F34" s="978"/>
      <c r="G34" s="260" t="s">
        <v>815</v>
      </c>
      <c r="H34" s="978"/>
      <c r="I34" s="978"/>
    </row>
    <row r="35" spans="1:9" ht="30" customHeight="1">
      <c r="A35" s="978"/>
      <c r="B35" s="268">
        <v>7</v>
      </c>
      <c r="C35" s="269">
        <v>45814</v>
      </c>
      <c r="D35" s="981"/>
      <c r="E35" s="998"/>
      <c r="F35" s="978"/>
      <c r="G35" s="260" t="s">
        <v>815</v>
      </c>
      <c r="H35" s="978"/>
      <c r="I35" s="978"/>
    </row>
    <row r="36" spans="1:9" ht="30" customHeight="1">
      <c r="A36" s="979"/>
      <c r="B36" s="268">
        <v>8</v>
      </c>
      <c r="C36" s="269">
        <v>45803</v>
      </c>
      <c r="D36" s="982"/>
      <c r="E36" s="999"/>
      <c r="F36" s="979"/>
      <c r="G36" s="260" t="s">
        <v>815</v>
      </c>
      <c r="H36" s="979"/>
      <c r="I36" s="979"/>
    </row>
    <row r="37" spans="1:9" ht="30" customHeight="1">
      <c r="A37" s="977" t="s">
        <v>637</v>
      </c>
      <c r="B37" s="268">
        <v>9</v>
      </c>
      <c r="C37" s="269">
        <v>45825</v>
      </c>
      <c r="D37" s="980" t="s">
        <v>953</v>
      </c>
      <c r="E37" s="983"/>
      <c r="F37" s="983"/>
      <c r="G37" s="260" t="s">
        <v>815</v>
      </c>
      <c r="H37" s="259" t="s">
        <v>817</v>
      </c>
      <c r="I37" s="259" t="s">
        <v>818</v>
      </c>
    </row>
    <row r="38" spans="1:9" ht="30" customHeight="1">
      <c r="A38" s="978"/>
      <c r="B38" s="268">
        <v>10</v>
      </c>
      <c r="C38" s="269">
        <v>45819</v>
      </c>
      <c r="D38" s="981"/>
      <c r="E38" s="978"/>
      <c r="F38" s="978"/>
      <c r="G38" s="260" t="s">
        <v>815</v>
      </c>
      <c r="H38" s="983"/>
      <c r="I38" s="983"/>
    </row>
    <row r="39" spans="1:9" ht="30" customHeight="1">
      <c r="A39" s="978"/>
      <c r="B39" s="268">
        <v>11</v>
      </c>
      <c r="C39" s="269">
        <v>45822</v>
      </c>
      <c r="D39" s="981"/>
      <c r="E39" s="978"/>
      <c r="F39" s="978"/>
      <c r="G39" s="260" t="s">
        <v>815</v>
      </c>
      <c r="H39" s="978"/>
      <c r="I39" s="978"/>
    </row>
    <row r="40" spans="1:9" ht="30" customHeight="1">
      <c r="A40" s="979"/>
      <c r="B40" s="268">
        <v>12</v>
      </c>
      <c r="C40" s="269">
        <v>45791</v>
      </c>
      <c r="D40" s="982"/>
      <c r="E40" s="979"/>
      <c r="F40" s="979"/>
      <c r="G40" s="260" t="s">
        <v>815</v>
      </c>
      <c r="H40" s="978"/>
      <c r="I40" s="978"/>
    </row>
    <row r="41" spans="1:9" ht="31" customHeight="1">
      <c r="A41" s="977" t="s">
        <v>819</v>
      </c>
      <c r="B41" s="268">
        <v>13</v>
      </c>
      <c r="C41" s="269">
        <v>45792</v>
      </c>
      <c r="D41" s="980" t="s">
        <v>936</v>
      </c>
      <c r="E41" s="997"/>
      <c r="F41" s="983"/>
      <c r="G41" s="260" t="s">
        <v>815</v>
      </c>
      <c r="H41" s="978"/>
      <c r="I41" s="978"/>
    </row>
    <row r="42" spans="1:9" ht="31" customHeight="1">
      <c r="A42" s="978"/>
      <c r="B42" s="268">
        <v>14</v>
      </c>
      <c r="C42" s="270">
        <v>45801</v>
      </c>
      <c r="D42" s="981"/>
      <c r="E42" s="998"/>
      <c r="F42" s="978"/>
      <c r="G42" s="260" t="s">
        <v>815</v>
      </c>
      <c r="H42" s="978"/>
      <c r="I42" s="978"/>
    </row>
    <row r="43" spans="1:9" ht="31" customHeight="1">
      <c r="A43" s="978"/>
      <c r="B43" s="268">
        <v>15</v>
      </c>
      <c r="C43" s="269">
        <v>45789</v>
      </c>
      <c r="D43" s="981"/>
      <c r="E43" s="998"/>
      <c r="F43" s="978"/>
      <c r="G43" s="260" t="s">
        <v>815</v>
      </c>
      <c r="H43" s="978"/>
      <c r="I43" s="978"/>
    </row>
    <row r="44" spans="1:9" ht="31" customHeight="1">
      <c r="A44" s="979"/>
      <c r="B44" s="268">
        <v>16</v>
      </c>
      <c r="C44" s="270">
        <v>45796</v>
      </c>
      <c r="D44" s="982"/>
      <c r="E44" s="999"/>
      <c r="F44" s="979"/>
      <c r="G44" s="260" t="s">
        <v>815</v>
      </c>
      <c r="H44" s="979"/>
      <c r="I44" s="979"/>
    </row>
    <row r="45" spans="1:9" ht="30" customHeight="1">
      <c r="A45" s="984"/>
      <c r="B45" s="974"/>
      <c r="C45" s="975"/>
      <c r="D45" s="985"/>
      <c r="E45" s="986"/>
      <c r="F45" s="986"/>
      <c r="G45" s="986"/>
      <c r="H45" s="986"/>
      <c r="I45" s="987"/>
    </row>
    <row r="46" spans="1:9" ht="15.75" customHeight="1">
      <c r="A46" s="261" t="s">
        <v>153</v>
      </c>
      <c r="B46" s="261" t="s">
        <v>820</v>
      </c>
      <c r="C46" s="261" t="s">
        <v>821</v>
      </c>
      <c r="D46" s="988"/>
      <c r="E46" s="989"/>
      <c r="F46" s="989"/>
      <c r="G46" s="989"/>
      <c r="H46" s="989"/>
      <c r="I46" s="990"/>
    </row>
    <row r="47" spans="1:9" ht="31.4" customHeight="1">
      <c r="A47" s="262">
        <v>1</v>
      </c>
      <c r="B47" s="262"/>
      <c r="C47" s="262" t="s">
        <v>790</v>
      </c>
      <c r="D47" s="988"/>
      <c r="E47" s="989"/>
      <c r="F47" s="989"/>
      <c r="G47" s="989"/>
      <c r="H47" s="989"/>
      <c r="I47" s="990"/>
    </row>
    <row r="48" spans="1:9" ht="32.4" customHeight="1">
      <c r="A48" s="262">
        <v>2</v>
      </c>
      <c r="B48" s="262"/>
      <c r="C48" s="262" t="s">
        <v>70</v>
      </c>
      <c r="D48" s="988"/>
      <c r="E48" s="989"/>
      <c r="F48" s="989"/>
      <c r="G48" s="989"/>
      <c r="H48" s="989"/>
      <c r="I48" s="990"/>
    </row>
    <row r="49" spans="1:9" ht="35.4" customHeight="1">
      <c r="A49" s="262">
        <v>3</v>
      </c>
      <c r="B49" s="262"/>
      <c r="C49" s="262" t="s">
        <v>822</v>
      </c>
      <c r="D49" s="991"/>
      <c r="E49" s="992"/>
      <c r="F49" s="992"/>
      <c r="G49" s="992"/>
      <c r="H49" s="992"/>
      <c r="I49" s="993"/>
    </row>
  </sheetData>
  <mergeCells count="50">
    <mergeCell ref="I38:I44"/>
    <mergeCell ref="A41:A44"/>
    <mergeCell ref="D41:D44"/>
    <mergeCell ref="E41:E44"/>
    <mergeCell ref="F41:F4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35" bestFit="1" customWidth="1"/>
    <col min="2" max="2" width="15.54296875" style="235" bestFit="1" customWidth="1"/>
    <col min="3" max="3" width="20.453125" style="235" bestFit="1" customWidth="1"/>
    <col min="4" max="4" width="15.453125" style="235" bestFit="1" customWidth="1"/>
    <col min="5" max="5" width="21.453125" style="235" bestFit="1" customWidth="1"/>
    <col min="6" max="6" width="19.54296875" style="235" bestFit="1" customWidth="1"/>
    <col min="7" max="7" width="22.54296875" style="235" bestFit="1" customWidth="1"/>
    <col min="8" max="8" width="17.453125" style="235" bestFit="1" customWidth="1"/>
    <col min="9" max="9" width="75.54296875" style="235" bestFit="1" customWidth="1"/>
    <col min="10" max="10" width="13.453125" style="235" bestFit="1" customWidth="1"/>
    <col min="11" max="11" width="22.90625" style="235" bestFit="1" customWidth="1"/>
    <col min="12" max="12" width="15.453125" style="235" bestFit="1" customWidth="1"/>
    <col min="13" max="13" width="21.453125" style="235" bestFit="1" customWidth="1"/>
    <col min="14" max="14" width="21" style="235" bestFit="1" customWidth="1"/>
    <col min="15" max="15" width="21.54296875" style="235" bestFit="1" customWidth="1"/>
    <col min="16" max="16" width="31.90625" style="235" bestFit="1" customWidth="1"/>
    <col min="17" max="17" width="1.90625" style="235" bestFit="1" customWidth="1"/>
    <col min="18" max="16384" width="12.453125" style="235"/>
  </cols>
  <sheetData>
    <row r="1" spans="1:16" ht="39" customHeight="1" thickBot="1">
      <c r="A1" s="1000" t="s">
        <v>532</v>
      </c>
      <c r="B1" s="1001"/>
      <c r="C1" s="1001"/>
      <c r="D1" s="1001"/>
      <c r="E1" s="1001"/>
      <c r="F1" s="1001"/>
      <c r="G1" s="1001"/>
      <c r="H1" s="1001"/>
      <c r="I1" s="1001"/>
      <c r="J1" s="1001"/>
      <c r="K1" s="1001"/>
      <c r="L1" s="1001"/>
      <c r="M1" s="1001"/>
      <c r="N1" s="1001"/>
      <c r="O1" s="1001"/>
      <c r="P1" s="1002"/>
    </row>
    <row r="2" spans="1:16" ht="63" customHeight="1" thickBot="1">
      <c r="A2" s="236" t="s">
        <v>533</v>
      </c>
      <c r="B2" s="237" t="s">
        <v>534</v>
      </c>
      <c r="C2" s="237" t="s">
        <v>535</v>
      </c>
      <c r="D2" s="237" t="s">
        <v>536</v>
      </c>
      <c r="E2" s="237" t="s">
        <v>112</v>
      </c>
      <c r="F2" s="237" t="s">
        <v>537</v>
      </c>
      <c r="G2" s="237" t="s">
        <v>627</v>
      </c>
      <c r="H2" s="237" t="s">
        <v>538</v>
      </c>
      <c r="I2" s="237" t="s">
        <v>575</v>
      </c>
      <c r="J2" s="237" t="s">
        <v>286</v>
      </c>
      <c r="K2" s="237" t="s">
        <v>539</v>
      </c>
      <c r="L2" s="237" t="s">
        <v>109</v>
      </c>
      <c r="M2" s="237" t="s">
        <v>540</v>
      </c>
      <c r="N2" s="237" t="s">
        <v>541</v>
      </c>
      <c r="O2" s="237" t="s">
        <v>542</v>
      </c>
      <c r="P2" s="238" t="s">
        <v>121</v>
      </c>
    </row>
    <row r="3" spans="1:16" ht="34.4" customHeight="1">
      <c r="A3" s="239">
        <v>1</v>
      </c>
      <c r="B3" s="240" t="s">
        <v>3</v>
      </c>
      <c r="C3" s="241" t="s">
        <v>668</v>
      </c>
      <c r="D3" s="240" t="s">
        <v>4</v>
      </c>
      <c r="E3" s="241" t="s">
        <v>5</v>
      </c>
      <c r="F3" s="241" t="s">
        <v>543</v>
      </c>
      <c r="G3" s="241">
        <v>243.82400000000001</v>
      </c>
      <c r="H3" s="241" t="s">
        <v>544</v>
      </c>
      <c r="I3" s="242" t="s">
        <v>628</v>
      </c>
      <c r="J3" s="240">
        <v>1</v>
      </c>
      <c r="K3" s="240" t="s">
        <v>234</v>
      </c>
      <c r="L3" s="243" t="s">
        <v>119</v>
      </c>
      <c r="M3" s="244">
        <v>45483</v>
      </c>
      <c r="N3" s="245" t="s">
        <v>545</v>
      </c>
      <c r="O3" s="245" t="s">
        <v>545</v>
      </c>
      <c r="P3" s="246" t="s">
        <v>116</v>
      </c>
    </row>
    <row r="4" spans="1:16" ht="34.4" customHeight="1">
      <c r="A4" s="247">
        <f t="shared" ref="A4:A35" si="0">A3+1</f>
        <v>2</v>
      </c>
      <c r="B4" s="248" t="s">
        <v>7</v>
      </c>
      <c r="C4" s="241" t="s">
        <v>642</v>
      </c>
      <c r="D4" s="248" t="s">
        <v>8</v>
      </c>
      <c r="E4" s="241" t="s">
        <v>29</v>
      </c>
      <c r="F4" s="241" t="s">
        <v>543</v>
      </c>
      <c r="G4" s="241">
        <v>358.18099999999998</v>
      </c>
      <c r="H4" s="241" t="s">
        <v>544</v>
      </c>
      <c r="I4" s="249" t="s">
        <v>576</v>
      </c>
      <c r="J4" s="248">
        <v>1</v>
      </c>
      <c r="K4" s="248" t="s">
        <v>234</v>
      </c>
      <c r="L4" s="248" t="s">
        <v>119</v>
      </c>
      <c r="M4" s="244">
        <v>45488</v>
      </c>
      <c r="N4" s="244" t="s">
        <v>545</v>
      </c>
      <c r="O4" s="248" t="s">
        <v>545</v>
      </c>
      <c r="P4" s="246" t="s">
        <v>116</v>
      </c>
    </row>
    <row r="5" spans="1:16" ht="34.4" customHeight="1">
      <c r="A5" s="247">
        <f t="shared" si="0"/>
        <v>3</v>
      </c>
      <c r="B5" s="248" t="s">
        <v>9</v>
      </c>
      <c r="C5" s="241" t="s">
        <v>31</v>
      </c>
      <c r="D5" s="248" t="s">
        <v>195</v>
      </c>
      <c r="E5" s="241" t="s">
        <v>669</v>
      </c>
      <c r="F5" s="241" t="s">
        <v>543</v>
      </c>
      <c r="G5" s="241">
        <v>276.14100000000002</v>
      </c>
      <c r="H5" s="241" t="s">
        <v>544</v>
      </c>
      <c r="I5" s="249" t="s">
        <v>577</v>
      </c>
      <c r="J5" s="248">
        <v>1</v>
      </c>
      <c r="K5" s="248" t="s">
        <v>234</v>
      </c>
      <c r="L5" s="248" t="s">
        <v>119</v>
      </c>
      <c r="M5" s="244">
        <v>45547</v>
      </c>
      <c r="N5" s="244" t="s">
        <v>545</v>
      </c>
      <c r="O5" s="248" t="s">
        <v>545</v>
      </c>
      <c r="P5" s="246" t="s">
        <v>116</v>
      </c>
    </row>
    <row r="6" spans="1:16" ht="34.4" customHeight="1">
      <c r="A6" s="247">
        <f t="shared" si="0"/>
        <v>4</v>
      </c>
      <c r="B6" s="248" t="s">
        <v>335</v>
      </c>
      <c r="C6" s="241" t="s">
        <v>642</v>
      </c>
      <c r="D6" s="248" t="s">
        <v>10</v>
      </c>
      <c r="E6" s="241" t="s">
        <v>21</v>
      </c>
      <c r="F6" s="241" t="s">
        <v>543</v>
      </c>
      <c r="G6" s="241">
        <v>396.39400000000001</v>
      </c>
      <c r="H6" s="241" t="s">
        <v>544</v>
      </c>
      <c r="I6" s="249" t="s">
        <v>578</v>
      </c>
      <c r="J6" s="248">
        <v>1</v>
      </c>
      <c r="K6" s="248" t="s">
        <v>234</v>
      </c>
      <c r="L6" s="248" t="s">
        <v>119</v>
      </c>
      <c r="M6" s="244">
        <v>45488</v>
      </c>
      <c r="N6" s="248" t="s">
        <v>545</v>
      </c>
      <c r="O6" s="248" t="s">
        <v>545</v>
      </c>
      <c r="P6" s="246" t="s">
        <v>116</v>
      </c>
    </row>
    <row r="7" spans="1:16" ht="34.4" customHeight="1">
      <c r="A7" s="247">
        <f t="shared" si="0"/>
        <v>5</v>
      </c>
      <c r="B7" s="248" t="s">
        <v>202</v>
      </c>
      <c r="C7" s="241" t="s">
        <v>640</v>
      </c>
      <c r="D7" s="248" t="s">
        <v>23</v>
      </c>
      <c r="E7" s="241" t="s">
        <v>671</v>
      </c>
      <c r="F7" s="241" t="s">
        <v>543</v>
      </c>
      <c r="G7" s="241">
        <v>455.96300000000002</v>
      </c>
      <c r="H7" s="241" t="s">
        <v>544</v>
      </c>
      <c r="I7" s="249" t="s">
        <v>579</v>
      </c>
      <c r="J7" s="248">
        <v>1</v>
      </c>
      <c r="K7" s="248" t="s">
        <v>234</v>
      </c>
      <c r="L7" s="248" t="s">
        <v>119</v>
      </c>
      <c r="M7" s="244">
        <v>45547</v>
      </c>
      <c r="N7" s="244" t="s">
        <v>545</v>
      </c>
      <c r="O7" s="244" t="s">
        <v>545</v>
      </c>
      <c r="P7" s="246" t="s">
        <v>116</v>
      </c>
    </row>
    <row r="8" spans="1:16" ht="34.4" customHeight="1">
      <c r="A8" s="247">
        <f t="shared" si="0"/>
        <v>6</v>
      </c>
      <c r="B8" s="248" t="s">
        <v>26</v>
      </c>
      <c r="C8" s="241" t="s">
        <v>1</v>
      </c>
      <c r="D8" s="248" t="s">
        <v>316</v>
      </c>
      <c r="E8" s="241" t="s">
        <v>1</v>
      </c>
      <c r="F8" s="241" t="s">
        <v>543</v>
      </c>
      <c r="G8" s="241">
        <v>171.929</v>
      </c>
      <c r="H8" s="241" t="s">
        <v>546</v>
      </c>
      <c r="I8" s="249" t="s">
        <v>580</v>
      </c>
      <c r="J8" s="248">
        <v>1</v>
      </c>
      <c r="K8" s="248" t="s">
        <v>234</v>
      </c>
      <c r="L8" s="248" t="s">
        <v>119</v>
      </c>
      <c r="M8" s="244">
        <v>45619</v>
      </c>
      <c r="N8" s="244" t="s">
        <v>545</v>
      </c>
      <c r="O8" s="244" t="s">
        <v>545</v>
      </c>
      <c r="P8" s="246" t="s">
        <v>116</v>
      </c>
    </row>
    <row r="9" spans="1:16" ht="34.4" customHeight="1">
      <c r="A9" s="247">
        <f t="shared" si="0"/>
        <v>7</v>
      </c>
      <c r="B9" s="248" t="s">
        <v>347</v>
      </c>
      <c r="C9" s="241" t="s">
        <v>657</v>
      </c>
      <c r="D9" s="248" t="s">
        <v>319</v>
      </c>
      <c r="E9" s="241" t="s">
        <v>639</v>
      </c>
      <c r="F9" s="241" t="s">
        <v>543</v>
      </c>
      <c r="G9" s="241">
        <v>452.63</v>
      </c>
      <c r="H9" s="241" t="s">
        <v>544</v>
      </c>
      <c r="I9" s="249" t="s">
        <v>581</v>
      </c>
      <c r="J9" s="248">
        <v>1</v>
      </c>
      <c r="K9" s="248" t="s">
        <v>234</v>
      </c>
      <c r="L9" s="248" t="s">
        <v>119</v>
      </c>
      <c r="M9" s="244">
        <v>45483</v>
      </c>
      <c r="N9" s="244" t="s">
        <v>545</v>
      </c>
      <c r="O9" s="244" t="s">
        <v>545</v>
      </c>
      <c r="P9" s="246" t="s">
        <v>116</v>
      </c>
    </row>
    <row r="10" spans="1:16" ht="34.4" customHeight="1">
      <c r="A10" s="247">
        <f t="shared" si="0"/>
        <v>8</v>
      </c>
      <c r="B10" s="248" t="s">
        <v>30</v>
      </c>
      <c r="C10" s="241" t="s">
        <v>1</v>
      </c>
      <c r="D10" s="248" t="s">
        <v>32</v>
      </c>
      <c r="E10" s="241" t="s">
        <v>1</v>
      </c>
      <c r="F10" s="241" t="s">
        <v>543</v>
      </c>
      <c r="G10" s="241">
        <v>251.64500000000001</v>
      </c>
      <c r="H10" s="241" t="s">
        <v>544</v>
      </c>
      <c r="I10" s="249" t="s">
        <v>582</v>
      </c>
      <c r="J10" s="248">
        <v>1</v>
      </c>
      <c r="K10" s="248" t="s">
        <v>234</v>
      </c>
      <c r="L10" s="248" t="s">
        <v>119</v>
      </c>
      <c r="M10" s="244">
        <v>45483</v>
      </c>
      <c r="N10" s="244" t="s">
        <v>545</v>
      </c>
      <c r="O10" s="244" t="s">
        <v>545</v>
      </c>
      <c r="P10" s="246" t="s">
        <v>116</v>
      </c>
    </row>
    <row r="11" spans="1:16" ht="34.4" customHeight="1">
      <c r="A11" s="247">
        <f t="shared" si="0"/>
        <v>9</v>
      </c>
      <c r="B11" s="248" t="s">
        <v>326</v>
      </c>
      <c r="C11" s="241" t="s">
        <v>1</v>
      </c>
      <c r="D11" s="248" t="s">
        <v>34</v>
      </c>
      <c r="E11" s="241" t="s">
        <v>1</v>
      </c>
      <c r="F11" s="241" t="s">
        <v>543</v>
      </c>
      <c r="G11" s="241">
        <v>258.00200000000001</v>
      </c>
      <c r="H11" s="241" t="s">
        <v>547</v>
      </c>
      <c r="I11" s="249" t="s">
        <v>583</v>
      </c>
      <c r="J11" s="248">
        <v>1</v>
      </c>
      <c r="K11" s="248" t="s">
        <v>235</v>
      </c>
      <c r="L11" s="248" t="s">
        <v>119</v>
      </c>
      <c r="M11" s="244">
        <v>45488</v>
      </c>
      <c r="N11" s="244" t="s">
        <v>545</v>
      </c>
      <c r="O11" s="244" t="s">
        <v>545</v>
      </c>
      <c r="P11" s="246" t="s">
        <v>116</v>
      </c>
    </row>
    <row r="12" spans="1:16" ht="34.4" customHeight="1">
      <c r="A12" s="247">
        <f t="shared" si="0"/>
        <v>10</v>
      </c>
      <c r="B12" s="248" t="s">
        <v>352</v>
      </c>
      <c r="C12" s="241" t="s">
        <v>673</v>
      </c>
      <c r="D12" s="248" t="s">
        <v>353</v>
      </c>
      <c r="E12" s="241" t="s">
        <v>676</v>
      </c>
      <c r="F12" s="241" t="s">
        <v>543</v>
      </c>
      <c r="G12" s="241">
        <v>257.34100000000001</v>
      </c>
      <c r="H12" s="241" t="s">
        <v>548</v>
      </c>
      <c r="I12" s="249" t="s">
        <v>584</v>
      </c>
      <c r="J12" s="248">
        <v>1</v>
      </c>
      <c r="K12" s="248" t="s">
        <v>235</v>
      </c>
      <c r="L12" s="248" t="s">
        <v>119</v>
      </c>
      <c r="M12" s="244">
        <v>45488</v>
      </c>
      <c r="N12" s="244" t="s">
        <v>545</v>
      </c>
      <c r="O12" s="244" t="s">
        <v>545</v>
      </c>
      <c r="P12" s="246" t="s">
        <v>116</v>
      </c>
    </row>
    <row r="13" spans="1:16" ht="34.4" customHeight="1">
      <c r="A13" s="247">
        <f t="shared" si="0"/>
        <v>11</v>
      </c>
      <c r="B13" s="248" t="s">
        <v>549</v>
      </c>
      <c r="C13" s="241" t="s">
        <v>860</v>
      </c>
      <c r="D13" s="248" t="s">
        <v>550</v>
      </c>
      <c r="E13" s="241" t="s">
        <v>860</v>
      </c>
      <c r="F13" s="241" t="s">
        <v>543</v>
      </c>
      <c r="G13" s="241">
        <v>279.35599999999999</v>
      </c>
      <c r="H13" s="241" t="s">
        <v>548</v>
      </c>
      <c r="I13" s="249" t="s">
        <v>585</v>
      </c>
      <c r="J13" s="248">
        <v>1</v>
      </c>
      <c r="K13" s="248" t="s">
        <v>235</v>
      </c>
      <c r="L13" s="248" t="s">
        <v>119</v>
      </c>
      <c r="M13" s="244">
        <v>45488</v>
      </c>
      <c r="N13" s="244" t="s">
        <v>545</v>
      </c>
      <c r="O13" s="248" t="s">
        <v>545</v>
      </c>
      <c r="P13" s="246" t="s">
        <v>116</v>
      </c>
    </row>
    <row r="14" spans="1:16" ht="34.4" customHeight="1">
      <c r="A14" s="247">
        <f t="shared" si="0"/>
        <v>12</v>
      </c>
      <c r="B14" s="248" t="s">
        <v>551</v>
      </c>
      <c r="C14" s="241" t="s">
        <v>11</v>
      </c>
      <c r="D14" s="248" t="s">
        <v>357</v>
      </c>
      <c r="E14" s="241" t="s">
        <v>678</v>
      </c>
      <c r="F14" s="241" t="s">
        <v>543</v>
      </c>
      <c r="G14" s="241">
        <v>410.87200000000001</v>
      </c>
      <c r="H14" s="241" t="s">
        <v>544</v>
      </c>
      <c r="I14" s="249" t="s">
        <v>586</v>
      </c>
      <c r="J14" s="248">
        <v>1</v>
      </c>
      <c r="K14" s="248" t="s">
        <v>235</v>
      </c>
      <c r="L14" s="248" t="s">
        <v>119</v>
      </c>
      <c r="M14" s="244">
        <v>45488</v>
      </c>
      <c r="N14" s="244" t="s">
        <v>545</v>
      </c>
      <c r="O14" s="248" t="s">
        <v>545</v>
      </c>
      <c r="P14" s="246" t="s">
        <v>116</v>
      </c>
    </row>
    <row r="15" spans="1:16" ht="34.4" customHeight="1">
      <c r="A15" s="247">
        <f t="shared" si="0"/>
        <v>13</v>
      </c>
      <c r="B15" s="248" t="s">
        <v>38</v>
      </c>
      <c r="C15" s="241" t="s">
        <v>1</v>
      </c>
      <c r="D15" s="248" t="s">
        <v>359</v>
      </c>
      <c r="E15" s="241" t="s">
        <v>174</v>
      </c>
      <c r="F15" s="241" t="s">
        <v>543</v>
      </c>
      <c r="G15" s="241">
        <v>328.49599999999998</v>
      </c>
      <c r="H15" s="241" t="s">
        <v>547</v>
      </c>
      <c r="I15" s="249" t="s">
        <v>583</v>
      </c>
      <c r="J15" s="248">
        <v>1</v>
      </c>
      <c r="K15" s="248" t="s">
        <v>235</v>
      </c>
      <c r="L15" s="248" t="s">
        <v>119</v>
      </c>
      <c r="M15" s="244">
        <v>45488</v>
      </c>
      <c r="N15" s="244" t="s">
        <v>545</v>
      </c>
      <c r="O15" s="248" t="s">
        <v>545</v>
      </c>
      <c r="P15" s="246" t="s">
        <v>116</v>
      </c>
    </row>
    <row r="16" spans="1:16" ht="34.4" customHeight="1">
      <c r="A16" s="247">
        <f t="shared" si="0"/>
        <v>14</v>
      </c>
      <c r="B16" s="248" t="s">
        <v>359</v>
      </c>
      <c r="C16" s="241" t="s">
        <v>174</v>
      </c>
      <c r="D16" s="248" t="s">
        <v>666</v>
      </c>
      <c r="E16" s="241" t="s">
        <v>679</v>
      </c>
      <c r="F16" s="241" t="s">
        <v>543</v>
      </c>
      <c r="G16" s="241">
        <v>382.995</v>
      </c>
      <c r="H16" s="241" t="s">
        <v>544</v>
      </c>
      <c r="I16" s="249" t="s">
        <v>587</v>
      </c>
      <c r="J16" s="248">
        <v>1</v>
      </c>
      <c r="K16" s="248" t="s">
        <v>235</v>
      </c>
      <c r="L16" s="248" t="s">
        <v>119</v>
      </c>
      <c r="M16" s="244">
        <v>45488</v>
      </c>
      <c r="N16" s="244" t="s">
        <v>545</v>
      </c>
      <c r="O16" s="244" t="s">
        <v>545</v>
      </c>
      <c r="P16" s="246" t="s">
        <v>116</v>
      </c>
    </row>
    <row r="17" spans="1:17" ht="34.4" customHeight="1">
      <c r="A17" s="247">
        <f t="shared" si="0"/>
        <v>15</v>
      </c>
      <c r="B17" s="248" t="s">
        <v>360</v>
      </c>
      <c r="C17" s="241" t="s">
        <v>36</v>
      </c>
      <c r="D17" s="248" t="s">
        <v>361</v>
      </c>
      <c r="E17" s="241" t="s">
        <v>669</v>
      </c>
      <c r="F17" s="241" t="s">
        <v>543</v>
      </c>
      <c r="G17" s="241">
        <v>285.05500000000001</v>
      </c>
      <c r="H17" s="241" t="s">
        <v>544</v>
      </c>
      <c r="I17" s="249" t="s">
        <v>588</v>
      </c>
      <c r="J17" s="248">
        <v>1</v>
      </c>
      <c r="K17" s="248" t="s">
        <v>235</v>
      </c>
      <c r="L17" s="248" t="s">
        <v>119</v>
      </c>
      <c r="M17" s="244">
        <v>45488</v>
      </c>
      <c r="N17" s="244" t="s">
        <v>545</v>
      </c>
      <c r="O17" s="244" t="s">
        <v>545</v>
      </c>
      <c r="P17" s="246" t="s">
        <v>116</v>
      </c>
    </row>
    <row r="18" spans="1:17" ht="34.4" customHeight="1">
      <c r="A18" s="247">
        <f t="shared" si="0"/>
        <v>16</v>
      </c>
      <c r="B18" s="248" t="s">
        <v>368</v>
      </c>
      <c r="C18" s="241" t="s">
        <v>174</v>
      </c>
      <c r="D18" s="248" t="s">
        <v>40</v>
      </c>
      <c r="E18" s="241" t="s">
        <v>1</v>
      </c>
      <c r="F18" s="241" t="s">
        <v>543</v>
      </c>
      <c r="G18" s="241">
        <v>255.601</v>
      </c>
      <c r="H18" s="241" t="s">
        <v>547</v>
      </c>
      <c r="I18" s="249" t="s">
        <v>589</v>
      </c>
      <c r="J18" s="248">
        <v>1</v>
      </c>
      <c r="K18" s="248" t="s">
        <v>235</v>
      </c>
      <c r="L18" s="248" t="s">
        <v>119</v>
      </c>
      <c r="M18" s="244">
        <v>45495</v>
      </c>
      <c r="N18" s="244" t="s">
        <v>545</v>
      </c>
      <c r="O18" s="244" t="s">
        <v>545</v>
      </c>
      <c r="P18" s="246" t="s">
        <v>116</v>
      </c>
    </row>
    <row r="19" spans="1:17" ht="34.4" customHeight="1">
      <c r="A19" s="247">
        <f t="shared" si="0"/>
        <v>17</v>
      </c>
      <c r="B19" s="248" t="s">
        <v>41</v>
      </c>
      <c r="C19" s="241" t="s">
        <v>681</v>
      </c>
      <c r="D19" s="248" t="s">
        <v>42</v>
      </c>
      <c r="E19" s="241" t="s">
        <v>674</v>
      </c>
      <c r="F19" s="241" t="s">
        <v>543</v>
      </c>
      <c r="G19" s="241">
        <v>186.77199999999999</v>
      </c>
      <c r="H19" s="241" t="s">
        <v>544</v>
      </c>
      <c r="I19" s="249" t="s">
        <v>590</v>
      </c>
      <c r="J19" s="248">
        <v>1</v>
      </c>
      <c r="K19" s="248" t="s">
        <v>235</v>
      </c>
      <c r="L19" s="248" t="s">
        <v>119</v>
      </c>
      <c r="M19" s="244">
        <v>45495</v>
      </c>
      <c r="N19" s="244" t="s">
        <v>545</v>
      </c>
      <c r="O19" s="248" t="s">
        <v>545</v>
      </c>
      <c r="P19" s="246" t="s">
        <v>116</v>
      </c>
    </row>
    <row r="20" spans="1:17" ht="34.4" customHeight="1">
      <c r="A20" s="247">
        <f t="shared" si="0"/>
        <v>18</v>
      </c>
      <c r="B20" s="248" t="s">
        <v>370</v>
      </c>
      <c r="C20" s="241" t="s">
        <v>682</v>
      </c>
      <c r="D20" s="248" t="s">
        <v>552</v>
      </c>
      <c r="E20" s="241" t="s">
        <v>11</v>
      </c>
      <c r="F20" s="241" t="s">
        <v>543</v>
      </c>
      <c r="G20" s="241">
        <v>215.227</v>
      </c>
      <c r="H20" s="241" t="s">
        <v>544</v>
      </c>
      <c r="I20" s="249" t="s">
        <v>591</v>
      </c>
      <c r="J20" s="248">
        <v>1</v>
      </c>
      <c r="K20" s="248" t="s">
        <v>235</v>
      </c>
      <c r="L20" s="248" t="s">
        <v>119</v>
      </c>
      <c r="M20" s="244">
        <v>45495</v>
      </c>
      <c r="N20" s="248" t="s">
        <v>545</v>
      </c>
      <c r="O20" s="248" t="s">
        <v>545</v>
      </c>
      <c r="P20" s="246" t="s">
        <v>116</v>
      </c>
    </row>
    <row r="21" spans="1:17" ht="34.4" customHeight="1">
      <c r="A21" s="247">
        <f t="shared" si="0"/>
        <v>19</v>
      </c>
      <c r="B21" s="248" t="s">
        <v>45</v>
      </c>
      <c r="C21" s="241" t="s">
        <v>36</v>
      </c>
      <c r="D21" s="248" t="s">
        <v>374</v>
      </c>
      <c r="E21" s="241" t="s">
        <v>640</v>
      </c>
      <c r="F21" s="241" t="s">
        <v>543</v>
      </c>
      <c r="G21" s="241">
        <v>468.00099999999998</v>
      </c>
      <c r="H21" s="241" t="s">
        <v>544</v>
      </c>
      <c r="I21" s="249" t="s">
        <v>592</v>
      </c>
      <c r="J21" s="248">
        <v>1</v>
      </c>
      <c r="K21" s="248" t="s">
        <v>235</v>
      </c>
      <c r="L21" s="248" t="s">
        <v>119</v>
      </c>
      <c r="M21" s="244">
        <v>45495</v>
      </c>
      <c r="N21" s="244" t="s">
        <v>545</v>
      </c>
      <c r="O21" s="248" t="s">
        <v>545</v>
      </c>
      <c r="P21" s="246" t="s">
        <v>116</v>
      </c>
    </row>
    <row r="22" spans="1:17" ht="34.4" customHeight="1">
      <c r="A22" s="247">
        <f t="shared" si="0"/>
        <v>20</v>
      </c>
      <c r="B22" s="248" t="s">
        <v>46</v>
      </c>
      <c r="C22" s="241" t="s">
        <v>12</v>
      </c>
      <c r="D22" s="248" t="s">
        <v>47</v>
      </c>
      <c r="E22" s="241" t="s">
        <v>12</v>
      </c>
      <c r="F22" s="241" t="s">
        <v>543</v>
      </c>
      <c r="G22" s="241">
        <v>228.09</v>
      </c>
      <c r="H22" s="241" t="s">
        <v>547</v>
      </c>
      <c r="I22" s="249" t="s">
        <v>593</v>
      </c>
      <c r="J22" s="248">
        <v>1</v>
      </c>
      <c r="K22" s="248" t="s">
        <v>235</v>
      </c>
      <c r="L22" s="248" t="s">
        <v>119</v>
      </c>
      <c r="M22" s="244">
        <v>45495</v>
      </c>
      <c r="N22" s="244" t="s">
        <v>545</v>
      </c>
      <c r="O22" s="248" t="s">
        <v>545</v>
      </c>
      <c r="P22" s="246" t="s">
        <v>116</v>
      </c>
    </row>
    <row r="23" spans="1:17" ht="34.4" customHeight="1">
      <c r="A23" s="247">
        <f t="shared" si="0"/>
        <v>21</v>
      </c>
      <c r="B23" s="248" t="s">
        <v>387</v>
      </c>
      <c r="C23" s="241" t="s">
        <v>681</v>
      </c>
      <c r="D23" s="248" t="s">
        <v>388</v>
      </c>
      <c r="E23" s="241" t="s">
        <v>37</v>
      </c>
      <c r="F23" s="241" t="s">
        <v>543</v>
      </c>
      <c r="G23" s="241">
        <v>245.489</v>
      </c>
      <c r="H23" s="241" t="s">
        <v>553</v>
      </c>
      <c r="I23" s="249" t="s">
        <v>594</v>
      </c>
      <c r="J23" s="248">
        <v>1</v>
      </c>
      <c r="K23" s="248" t="s">
        <v>235</v>
      </c>
      <c r="L23" s="248" t="s">
        <v>119</v>
      </c>
      <c r="M23" s="244">
        <v>45761</v>
      </c>
      <c r="N23" s="244" t="s">
        <v>545</v>
      </c>
      <c r="O23" s="248" t="s">
        <v>545</v>
      </c>
      <c r="P23" s="246" t="s">
        <v>116</v>
      </c>
    </row>
    <row r="24" spans="1:17" ht="34.4" customHeight="1">
      <c r="A24" s="247">
        <f t="shared" si="0"/>
        <v>22</v>
      </c>
      <c r="B24" s="248" t="s">
        <v>388</v>
      </c>
      <c r="C24" s="241" t="s">
        <v>37</v>
      </c>
      <c r="D24" s="248" t="s">
        <v>389</v>
      </c>
      <c r="E24" s="241" t="s">
        <v>683</v>
      </c>
      <c r="F24" s="241" t="s">
        <v>543</v>
      </c>
      <c r="G24" s="241">
        <v>266.09199999999998</v>
      </c>
      <c r="H24" s="241" t="s">
        <v>553</v>
      </c>
      <c r="I24" s="249" t="s">
        <v>595</v>
      </c>
      <c r="J24" s="248">
        <v>1</v>
      </c>
      <c r="K24" s="248" t="s">
        <v>235</v>
      </c>
      <c r="L24" s="248" t="s">
        <v>119</v>
      </c>
      <c r="M24" s="244">
        <v>45761</v>
      </c>
      <c r="N24" s="244" t="s">
        <v>545</v>
      </c>
      <c r="O24" s="248" t="s">
        <v>545</v>
      </c>
      <c r="P24" s="246" t="s">
        <v>116</v>
      </c>
    </row>
    <row r="25" spans="1:17" ht="34.4" customHeight="1">
      <c r="A25" s="247">
        <f t="shared" si="0"/>
        <v>23</v>
      </c>
      <c r="B25" s="248" t="s">
        <v>389</v>
      </c>
      <c r="C25" s="241" t="s">
        <v>683</v>
      </c>
      <c r="D25" s="248" t="s">
        <v>390</v>
      </c>
      <c r="E25" s="241" t="s">
        <v>660</v>
      </c>
      <c r="F25" s="241" t="s">
        <v>543</v>
      </c>
      <c r="G25" s="241">
        <v>370.267</v>
      </c>
      <c r="H25" s="241" t="s">
        <v>544</v>
      </c>
      <c r="I25" s="249" t="s">
        <v>596</v>
      </c>
      <c r="J25" s="248">
        <v>1</v>
      </c>
      <c r="K25" s="248" t="s">
        <v>235</v>
      </c>
      <c r="L25" s="248" t="s">
        <v>119</v>
      </c>
      <c r="M25" s="244">
        <v>45761</v>
      </c>
      <c r="N25" s="244" t="s">
        <v>545</v>
      </c>
      <c r="O25" s="248" t="s">
        <v>545</v>
      </c>
      <c r="P25" s="246" t="s">
        <v>116</v>
      </c>
    </row>
    <row r="26" spans="1:17" ht="34.4" customHeight="1">
      <c r="A26" s="247">
        <f t="shared" si="0"/>
        <v>24</v>
      </c>
      <c r="B26" s="248" t="s">
        <v>394</v>
      </c>
      <c r="C26" s="241" t="s">
        <v>11</v>
      </c>
      <c r="D26" s="248" t="s">
        <v>49</v>
      </c>
      <c r="E26" s="241" t="s">
        <v>11</v>
      </c>
      <c r="F26" s="241" t="s">
        <v>543</v>
      </c>
      <c r="G26" s="241">
        <v>226.477</v>
      </c>
      <c r="H26" s="241" t="s">
        <v>553</v>
      </c>
      <c r="I26" s="249" t="s">
        <v>597</v>
      </c>
      <c r="J26" s="248">
        <v>1</v>
      </c>
      <c r="K26" s="248" t="s">
        <v>235</v>
      </c>
      <c r="L26" s="248" t="s">
        <v>119</v>
      </c>
      <c r="M26" s="244">
        <v>45761</v>
      </c>
      <c r="N26" s="244" t="s">
        <v>545</v>
      </c>
      <c r="O26" s="248" t="s">
        <v>545</v>
      </c>
      <c r="P26" s="246" t="s">
        <v>116</v>
      </c>
    </row>
    <row r="27" spans="1:17" ht="34.4" customHeight="1">
      <c r="A27" s="247">
        <f t="shared" si="0"/>
        <v>25</v>
      </c>
      <c r="B27" s="248" t="s">
        <v>396</v>
      </c>
      <c r="C27" s="241" t="s">
        <v>684</v>
      </c>
      <c r="D27" s="248" t="s">
        <v>397</v>
      </c>
      <c r="E27" s="241" t="s">
        <v>174</v>
      </c>
      <c r="F27" s="241" t="s">
        <v>543</v>
      </c>
      <c r="G27" s="241">
        <v>222.827</v>
      </c>
      <c r="H27" s="241" t="s">
        <v>553</v>
      </c>
      <c r="I27" s="249" t="s">
        <v>598</v>
      </c>
      <c r="J27" s="248">
        <v>1</v>
      </c>
      <c r="K27" s="248" t="s">
        <v>235</v>
      </c>
      <c r="L27" s="248" t="s">
        <v>119</v>
      </c>
      <c r="M27" s="244">
        <v>45761</v>
      </c>
      <c r="N27" s="244" t="s">
        <v>545</v>
      </c>
      <c r="O27" s="248" t="s">
        <v>545</v>
      </c>
      <c r="P27" s="246" t="s">
        <v>116</v>
      </c>
    </row>
    <row r="28" spans="1:17" ht="34.4" customHeight="1">
      <c r="A28" s="247">
        <f t="shared" si="0"/>
        <v>26</v>
      </c>
      <c r="B28" s="248" t="s">
        <v>397</v>
      </c>
      <c r="C28" s="241" t="s">
        <v>174</v>
      </c>
      <c r="D28" s="248" t="s">
        <v>50</v>
      </c>
      <c r="E28" s="241" t="s">
        <v>174</v>
      </c>
      <c r="F28" s="241" t="s">
        <v>543</v>
      </c>
      <c r="G28" s="241">
        <v>277.41500000000002</v>
      </c>
      <c r="H28" s="241" t="s">
        <v>544</v>
      </c>
      <c r="I28" s="249" t="s">
        <v>599</v>
      </c>
      <c r="J28" s="248">
        <v>1</v>
      </c>
      <c r="K28" s="248" t="s">
        <v>235</v>
      </c>
      <c r="L28" s="248" t="s">
        <v>119</v>
      </c>
      <c r="M28" s="244">
        <v>45761</v>
      </c>
      <c r="N28" s="244" t="s">
        <v>545</v>
      </c>
      <c r="O28" s="248" t="s">
        <v>545</v>
      </c>
      <c r="P28" s="246" t="s">
        <v>116</v>
      </c>
    </row>
    <row r="29" spans="1:17" ht="34.4" customHeight="1">
      <c r="A29" s="247">
        <f t="shared" si="0"/>
        <v>27</v>
      </c>
      <c r="B29" s="248" t="s">
        <v>399</v>
      </c>
      <c r="C29" s="241" t="s">
        <v>683</v>
      </c>
      <c r="D29" s="248" t="s">
        <v>400</v>
      </c>
      <c r="E29" s="241" t="s">
        <v>685</v>
      </c>
      <c r="F29" s="241" t="s">
        <v>543</v>
      </c>
      <c r="G29" s="241">
        <v>239.69</v>
      </c>
      <c r="H29" s="241" t="s">
        <v>553</v>
      </c>
      <c r="I29" s="249" t="s">
        <v>594</v>
      </c>
      <c r="J29" s="248">
        <v>1</v>
      </c>
      <c r="K29" s="248" t="s">
        <v>235</v>
      </c>
      <c r="L29" s="248" t="s">
        <v>119</v>
      </c>
      <c r="M29" s="244">
        <v>45761</v>
      </c>
      <c r="N29" s="244" t="s">
        <v>545</v>
      </c>
      <c r="O29" s="248" t="s">
        <v>545</v>
      </c>
      <c r="P29" s="246" t="s">
        <v>116</v>
      </c>
    </row>
    <row r="30" spans="1:17" ht="34.4" customHeight="1">
      <c r="A30" s="247">
        <f t="shared" si="0"/>
        <v>28</v>
      </c>
      <c r="B30" s="248" t="s">
        <v>411</v>
      </c>
      <c r="C30" s="241" t="s">
        <v>639</v>
      </c>
      <c r="D30" s="248" t="s">
        <v>412</v>
      </c>
      <c r="E30" s="241" t="s">
        <v>682</v>
      </c>
      <c r="F30" s="241" t="s">
        <v>543</v>
      </c>
      <c r="G30" s="241">
        <v>506.5</v>
      </c>
      <c r="H30" s="241" t="s">
        <v>544</v>
      </c>
      <c r="I30" s="249" t="s">
        <v>600</v>
      </c>
      <c r="J30" s="248">
        <v>1</v>
      </c>
      <c r="K30" s="248" t="s">
        <v>235</v>
      </c>
      <c r="L30" s="248" t="s">
        <v>119</v>
      </c>
      <c r="M30" s="244">
        <v>45761</v>
      </c>
      <c r="N30" s="244" t="s">
        <v>545</v>
      </c>
      <c r="O30" s="248" t="s">
        <v>545</v>
      </c>
      <c r="P30" s="246" t="s">
        <v>116</v>
      </c>
    </row>
    <row r="31" spans="1:17" s="256" customFormat="1" ht="34.4" customHeight="1">
      <c r="A31" s="250">
        <f t="shared" si="0"/>
        <v>29</v>
      </c>
      <c r="B31" s="251" t="s">
        <v>412</v>
      </c>
      <c r="C31" s="241" t="s">
        <v>682</v>
      </c>
      <c r="D31" s="251" t="s">
        <v>413</v>
      </c>
      <c r="E31" s="241" t="s">
        <v>673</v>
      </c>
      <c r="F31" s="252" t="s">
        <v>543</v>
      </c>
      <c r="G31" s="252">
        <v>252.01</v>
      </c>
      <c r="H31" s="252" t="s">
        <v>554</v>
      </c>
      <c r="I31" s="253" t="s">
        <v>601</v>
      </c>
      <c r="J31" s="251">
        <v>1</v>
      </c>
      <c r="K31" s="251" t="s">
        <v>235</v>
      </c>
      <c r="L31" s="251" t="s">
        <v>119</v>
      </c>
      <c r="M31" s="254">
        <v>45761</v>
      </c>
      <c r="N31" s="254" t="s">
        <v>545</v>
      </c>
      <c r="O31" s="251" t="s">
        <v>545</v>
      </c>
      <c r="P31" s="255" t="s">
        <v>768</v>
      </c>
      <c r="Q31" s="256" t="s">
        <v>769</v>
      </c>
    </row>
    <row r="32" spans="1:17" s="256" customFormat="1" ht="34.4" customHeight="1">
      <c r="A32" s="250">
        <f t="shared" si="0"/>
        <v>30</v>
      </c>
      <c r="B32" s="251" t="s">
        <v>414</v>
      </c>
      <c r="C32" s="241" t="s">
        <v>1</v>
      </c>
      <c r="D32" s="251" t="s">
        <v>52</v>
      </c>
      <c r="E32" s="241" t="s">
        <v>1</v>
      </c>
      <c r="F32" s="252" t="s">
        <v>543</v>
      </c>
      <c r="G32" s="252">
        <v>294.33499999999998</v>
      </c>
      <c r="H32" s="252" t="s">
        <v>554</v>
      </c>
      <c r="I32" s="253" t="s">
        <v>602</v>
      </c>
      <c r="J32" s="251">
        <v>1</v>
      </c>
      <c r="K32" s="251" t="s">
        <v>235</v>
      </c>
      <c r="L32" s="251" t="s">
        <v>119</v>
      </c>
      <c r="M32" s="254">
        <v>45761</v>
      </c>
      <c r="N32" s="254" t="s">
        <v>545</v>
      </c>
      <c r="O32" s="251" t="s">
        <v>545</v>
      </c>
      <c r="P32" s="255" t="s">
        <v>768</v>
      </c>
    </row>
    <row r="33" spans="1:16" ht="34.4" customHeight="1">
      <c r="A33" s="247">
        <f t="shared" si="0"/>
        <v>31</v>
      </c>
      <c r="B33" s="248" t="s">
        <v>418</v>
      </c>
      <c r="C33" s="241" t="s">
        <v>1</v>
      </c>
      <c r="D33" s="248" t="s">
        <v>419</v>
      </c>
      <c r="E33" s="241" t="s">
        <v>686</v>
      </c>
      <c r="F33" s="241" t="s">
        <v>543</v>
      </c>
      <c r="G33" s="241">
        <v>272.30099999999999</v>
      </c>
      <c r="H33" s="241" t="s">
        <v>544</v>
      </c>
      <c r="I33" s="249" t="s">
        <v>603</v>
      </c>
      <c r="J33" s="248">
        <v>1</v>
      </c>
      <c r="K33" s="248" t="s">
        <v>235</v>
      </c>
      <c r="L33" s="248" t="s">
        <v>119</v>
      </c>
      <c r="M33" s="244">
        <v>45761</v>
      </c>
      <c r="N33" s="244" t="s">
        <v>545</v>
      </c>
      <c r="O33" s="248" t="s">
        <v>545</v>
      </c>
      <c r="P33" s="246" t="s">
        <v>116</v>
      </c>
    </row>
    <row r="34" spans="1:16" ht="34.4" customHeight="1">
      <c r="A34" s="247">
        <f t="shared" si="0"/>
        <v>32</v>
      </c>
      <c r="B34" s="248" t="s">
        <v>419</v>
      </c>
      <c r="C34" s="241" t="s">
        <v>686</v>
      </c>
      <c r="D34" s="248" t="s">
        <v>420</v>
      </c>
      <c r="E34" s="241" t="s">
        <v>11</v>
      </c>
      <c r="F34" s="241" t="s">
        <v>543</v>
      </c>
      <c r="G34" s="241">
        <v>284.637</v>
      </c>
      <c r="H34" s="241" t="s">
        <v>544</v>
      </c>
      <c r="I34" s="249" t="s">
        <v>604</v>
      </c>
      <c r="J34" s="248">
        <v>1</v>
      </c>
      <c r="K34" s="248" t="s">
        <v>235</v>
      </c>
      <c r="L34" s="248" t="s">
        <v>119</v>
      </c>
      <c r="M34" s="244">
        <v>45761</v>
      </c>
      <c r="N34" s="244" t="s">
        <v>545</v>
      </c>
      <c r="O34" s="248" t="s">
        <v>545</v>
      </c>
      <c r="P34" s="246" t="s">
        <v>116</v>
      </c>
    </row>
    <row r="35" spans="1:16" ht="34.4" customHeight="1">
      <c r="A35" s="247">
        <f t="shared" si="0"/>
        <v>33</v>
      </c>
      <c r="B35" s="248" t="s">
        <v>423</v>
      </c>
      <c r="C35" s="241" t="s">
        <v>31</v>
      </c>
      <c r="D35" s="248" t="s">
        <v>424</v>
      </c>
      <c r="E35" s="241" t="s">
        <v>31</v>
      </c>
      <c r="F35" s="241" t="s">
        <v>543</v>
      </c>
      <c r="G35" s="241">
        <v>397.66199999999998</v>
      </c>
      <c r="H35" s="241" t="s">
        <v>544</v>
      </c>
      <c r="I35" s="249" t="s">
        <v>605</v>
      </c>
      <c r="J35" s="248">
        <v>1</v>
      </c>
      <c r="K35" s="248" t="s">
        <v>235</v>
      </c>
      <c r="L35" s="248" t="s">
        <v>119</v>
      </c>
      <c r="M35" s="244">
        <v>45518</v>
      </c>
      <c r="N35" s="244" t="s">
        <v>545</v>
      </c>
      <c r="O35" s="248" t="s">
        <v>545</v>
      </c>
      <c r="P35" s="246" t="s">
        <v>116</v>
      </c>
    </row>
    <row r="36" spans="1:16" ht="34.4" customHeight="1">
      <c r="A36" s="247">
        <f t="shared" ref="A36:A72" si="1">A35+1</f>
        <v>34</v>
      </c>
      <c r="B36" s="248" t="s">
        <v>423</v>
      </c>
      <c r="C36" s="241" t="s">
        <v>31</v>
      </c>
      <c r="D36" s="248" t="s">
        <v>424</v>
      </c>
      <c r="E36" s="241" t="s">
        <v>31</v>
      </c>
      <c r="F36" s="241" t="s">
        <v>543</v>
      </c>
      <c r="G36" s="241"/>
      <c r="H36" s="241" t="s">
        <v>544</v>
      </c>
      <c r="I36" s="249" t="s">
        <v>606</v>
      </c>
      <c r="J36" s="248">
        <v>1</v>
      </c>
      <c r="K36" s="248" t="s">
        <v>235</v>
      </c>
      <c r="L36" s="248" t="s">
        <v>119</v>
      </c>
      <c r="M36" s="244">
        <v>45518</v>
      </c>
      <c r="N36" s="244" t="s">
        <v>545</v>
      </c>
      <c r="O36" s="248" t="s">
        <v>545</v>
      </c>
      <c r="P36" s="246" t="s">
        <v>116</v>
      </c>
    </row>
    <row r="37" spans="1:16" ht="34.4" customHeight="1">
      <c r="A37" s="247">
        <f t="shared" si="1"/>
        <v>35</v>
      </c>
      <c r="B37" s="248" t="s">
        <v>430</v>
      </c>
      <c r="C37" s="241" t="s">
        <v>1693</v>
      </c>
      <c r="D37" s="248" t="s">
        <v>431</v>
      </c>
      <c r="E37" s="241" t="s">
        <v>0</v>
      </c>
      <c r="F37" s="241" t="s">
        <v>543</v>
      </c>
      <c r="G37" s="241">
        <v>378.221</v>
      </c>
      <c r="H37" s="241" t="s">
        <v>544</v>
      </c>
      <c r="I37" s="249" t="s">
        <v>607</v>
      </c>
      <c r="J37" s="248">
        <v>1</v>
      </c>
      <c r="K37" s="248" t="s">
        <v>235</v>
      </c>
      <c r="L37" s="248" t="s">
        <v>119</v>
      </c>
      <c r="M37" s="244">
        <v>45516</v>
      </c>
      <c r="N37" s="244" t="s">
        <v>545</v>
      </c>
      <c r="O37" s="248" t="s">
        <v>545</v>
      </c>
      <c r="P37" s="246" t="s">
        <v>116</v>
      </c>
    </row>
    <row r="38" spans="1:16" ht="34.4" customHeight="1">
      <c r="A38" s="247">
        <f t="shared" si="1"/>
        <v>36</v>
      </c>
      <c r="B38" s="248" t="s">
        <v>431</v>
      </c>
      <c r="C38" s="241" t="s">
        <v>0</v>
      </c>
      <c r="D38" s="248" t="s">
        <v>53</v>
      </c>
      <c r="E38" s="241" t="s">
        <v>1</v>
      </c>
      <c r="F38" s="241" t="s">
        <v>543</v>
      </c>
      <c r="G38" s="241">
        <v>325.22899999999998</v>
      </c>
      <c r="H38" s="241" t="s">
        <v>548</v>
      </c>
      <c r="I38" s="249" t="s">
        <v>608</v>
      </c>
      <c r="J38" s="248">
        <v>1</v>
      </c>
      <c r="K38" s="248" t="s">
        <v>235</v>
      </c>
      <c r="L38" s="248" t="s">
        <v>119</v>
      </c>
      <c r="M38" s="244">
        <v>45516</v>
      </c>
      <c r="N38" s="244" t="s">
        <v>545</v>
      </c>
      <c r="O38" s="248" t="s">
        <v>545</v>
      </c>
      <c r="P38" s="246" t="s">
        <v>116</v>
      </c>
    </row>
    <row r="39" spans="1:16" ht="34.4" customHeight="1">
      <c r="A39" s="247">
        <f t="shared" si="1"/>
        <v>37</v>
      </c>
      <c r="B39" s="248" t="s">
        <v>440</v>
      </c>
      <c r="C39" s="241" t="s">
        <v>642</v>
      </c>
      <c r="D39" s="248" t="s">
        <v>441</v>
      </c>
      <c r="E39" s="241" t="s">
        <v>681</v>
      </c>
      <c r="F39" s="241" t="s">
        <v>543</v>
      </c>
      <c r="G39" s="241">
        <v>388</v>
      </c>
      <c r="H39" s="241" t="s">
        <v>544</v>
      </c>
      <c r="I39" s="249" t="s">
        <v>609</v>
      </c>
      <c r="J39" s="248">
        <v>1</v>
      </c>
      <c r="K39" s="248" t="s">
        <v>235</v>
      </c>
      <c r="L39" s="248" t="s">
        <v>119</v>
      </c>
      <c r="M39" s="244">
        <v>45516</v>
      </c>
      <c r="N39" s="248" t="s">
        <v>545</v>
      </c>
      <c r="O39" s="248" t="s">
        <v>545</v>
      </c>
      <c r="P39" s="246" t="s">
        <v>116</v>
      </c>
    </row>
    <row r="40" spans="1:16" ht="34.4" customHeight="1">
      <c r="A40" s="247">
        <f t="shared" si="1"/>
        <v>38</v>
      </c>
      <c r="B40" s="248" t="s">
        <v>443</v>
      </c>
      <c r="C40" s="241" t="s">
        <v>684</v>
      </c>
      <c r="D40" s="248" t="s">
        <v>444</v>
      </c>
      <c r="E40" s="241" t="s">
        <v>657</v>
      </c>
      <c r="F40" s="241" t="s">
        <v>543</v>
      </c>
      <c r="G40" s="241">
        <v>398.005</v>
      </c>
      <c r="H40" s="241" t="s">
        <v>544</v>
      </c>
      <c r="I40" s="249" t="s">
        <v>636</v>
      </c>
      <c r="J40" s="248">
        <v>1</v>
      </c>
      <c r="K40" s="248" t="s">
        <v>235</v>
      </c>
      <c r="L40" s="248" t="s">
        <v>119</v>
      </c>
      <c r="M40" s="244">
        <v>45516</v>
      </c>
      <c r="N40" s="244" t="s">
        <v>545</v>
      </c>
      <c r="O40" s="248" t="s">
        <v>545</v>
      </c>
      <c r="P40" s="246" t="s">
        <v>116</v>
      </c>
    </row>
    <row r="41" spans="1:16" ht="34.4" customHeight="1">
      <c r="A41" s="247">
        <f t="shared" si="1"/>
        <v>39</v>
      </c>
      <c r="B41" s="248" t="s">
        <v>453</v>
      </c>
      <c r="C41" s="241" t="s">
        <v>673</v>
      </c>
      <c r="D41" s="248" t="s">
        <v>454</v>
      </c>
      <c r="E41" s="241" t="s">
        <v>1</v>
      </c>
      <c r="F41" s="241" t="s">
        <v>543</v>
      </c>
      <c r="G41" s="241">
        <v>213.017</v>
      </c>
      <c r="H41" s="241" t="s">
        <v>554</v>
      </c>
      <c r="I41" s="249" t="s">
        <v>610</v>
      </c>
      <c r="J41" s="248">
        <v>1</v>
      </c>
      <c r="K41" s="248" t="s">
        <v>235</v>
      </c>
      <c r="L41" s="248" t="s">
        <v>119</v>
      </c>
      <c r="M41" s="244">
        <v>45761</v>
      </c>
      <c r="N41" s="244" t="s">
        <v>545</v>
      </c>
      <c r="O41" s="248" t="s">
        <v>545</v>
      </c>
      <c r="P41" s="246" t="s">
        <v>116</v>
      </c>
    </row>
    <row r="42" spans="1:16" ht="34.4" customHeight="1">
      <c r="A42" s="247">
        <f t="shared" si="1"/>
        <v>40</v>
      </c>
      <c r="B42" s="248" t="s">
        <v>478</v>
      </c>
      <c r="C42" s="241" t="s">
        <v>2</v>
      </c>
      <c r="D42" s="248" t="s">
        <v>482</v>
      </c>
      <c r="E42" s="241" t="s">
        <v>687</v>
      </c>
      <c r="F42" s="241" t="s">
        <v>543</v>
      </c>
      <c r="G42" s="241">
        <v>179.98099999999999</v>
      </c>
      <c r="H42" s="241" t="s">
        <v>544</v>
      </c>
      <c r="I42" s="249" t="s">
        <v>611</v>
      </c>
      <c r="J42" s="248">
        <v>1</v>
      </c>
      <c r="K42" s="248" t="s">
        <v>111</v>
      </c>
      <c r="L42" s="248" t="s">
        <v>119</v>
      </c>
      <c r="M42" s="244">
        <v>45761</v>
      </c>
      <c r="N42" s="244" t="s">
        <v>545</v>
      </c>
      <c r="O42" s="248" t="s">
        <v>545</v>
      </c>
      <c r="P42" s="246" t="s">
        <v>116</v>
      </c>
    </row>
    <row r="43" spans="1:16" ht="34.4" customHeight="1">
      <c r="A43" s="247">
        <f t="shared" si="1"/>
        <v>41</v>
      </c>
      <c r="B43" s="248" t="s">
        <v>491</v>
      </c>
      <c r="C43" s="241" t="s">
        <v>673</v>
      </c>
      <c r="D43" s="248" t="s">
        <v>58</v>
      </c>
      <c r="E43" s="241" t="s">
        <v>11</v>
      </c>
      <c r="F43" s="241" t="s">
        <v>543</v>
      </c>
      <c r="G43" s="241">
        <v>313.95499999999998</v>
      </c>
      <c r="H43" s="241" t="s">
        <v>548</v>
      </c>
      <c r="I43" s="249" t="s">
        <v>612</v>
      </c>
      <c r="J43" s="248">
        <v>1</v>
      </c>
      <c r="K43" s="248" t="s">
        <v>111</v>
      </c>
      <c r="L43" s="248" t="s">
        <v>119</v>
      </c>
      <c r="M43" s="244">
        <v>45520</v>
      </c>
      <c r="N43" s="244" t="s">
        <v>545</v>
      </c>
      <c r="O43" s="248" t="s">
        <v>545</v>
      </c>
      <c r="P43" s="246" t="s">
        <v>116</v>
      </c>
    </row>
    <row r="44" spans="1:16" ht="34.4" customHeight="1">
      <c r="A44" s="247">
        <f t="shared" si="1"/>
        <v>42</v>
      </c>
      <c r="B44" s="248" t="s">
        <v>495</v>
      </c>
      <c r="C44" s="241" t="s">
        <v>685</v>
      </c>
      <c r="D44" s="248" t="s">
        <v>496</v>
      </c>
      <c r="E44" s="241" t="s">
        <v>669</v>
      </c>
      <c r="F44" s="241" t="s">
        <v>543</v>
      </c>
      <c r="G44" s="241">
        <v>200.821</v>
      </c>
      <c r="H44" s="241" t="s">
        <v>544</v>
      </c>
      <c r="I44" s="249" t="s">
        <v>613</v>
      </c>
      <c r="J44" s="248">
        <v>1</v>
      </c>
      <c r="K44" s="248" t="s">
        <v>111</v>
      </c>
      <c r="L44" s="248" t="s">
        <v>119</v>
      </c>
      <c r="M44" s="244">
        <v>45480</v>
      </c>
      <c r="N44" s="244" t="s">
        <v>545</v>
      </c>
      <c r="O44" s="248" t="s">
        <v>545</v>
      </c>
      <c r="P44" s="246" t="s">
        <v>116</v>
      </c>
    </row>
    <row r="45" spans="1:16" ht="34.4" customHeight="1">
      <c r="A45" s="247">
        <f t="shared" si="1"/>
        <v>43</v>
      </c>
      <c r="B45" s="248" t="s">
        <v>495</v>
      </c>
      <c r="C45" s="241" t="s">
        <v>685</v>
      </c>
      <c r="D45" s="248" t="s">
        <v>496</v>
      </c>
      <c r="E45" s="241" t="s">
        <v>669</v>
      </c>
      <c r="F45" s="241" t="s">
        <v>543</v>
      </c>
      <c r="G45" s="241"/>
      <c r="H45" s="241" t="s">
        <v>544</v>
      </c>
      <c r="I45" s="249" t="s">
        <v>614</v>
      </c>
      <c r="J45" s="248">
        <v>1</v>
      </c>
      <c r="K45" s="248" t="s">
        <v>111</v>
      </c>
      <c r="L45" s="248" t="s">
        <v>119</v>
      </c>
      <c r="M45" s="244">
        <v>45480</v>
      </c>
      <c r="N45" s="244" t="s">
        <v>545</v>
      </c>
      <c r="O45" s="244" t="s">
        <v>545</v>
      </c>
      <c r="P45" s="246" t="s">
        <v>116</v>
      </c>
    </row>
    <row r="46" spans="1:16" ht="34.4" customHeight="1">
      <c r="A46" s="247">
        <f t="shared" si="1"/>
        <v>44</v>
      </c>
      <c r="B46" s="248" t="s">
        <v>496</v>
      </c>
      <c r="C46" s="241" t="s">
        <v>669</v>
      </c>
      <c r="D46" s="248" t="s">
        <v>497</v>
      </c>
      <c r="E46" s="241" t="s">
        <v>689</v>
      </c>
      <c r="F46" s="241" t="s">
        <v>543</v>
      </c>
      <c r="G46" s="241">
        <v>202.27699999999999</v>
      </c>
      <c r="H46" s="241" t="s">
        <v>544</v>
      </c>
      <c r="I46" s="249" t="s">
        <v>615</v>
      </c>
      <c r="J46" s="248">
        <v>1</v>
      </c>
      <c r="K46" s="248" t="s">
        <v>111</v>
      </c>
      <c r="L46" s="248" t="s">
        <v>119</v>
      </c>
      <c r="M46" s="244">
        <v>45480</v>
      </c>
      <c r="N46" s="244" t="s">
        <v>545</v>
      </c>
      <c r="O46" s="248" t="s">
        <v>545</v>
      </c>
      <c r="P46" s="246" t="s">
        <v>116</v>
      </c>
    </row>
    <row r="47" spans="1:16" ht="34.4" customHeight="1">
      <c r="A47" s="247">
        <f t="shared" si="1"/>
        <v>45</v>
      </c>
      <c r="B47" s="248" t="s">
        <v>555</v>
      </c>
      <c r="C47" s="241" t="s">
        <v>0</v>
      </c>
      <c r="D47" s="248" t="s">
        <v>556</v>
      </c>
      <c r="E47" s="241" t="s">
        <v>0</v>
      </c>
      <c r="F47" s="241" t="s">
        <v>543</v>
      </c>
      <c r="G47" s="241">
        <v>286.45100000000002</v>
      </c>
      <c r="H47" s="241" t="s">
        <v>557</v>
      </c>
      <c r="I47" s="249" t="s">
        <v>585</v>
      </c>
      <c r="J47" s="248">
        <v>1</v>
      </c>
      <c r="K47" s="248" t="s">
        <v>111</v>
      </c>
      <c r="L47" s="248" t="s">
        <v>119</v>
      </c>
      <c r="M47" s="244">
        <v>45629</v>
      </c>
      <c r="N47" s="244" t="s">
        <v>545</v>
      </c>
      <c r="O47" s="248" t="s">
        <v>545</v>
      </c>
      <c r="P47" s="246" t="s">
        <v>116</v>
      </c>
    </row>
    <row r="48" spans="1:16" ht="34.4" customHeight="1">
      <c r="A48" s="247">
        <f t="shared" si="1"/>
        <v>46</v>
      </c>
      <c r="B48" s="248" t="s">
        <v>212</v>
      </c>
      <c r="C48" s="241" t="s">
        <v>642</v>
      </c>
      <c r="D48" s="248" t="s">
        <v>515</v>
      </c>
      <c r="E48" s="241" t="s">
        <v>675</v>
      </c>
      <c r="F48" s="241" t="s">
        <v>543</v>
      </c>
      <c r="G48" s="241">
        <v>382.952</v>
      </c>
      <c r="H48" s="241" t="s">
        <v>544</v>
      </c>
      <c r="I48" s="249" t="s">
        <v>616</v>
      </c>
      <c r="J48" s="248">
        <v>1</v>
      </c>
      <c r="K48" s="248" t="s">
        <v>111</v>
      </c>
      <c r="L48" s="248" t="s">
        <v>119</v>
      </c>
      <c r="M48" s="244">
        <v>45667</v>
      </c>
      <c r="N48" s="244" t="s">
        <v>545</v>
      </c>
      <c r="O48" s="248" t="s">
        <v>545</v>
      </c>
      <c r="P48" s="246" t="s">
        <v>116</v>
      </c>
    </row>
    <row r="49" spans="1:16" ht="34.4" customHeight="1">
      <c r="A49" s="247">
        <f t="shared" si="1"/>
        <v>47</v>
      </c>
      <c r="B49" s="248" t="s">
        <v>522</v>
      </c>
      <c r="C49" s="241" t="s">
        <v>686</v>
      </c>
      <c r="D49" s="248" t="s">
        <v>523</v>
      </c>
      <c r="E49" s="241" t="s">
        <v>686</v>
      </c>
      <c r="F49" s="241" t="s">
        <v>543</v>
      </c>
      <c r="G49" s="241">
        <v>304.45999999999998</v>
      </c>
      <c r="H49" s="241" t="s">
        <v>544</v>
      </c>
      <c r="I49" s="249" t="s">
        <v>617</v>
      </c>
      <c r="J49" s="248">
        <v>1</v>
      </c>
      <c r="K49" s="248" t="s">
        <v>111</v>
      </c>
      <c r="L49" s="248" t="s">
        <v>119</v>
      </c>
      <c r="M49" s="244">
        <v>45730</v>
      </c>
      <c r="N49" s="244" t="s">
        <v>545</v>
      </c>
      <c r="O49" s="248" t="s">
        <v>545</v>
      </c>
      <c r="P49" s="246" t="s">
        <v>116</v>
      </c>
    </row>
    <row r="50" spans="1:16" ht="34.4" customHeight="1">
      <c r="A50" s="247">
        <f t="shared" si="1"/>
        <v>48</v>
      </c>
      <c r="B50" s="248" t="s">
        <v>528</v>
      </c>
      <c r="C50" s="241" t="s">
        <v>642</v>
      </c>
      <c r="D50" s="248" t="s">
        <v>529</v>
      </c>
      <c r="E50" s="241" t="s">
        <v>639</v>
      </c>
      <c r="F50" s="241" t="s">
        <v>543</v>
      </c>
      <c r="G50" s="241">
        <v>272.78100000000001</v>
      </c>
      <c r="H50" s="241" t="s">
        <v>544</v>
      </c>
      <c r="I50" s="249" t="s">
        <v>618</v>
      </c>
      <c r="J50" s="248">
        <v>1</v>
      </c>
      <c r="K50" s="248" t="s">
        <v>111</v>
      </c>
      <c r="L50" s="248" t="s">
        <v>119</v>
      </c>
      <c r="M50" s="244">
        <v>45480</v>
      </c>
      <c r="N50" s="244" t="s">
        <v>545</v>
      </c>
      <c r="O50" s="248" t="s">
        <v>545</v>
      </c>
      <c r="P50" s="246" t="s">
        <v>116</v>
      </c>
    </row>
    <row r="51" spans="1:16" ht="34.4" customHeight="1">
      <c r="A51" s="250">
        <f t="shared" si="1"/>
        <v>49</v>
      </c>
      <c r="B51" s="251" t="s">
        <v>328</v>
      </c>
      <c r="C51" s="252" t="s">
        <v>12</v>
      </c>
      <c r="D51" s="251" t="s">
        <v>662</v>
      </c>
      <c r="E51" s="252" t="s">
        <v>673</v>
      </c>
      <c r="F51" s="252" t="s">
        <v>558</v>
      </c>
      <c r="G51" s="219">
        <v>266.99</v>
      </c>
      <c r="H51" s="252" t="s">
        <v>559</v>
      </c>
      <c r="I51" s="253" t="s">
        <v>766</v>
      </c>
      <c r="J51" s="251"/>
      <c r="K51" s="251"/>
      <c r="L51" s="251" t="s">
        <v>119</v>
      </c>
      <c r="M51" s="254">
        <v>45978</v>
      </c>
      <c r="N51" s="254" t="s">
        <v>545</v>
      </c>
      <c r="O51" s="251" t="s">
        <v>545</v>
      </c>
      <c r="P51" s="255" t="s">
        <v>765</v>
      </c>
    </row>
    <row r="52" spans="1:16" ht="34.4" customHeight="1">
      <c r="A52" s="250">
        <f t="shared" si="1"/>
        <v>50</v>
      </c>
      <c r="B52" s="251" t="s">
        <v>329</v>
      </c>
      <c r="C52" s="252" t="s">
        <v>29</v>
      </c>
      <c r="D52" s="251" t="s">
        <v>35</v>
      </c>
      <c r="E52" s="252" t="s">
        <v>29</v>
      </c>
      <c r="F52" s="252" t="s">
        <v>558</v>
      </c>
      <c r="G52" s="219">
        <v>295</v>
      </c>
      <c r="H52" s="252" t="s">
        <v>559</v>
      </c>
      <c r="I52" s="253" t="s">
        <v>767</v>
      </c>
      <c r="J52" s="251"/>
      <c r="K52" s="251"/>
      <c r="L52" s="251" t="s">
        <v>119</v>
      </c>
      <c r="M52" s="254">
        <v>45979</v>
      </c>
      <c r="N52" s="254" t="s">
        <v>545</v>
      </c>
      <c r="O52" s="251" t="s">
        <v>545</v>
      </c>
      <c r="P52" s="255" t="s">
        <v>765</v>
      </c>
    </row>
    <row r="53" spans="1:16" ht="34.4" customHeight="1">
      <c r="A53" s="250">
        <f t="shared" si="1"/>
        <v>51</v>
      </c>
      <c r="B53" s="251" t="s">
        <v>351</v>
      </c>
      <c r="C53" s="252" t="s">
        <v>11</v>
      </c>
      <c r="D53" s="251" t="s">
        <v>352</v>
      </c>
      <c r="E53" s="252" t="s">
        <v>673</v>
      </c>
      <c r="F53" s="252" t="s">
        <v>558</v>
      </c>
      <c r="G53" s="252">
        <v>295.36</v>
      </c>
      <c r="H53" s="252" t="s">
        <v>559</v>
      </c>
      <c r="I53" s="253" t="s">
        <v>766</v>
      </c>
      <c r="J53" s="251"/>
      <c r="K53" s="251"/>
      <c r="L53" s="251" t="s">
        <v>119</v>
      </c>
      <c r="M53" s="254">
        <v>45980</v>
      </c>
      <c r="N53" s="254" t="s">
        <v>545</v>
      </c>
      <c r="O53" s="251" t="s">
        <v>545</v>
      </c>
      <c r="P53" s="255" t="s">
        <v>765</v>
      </c>
    </row>
    <row r="54" spans="1:16" ht="34.4" customHeight="1">
      <c r="A54" s="247">
        <f t="shared" si="1"/>
        <v>52</v>
      </c>
      <c r="B54" s="248" t="s">
        <v>39</v>
      </c>
      <c r="C54" s="241" t="s">
        <v>5</v>
      </c>
      <c r="D54" s="248" t="s">
        <v>367</v>
      </c>
      <c r="E54" s="241" t="s">
        <v>11</v>
      </c>
      <c r="F54" s="241" t="s">
        <v>558</v>
      </c>
      <c r="G54" s="241">
        <v>274.31099999999998</v>
      </c>
      <c r="H54" s="241" t="s">
        <v>559</v>
      </c>
      <c r="I54" s="249" t="s">
        <v>619</v>
      </c>
      <c r="J54" s="248">
        <v>1</v>
      </c>
      <c r="K54" s="248" t="s">
        <v>111</v>
      </c>
      <c r="L54" s="248" t="s">
        <v>119</v>
      </c>
      <c r="M54" s="244">
        <v>45556</v>
      </c>
      <c r="N54" s="244" t="s">
        <v>545</v>
      </c>
      <c r="O54" s="248" t="s">
        <v>545</v>
      </c>
      <c r="P54" s="246" t="s">
        <v>764</v>
      </c>
    </row>
    <row r="55" spans="1:16" ht="34.4" customHeight="1">
      <c r="A55" s="247">
        <f t="shared" si="1"/>
        <v>53</v>
      </c>
      <c r="B55" s="248" t="s">
        <v>439</v>
      </c>
      <c r="C55" s="241" t="s">
        <v>29</v>
      </c>
      <c r="D55" s="248" t="s">
        <v>54</v>
      </c>
      <c r="E55" s="241" t="s">
        <v>29</v>
      </c>
      <c r="F55" s="241" t="s">
        <v>558</v>
      </c>
      <c r="G55" s="241">
        <v>231.411</v>
      </c>
      <c r="H55" s="241" t="s">
        <v>559</v>
      </c>
      <c r="I55" s="249" t="s">
        <v>620</v>
      </c>
      <c r="J55" s="248">
        <v>1</v>
      </c>
      <c r="K55" s="248" t="s">
        <v>111</v>
      </c>
      <c r="L55" s="248" t="s">
        <v>119</v>
      </c>
      <c r="M55" s="244">
        <v>45591</v>
      </c>
      <c r="N55" s="244" t="s">
        <v>545</v>
      </c>
      <c r="O55" s="248" t="s">
        <v>545</v>
      </c>
      <c r="P55" s="246" t="s">
        <v>116</v>
      </c>
    </row>
    <row r="56" spans="1:16" ht="34.4" customHeight="1">
      <c r="A56" s="247">
        <f t="shared" si="1"/>
        <v>54</v>
      </c>
      <c r="B56" s="248" t="s">
        <v>503</v>
      </c>
      <c r="C56" s="241" t="s">
        <v>29</v>
      </c>
      <c r="D56" s="248" t="s">
        <v>60</v>
      </c>
      <c r="E56" s="241" t="s">
        <v>29</v>
      </c>
      <c r="F56" s="241" t="s">
        <v>558</v>
      </c>
      <c r="G56" s="241">
        <v>280.01499999999999</v>
      </c>
      <c r="H56" s="241" t="s">
        <v>559</v>
      </c>
      <c r="I56" s="249" t="s">
        <v>621</v>
      </c>
      <c r="J56" s="248">
        <v>1</v>
      </c>
      <c r="K56" s="248" t="s">
        <v>111</v>
      </c>
      <c r="L56" s="248" t="s">
        <v>119</v>
      </c>
      <c r="M56" s="244">
        <v>45547</v>
      </c>
      <c r="N56" s="244" t="s">
        <v>545</v>
      </c>
      <c r="O56" s="248" t="s">
        <v>545</v>
      </c>
      <c r="P56" s="246" t="s">
        <v>116</v>
      </c>
    </row>
    <row r="57" spans="1:16" ht="34.4" customHeight="1">
      <c r="A57" s="247">
        <f t="shared" si="1"/>
        <v>55</v>
      </c>
      <c r="B57" s="248" t="s">
        <v>491</v>
      </c>
      <c r="C57" s="241" t="s">
        <v>673</v>
      </c>
      <c r="D57" s="248" t="s">
        <v>58</v>
      </c>
      <c r="E57" s="241" t="s">
        <v>11</v>
      </c>
      <c r="F57" s="241" t="s">
        <v>560</v>
      </c>
      <c r="G57" s="241"/>
      <c r="H57" s="241" t="s">
        <v>561</v>
      </c>
      <c r="I57" s="249" t="s">
        <v>622</v>
      </c>
      <c r="J57" s="248">
        <v>1</v>
      </c>
      <c r="K57" s="248" t="s">
        <v>111</v>
      </c>
      <c r="L57" s="248" t="s">
        <v>119</v>
      </c>
      <c r="M57" s="244">
        <v>45546</v>
      </c>
      <c r="N57" s="244" t="s">
        <v>545</v>
      </c>
      <c r="O57" s="248" t="s">
        <v>545</v>
      </c>
      <c r="P57" s="246" t="s">
        <v>116</v>
      </c>
    </row>
    <row r="58" spans="1:16" ht="34.4" customHeight="1">
      <c r="A58" s="247">
        <f t="shared" si="1"/>
        <v>56</v>
      </c>
      <c r="B58" s="248" t="s">
        <v>320</v>
      </c>
      <c r="C58" s="241" t="s">
        <v>673</v>
      </c>
      <c r="D58" s="248" t="s">
        <v>28</v>
      </c>
      <c r="E58" s="241" t="s">
        <v>673</v>
      </c>
      <c r="F58" s="241" t="s">
        <v>560</v>
      </c>
      <c r="G58" s="241">
        <v>252.547</v>
      </c>
      <c r="H58" s="241" t="s">
        <v>561</v>
      </c>
      <c r="I58" s="249" t="s">
        <v>622</v>
      </c>
      <c r="J58" s="248">
        <v>1</v>
      </c>
      <c r="K58" s="248" t="s">
        <v>234</v>
      </c>
      <c r="L58" s="248" t="s">
        <v>119</v>
      </c>
      <c r="M58" s="244">
        <v>45551</v>
      </c>
      <c r="N58" s="244" t="s">
        <v>545</v>
      </c>
      <c r="O58" s="248" t="s">
        <v>545</v>
      </c>
      <c r="P58" s="246" t="s">
        <v>116</v>
      </c>
    </row>
    <row r="59" spans="1:16" ht="34.4" customHeight="1">
      <c r="A59" s="247">
        <f t="shared" si="1"/>
        <v>57</v>
      </c>
      <c r="B59" s="248" t="s">
        <v>307</v>
      </c>
      <c r="C59" s="241" t="s">
        <v>20</v>
      </c>
      <c r="D59" s="248" t="s">
        <v>308</v>
      </c>
      <c r="E59" s="241" t="s">
        <v>20</v>
      </c>
      <c r="F59" s="241" t="s">
        <v>562</v>
      </c>
      <c r="G59" s="241">
        <v>250</v>
      </c>
      <c r="H59" s="241" t="s">
        <v>562</v>
      </c>
      <c r="I59" s="249" t="s">
        <v>623</v>
      </c>
      <c r="J59" s="248">
        <v>1</v>
      </c>
      <c r="K59" s="248" t="s">
        <v>234</v>
      </c>
      <c r="L59" s="248" t="s">
        <v>119</v>
      </c>
      <c r="M59" s="244">
        <v>45539</v>
      </c>
      <c r="N59" s="244" t="s">
        <v>545</v>
      </c>
      <c r="O59" s="248" t="s">
        <v>545</v>
      </c>
      <c r="P59" s="246" t="s">
        <v>116</v>
      </c>
    </row>
    <row r="60" spans="1:16" ht="34.4" customHeight="1">
      <c r="A60" s="247">
        <f t="shared" si="1"/>
        <v>58</v>
      </c>
      <c r="B60" s="248" t="s">
        <v>449</v>
      </c>
      <c r="C60" s="241" t="s">
        <v>29</v>
      </c>
      <c r="D60" s="248" t="s">
        <v>55</v>
      </c>
      <c r="E60" s="241" t="s">
        <v>21</v>
      </c>
      <c r="F60" s="241" t="s">
        <v>562</v>
      </c>
      <c r="G60" s="241">
        <v>239.46899999999999</v>
      </c>
      <c r="H60" s="241" t="s">
        <v>562</v>
      </c>
      <c r="I60" s="249" t="s">
        <v>624</v>
      </c>
      <c r="J60" s="248">
        <v>1</v>
      </c>
      <c r="K60" s="248" t="s">
        <v>235</v>
      </c>
      <c r="L60" s="248" t="s">
        <v>119</v>
      </c>
      <c r="M60" s="244">
        <v>45766</v>
      </c>
      <c r="N60" s="244" t="s">
        <v>545</v>
      </c>
      <c r="O60" s="248" t="s">
        <v>545</v>
      </c>
      <c r="P60" s="246" t="s">
        <v>116</v>
      </c>
    </row>
    <row r="61" spans="1:16" ht="34.4" customHeight="1">
      <c r="A61" s="247">
        <f t="shared" si="1"/>
        <v>59</v>
      </c>
      <c r="B61" s="248" t="s">
        <v>485</v>
      </c>
      <c r="C61" s="241" t="s">
        <v>20</v>
      </c>
      <c r="D61" s="248" t="s">
        <v>57</v>
      </c>
      <c r="E61" s="241" t="s">
        <v>20</v>
      </c>
      <c r="F61" s="241" t="s">
        <v>562</v>
      </c>
      <c r="G61" s="241">
        <v>246.982</v>
      </c>
      <c r="H61" s="241" t="s">
        <v>562</v>
      </c>
      <c r="I61" s="249" t="s">
        <v>626</v>
      </c>
      <c r="J61" s="248">
        <v>1</v>
      </c>
      <c r="K61" s="248" t="s">
        <v>111</v>
      </c>
      <c r="L61" s="248" t="s">
        <v>119</v>
      </c>
      <c r="M61" s="244">
        <v>45765</v>
      </c>
      <c r="N61" s="244" t="s">
        <v>545</v>
      </c>
      <c r="O61" s="248" t="s">
        <v>545</v>
      </c>
      <c r="P61" s="246" t="s">
        <v>116</v>
      </c>
    </row>
    <row r="62" spans="1:16" ht="34.4" customHeight="1">
      <c r="A62" s="247">
        <f t="shared" si="1"/>
        <v>60</v>
      </c>
      <c r="B62" s="248" t="s">
        <v>22</v>
      </c>
      <c r="C62" s="241" t="s">
        <v>29</v>
      </c>
      <c r="D62" s="248" t="s">
        <v>311</v>
      </c>
      <c r="E62" s="241" t="s">
        <v>12</v>
      </c>
      <c r="F62" s="241" t="s">
        <v>562</v>
      </c>
      <c r="G62" s="241">
        <v>247.87100000000001</v>
      </c>
      <c r="H62" s="241" t="s">
        <v>563</v>
      </c>
      <c r="I62" s="249" t="s">
        <v>625</v>
      </c>
      <c r="J62" s="248">
        <v>1</v>
      </c>
      <c r="K62" s="248" t="s">
        <v>234</v>
      </c>
      <c r="L62" s="248" t="s">
        <v>119</v>
      </c>
      <c r="M62" s="244">
        <v>45528</v>
      </c>
      <c r="N62" s="244" t="s">
        <v>545</v>
      </c>
      <c r="O62" s="248" t="s">
        <v>545</v>
      </c>
      <c r="P62" s="246" t="s">
        <v>116</v>
      </c>
    </row>
    <row r="63" spans="1:16" ht="34.4" customHeight="1">
      <c r="A63" s="247">
        <f t="shared" si="1"/>
        <v>61</v>
      </c>
      <c r="B63" s="248" t="s">
        <v>48</v>
      </c>
      <c r="C63" s="241" t="s">
        <v>2</v>
      </c>
      <c r="D63" s="248" t="s">
        <v>383</v>
      </c>
      <c r="E63" s="241" t="s">
        <v>5</v>
      </c>
      <c r="F63" s="241" t="s">
        <v>562</v>
      </c>
      <c r="G63" s="241">
        <v>208.90899999999999</v>
      </c>
      <c r="H63" s="241" t="s">
        <v>563</v>
      </c>
      <c r="I63" s="249" t="s">
        <v>625</v>
      </c>
      <c r="J63" s="248">
        <v>1</v>
      </c>
      <c r="K63" s="248" t="s">
        <v>235</v>
      </c>
      <c r="L63" s="248" t="s">
        <v>119</v>
      </c>
      <c r="M63" s="244">
        <v>45528</v>
      </c>
      <c r="N63" s="244" t="s">
        <v>545</v>
      </c>
      <c r="O63" s="248" t="s">
        <v>545</v>
      </c>
      <c r="P63" s="246" t="s">
        <v>116</v>
      </c>
    </row>
    <row r="64" spans="1:16" ht="34.4" customHeight="1">
      <c r="A64" s="247">
        <f t="shared" si="1"/>
        <v>62</v>
      </c>
      <c r="B64" s="248" t="s">
        <v>454</v>
      </c>
      <c r="C64" s="241" t="s">
        <v>1</v>
      </c>
      <c r="D64" s="248" t="s">
        <v>56</v>
      </c>
      <c r="E64" s="241" t="s">
        <v>687</v>
      </c>
      <c r="F64" s="241" t="s">
        <v>562</v>
      </c>
      <c r="G64" s="241">
        <v>225.59399999999999</v>
      </c>
      <c r="H64" s="241" t="s">
        <v>563</v>
      </c>
      <c r="I64" s="249" t="s">
        <v>625</v>
      </c>
      <c r="J64" s="248">
        <v>1</v>
      </c>
      <c r="K64" s="248" t="s">
        <v>235</v>
      </c>
      <c r="L64" s="248" t="s">
        <v>119</v>
      </c>
      <c r="M64" s="244">
        <v>45768</v>
      </c>
      <c r="N64" s="244" t="s">
        <v>545</v>
      </c>
      <c r="O64" s="248" t="s">
        <v>545</v>
      </c>
      <c r="P64" s="246" t="s">
        <v>116</v>
      </c>
    </row>
    <row r="65" spans="1:16" ht="34.4" customHeight="1">
      <c r="A65" s="247">
        <f t="shared" si="1"/>
        <v>63</v>
      </c>
      <c r="B65" s="248" t="s">
        <v>51</v>
      </c>
      <c r="C65" s="241" t="s">
        <v>12</v>
      </c>
      <c r="D65" s="248" t="s">
        <v>406</v>
      </c>
      <c r="E65" s="241" t="s">
        <v>12</v>
      </c>
      <c r="F65" s="241" t="s">
        <v>562</v>
      </c>
      <c r="G65" s="241">
        <v>246.73599999999999</v>
      </c>
      <c r="H65" s="241" t="s">
        <v>563</v>
      </c>
      <c r="I65" s="249" t="s">
        <v>625</v>
      </c>
      <c r="J65" s="248">
        <v>1</v>
      </c>
      <c r="K65" s="248" t="s">
        <v>235</v>
      </c>
      <c r="L65" s="248" t="s">
        <v>119</v>
      </c>
      <c r="M65" s="244">
        <v>45764</v>
      </c>
      <c r="N65" s="244" t="s">
        <v>545</v>
      </c>
      <c r="O65" s="248" t="s">
        <v>545</v>
      </c>
      <c r="P65" s="246" t="s">
        <v>116</v>
      </c>
    </row>
    <row r="66" spans="1:16" ht="34.4" customHeight="1">
      <c r="A66" s="247">
        <f t="shared" si="1"/>
        <v>64</v>
      </c>
      <c r="B66" s="248" t="s">
        <v>358</v>
      </c>
      <c r="C66" s="241" t="s">
        <v>675</v>
      </c>
      <c r="D66" s="248" t="s">
        <v>38</v>
      </c>
      <c r="E66" s="241" t="s">
        <v>1</v>
      </c>
      <c r="F66" s="241" t="s">
        <v>562</v>
      </c>
      <c r="G66" s="241">
        <v>248.00200000000001</v>
      </c>
      <c r="H66" s="241" t="s">
        <v>562</v>
      </c>
      <c r="I66" s="249" t="s">
        <v>626</v>
      </c>
      <c r="J66" s="248">
        <v>1</v>
      </c>
      <c r="K66" s="248" t="s">
        <v>235</v>
      </c>
      <c r="L66" s="248" t="s">
        <v>119</v>
      </c>
      <c r="M66" s="244">
        <v>45539</v>
      </c>
      <c r="N66" s="244" t="s">
        <v>545</v>
      </c>
      <c r="O66" s="248" t="s">
        <v>545</v>
      </c>
      <c r="P66" s="246" t="s">
        <v>116</v>
      </c>
    </row>
    <row r="67" spans="1:16" ht="34.4" customHeight="1">
      <c r="A67" s="247">
        <f t="shared" si="1"/>
        <v>65</v>
      </c>
      <c r="B67" s="248" t="s">
        <v>309</v>
      </c>
      <c r="C67" s="241" t="s">
        <v>657</v>
      </c>
      <c r="D67" s="248" t="s">
        <v>310</v>
      </c>
      <c r="E67" s="241" t="s">
        <v>2</v>
      </c>
      <c r="F67" s="241" t="s">
        <v>564</v>
      </c>
      <c r="G67" s="241"/>
      <c r="H67" s="241" t="s">
        <v>565</v>
      </c>
      <c r="I67" s="249" t="s">
        <v>629</v>
      </c>
      <c r="J67" s="248">
        <v>1</v>
      </c>
      <c r="K67" s="248" t="s">
        <v>234</v>
      </c>
      <c r="L67" s="248" t="s">
        <v>119</v>
      </c>
      <c r="M67" s="244">
        <v>45551</v>
      </c>
      <c r="N67" s="244" t="s">
        <v>545</v>
      </c>
      <c r="O67" s="248" t="s">
        <v>545</v>
      </c>
      <c r="P67" s="246" t="s">
        <v>764</v>
      </c>
    </row>
    <row r="68" spans="1:16" ht="34.4" customHeight="1">
      <c r="A68" s="247">
        <f t="shared" si="1"/>
        <v>66</v>
      </c>
      <c r="B68" s="248" t="s">
        <v>352</v>
      </c>
      <c r="C68" s="241" t="s">
        <v>673</v>
      </c>
      <c r="D68" s="248" t="s">
        <v>353</v>
      </c>
      <c r="E68" s="241" t="s">
        <v>676</v>
      </c>
      <c r="F68" s="241" t="s">
        <v>564</v>
      </c>
      <c r="G68" s="241"/>
      <c r="H68" s="241" t="s">
        <v>566</v>
      </c>
      <c r="I68" s="249" t="s">
        <v>630</v>
      </c>
      <c r="J68" s="248">
        <v>1</v>
      </c>
      <c r="K68" s="248" t="s">
        <v>235</v>
      </c>
      <c r="L68" s="248" t="s">
        <v>119</v>
      </c>
      <c r="M68" s="244">
        <v>45558</v>
      </c>
      <c r="N68" s="244" t="s">
        <v>545</v>
      </c>
      <c r="O68" s="248" t="s">
        <v>545</v>
      </c>
      <c r="P68" s="246" t="s">
        <v>764</v>
      </c>
    </row>
    <row r="69" spans="1:16" ht="34.4" customHeight="1">
      <c r="A69" s="247">
        <f t="shared" si="1"/>
        <v>67</v>
      </c>
      <c r="B69" s="248" t="s">
        <v>490</v>
      </c>
      <c r="C69" s="241" t="s">
        <v>660</v>
      </c>
      <c r="D69" s="248" t="s">
        <v>491</v>
      </c>
      <c r="E69" s="241" t="s">
        <v>673</v>
      </c>
      <c r="F69" s="241" t="s">
        <v>564</v>
      </c>
      <c r="G69" s="241"/>
      <c r="H69" s="241" t="s">
        <v>567</v>
      </c>
      <c r="I69" s="249" t="s">
        <v>631</v>
      </c>
      <c r="J69" s="248">
        <v>1</v>
      </c>
      <c r="K69" s="248" t="s">
        <v>111</v>
      </c>
      <c r="L69" s="248" t="s">
        <v>119</v>
      </c>
      <c r="M69" s="244">
        <v>45551</v>
      </c>
      <c r="N69" s="244" t="s">
        <v>545</v>
      </c>
      <c r="O69" s="248" t="s">
        <v>545</v>
      </c>
      <c r="P69" s="246" t="s">
        <v>764</v>
      </c>
    </row>
    <row r="70" spans="1:16" ht="34.4" customHeight="1">
      <c r="A70" s="247">
        <f t="shared" si="1"/>
        <v>68</v>
      </c>
      <c r="B70" s="248" t="s">
        <v>490</v>
      </c>
      <c r="C70" s="241" t="s">
        <v>660</v>
      </c>
      <c r="D70" s="248" t="s">
        <v>491</v>
      </c>
      <c r="E70" s="241" t="s">
        <v>673</v>
      </c>
      <c r="F70" s="241" t="s">
        <v>564</v>
      </c>
      <c r="G70" s="241"/>
      <c r="H70" s="241" t="s">
        <v>568</v>
      </c>
      <c r="I70" s="249" t="s">
        <v>632</v>
      </c>
      <c r="J70" s="248">
        <v>1</v>
      </c>
      <c r="K70" s="248" t="s">
        <v>111</v>
      </c>
      <c r="L70" s="248" t="s">
        <v>119</v>
      </c>
      <c r="M70" s="244">
        <v>45551</v>
      </c>
      <c r="N70" s="244" t="s">
        <v>545</v>
      </c>
      <c r="O70" s="248" t="s">
        <v>545</v>
      </c>
      <c r="P70" s="246" t="s">
        <v>764</v>
      </c>
    </row>
    <row r="71" spans="1:16" ht="34.4" customHeight="1">
      <c r="A71" s="247">
        <f t="shared" si="1"/>
        <v>69</v>
      </c>
      <c r="B71" s="248" t="s">
        <v>498</v>
      </c>
      <c r="C71" s="241" t="s">
        <v>2</v>
      </c>
      <c r="D71" s="248" t="s">
        <v>499</v>
      </c>
      <c r="E71" s="241" t="s">
        <v>638</v>
      </c>
      <c r="F71" s="241" t="s">
        <v>564</v>
      </c>
      <c r="G71" s="241"/>
      <c r="H71" s="241" t="s">
        <v>565</v>
      </c>
      <c r="I71" s="249" t="s">
        <v>633</v>
      </c>
      <c r="J71" s="248">
        <v>1</v>
      </c>
      <c r="K71" s="248" t="s">
        <v>111</v>
      </c>
      <c r="L71" s="248" t="s">
        <v>119</v>
      </c>
      <c r="M71" s="244">
        <v>45551</v>
      </c>
      <c r="N71" s="244" t="s">
        <v>545</v>
      </c>
      <c r="O71" s="248" t="s">
        <v>545</v>
      </c>
      <c r="P71" s="246" t="s">
        <v>764</v>
      </c>
    </row>
    <row r="72" spans="1:16" ht="34.4" customHeight="1">
      <c r="A72" s="247">
        <f t="shared" si="1"/>
        <v>70</v>
      </c>
      <c r="B72" s="248" t="s">
        <v>509</v>
      </c>
      <c r="C72" s="241" t="s">
        <v>2</v>
      </c>
      <c r="D72" s="248" t="s">
        <v>510</v>
      </c>
      <c r="E72" s="241" t="s">
        <v>638</v>
      </c>
      <c r="F72" s="241" t="s">
        <v>564</v>
      </c>
      <c r="G72" s="241"/>
      <c r="H72" s="241" t="s">
        <v>566</v>
      </c>
      <c r="I72" s="249" t="s">
        <v>634</v>
      </c>
      <c r="J72" s="248">
        <v>1</v>
      </c>
      <c r="K72" s="248" t="s">
        <v>111</v>
      </c>
      <c r="L72" s="248" t="s">
        <v>119</v>
      </c>
      <c r="M72" s="244">
        <v>45551</v>
      </c>
      <c r="N72" s="244" t="s">
        <v>545</v>
      </c>
      <c r="O72" s="248" t="s">
        <v>545</v>
      </c>
      <c r="P72" s="246" t="s">
        <v>764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46185</v>
      </c>
    </row>
    <row r="3" spans="1:5" ht="77" customHeight="1">
      <c r="A3" s="1003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003"/>
      <c r="C3" s="1003"/>
      <c r="D3" s="1003"/>
      <c r="E3" s="1003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004" t="s">
        <v>171</v>
      </c>
      <c r="B1" s="1004"/>
      <c r="C1" s="1004"/>
      <c r="D1" s="1004"/>
      <c r="E1" s="1004"/>
      <c r="F1" s="1004"/>
      <c r="G1" s="1004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677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005" t="s">
        <v>237</v>
      </c>
      <c r="B2" s="1005" t="s">
        <v>154</v>
      </c>
      <c r="C2" s="1007" t="s">
        <v>144</v>
      </c>
      <c r="D2" s="1005" t="s">
        <v>117</v>
      </c>
      <c r="E2" s="1005"/>
      <c r="F2" s="1005"/>
      <c r="G2" s="1005" t="s">
        <v>118</v>
      </c>
      <c r="H2" s="1005"/>
      <c r="I2" s="1005"/>
    </row>
    <row r="3" spans="1:9" ht="20.149999999999999" customHeight="1">
      <c r="A3" s="1005"/>
      <c r="B3" s="1005"/>
      <c r="C3" s="1008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775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21" t="s">
        <v>774</v>
      </c>
      <c r="C14" s="220">
        <v>0.81899999999999995</v>
      </c>
      <c r="D14" s="220">
        <v>0.81899999999999995</v>
      </c>
      <c r="E14" s="220">
        <v>0.81899999999999995</v>
      </c>
      <c r="F14" s="220"/>
      <c r="G14" s="220"/>
      <c r="H14" s="220">
        <v>0.81899999999999995</v>
      </c>
      <c r="I14" s="220"/>
    </row>
    <row r="15" spans="1:9" ht="20.149999999999999" customHeight="1">
      <c r="A15" s="71" t="s">
        <v>235</v>
      </c>
      <c r="B15" s="71" t="s">
        <v>773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772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21" t="s">
        <v>771</v>
      </c>
      <c r="C17" s="220">
        <v>2.9950000000000001</v>
      </c>
      <c r="D17" s="220">
        <v>3.0369999999999999</v>
      </c>
      <c r="E17" s="220">
        <f t="shared" ref="D17:E26" si="2">D17</f>
        <v>3.0369999999999999</v>
      </c>
      <c r="F17" s="220">
        <v>3.0369999999999999</v>
      </c>
      <c r="G17" s="220"/>
      <c r="H17" s="220">
        <v>3.0369999999999999</v>
      </c>
      <c r="I17" s="220"/>
    </row>
    <row r="18" spans="1:9" ht="20.149999999999999" customHeight="1">
      <c r="A18" s="71" t="s">
        <v>235</v>
      </c>
      <c r="B18" s="71" t="s">
        <v>770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006" t="s">
        <v>144</v>
      </c>
      <c r="B27" s="1006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13</vt:i4>
      </vt:variant>
    </vt:vector>
  </HeadingPairs>
  <TitlesOfParts>
    <vt:vector size="37" baseType="lpstr">
      <vt:lpstr>Project Details</vt:lpstr>
      <vt:lpstr>800kV HVDC TA-602</vt:lpstr>
      <vt:lpstr>PPT-Erection Part</vt:lpstr>
      <vt:lpstr>PPT _Statutory</vt:lpstr>
      <vt:lpstr>PPT Supply</vt:lpstr>
      <vt:lpstr>Supply Status</vt:lpstr>
      <vt:lpstr>DPR Sheet</vt:lpstr>
      <vt:lpstr>FDN</vt:lpstr>
      <vt:lpstr>FDN Completed</vt:lpstr>
      <vt:lpstr>PGCIL - KEC</vt:lpstr>
      <vt:lpstr>Survey details 11-06-2026</vt:lpstr>
      <vt:lpstr>Erection 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2026-06-09T13:14:54Z</cp:lastPrinted>
  <dcterms:created xsi:type="dcterms:W3CDTF">2023-12-20T18:09:34Z</dcterms:created>
  <dcterms:modified xsi:type="dcterms:W3CDTF">2026-06-12T04:20:41Z</dcterms:modified>
</cp:coreProperties>
</file>