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drawings/drawing11.xml" ContentType="application/vnd.openxmlformats-officedocument.drawing+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54508362-FA65-4A54-9CEB-E5726CC85120}"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Earthing!$A$7:$F$277</definedName>
    <definedName name="_xlnm._FilterDatabase" localSheetId="18" hidden="1">'Erection '!$A$5:$AD$157</definedName>
    <definedName name="_xlnm._FilterDatabase" localSheetId="21" hidden="1">'Erection Compiled '!$A$1:$R$227</definedName>
    <definedName name="_xlnm._FilterDatabase" localSheetId="23" hidden="1">'Final Check In And Tack Welding'!$B$5:$H$155</definedName>
    <definedName name="_xlnm._FilterDatabase" localSheetId="14" hidden="1">Foundation!$A$7:$WVN$329</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'!$A$4:$W$26</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Foundation!$A$1:$WVN$326</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30" i="26" l="1"/>
  <c r="A331" i="26" s="1"/>
  <c r="A319" i="26"/>
  <c r="A320" i="26"/>
  <c r="A321" i="26" s="1"/>
  <c r="A322" i="26" s="1"/>
  <c r="A323" i="26" s="1"/>
  <c r="A324" i="26" s="1"/>
  <c r="A325" i="26" s="1"/>
  <c r="A326" i="26" s="1"/>
  <c r="A327" i="26" s="1"/>
  <c r="A328" i="26" s="1"/>
  <c r="A329" i="26" s="1"/>
  <c r="F157" i="74" l="1"/>
  <c r="E157" i="74"/>
  <c r="H157" i="74" l="1"/>
  <c r="I28" i="79"/>
  <c r="I27" i="79"/>
  <c r="I22" i="79"/>
  <c r="I21" i="79"/>
  <c r="I20" i="79"/>
  <c r="I19" i="79"/>
  <c r="I18" i="79"/>
  <c r="I17" i="79"/>
  <c r="I16" i="79"/>
  <c r="I15" i="79"/>
  <c r="A3" i="79" l="1"/>
  <c r="A4" i="79" s="1"/>
  <c r="A5" i="79" s="1"/>
  <c r="A6" i="79" s="1"/>
  <c r="A7" i="79" s="1"/>
  <c r="A8" i="79" s="1"/>
  <c r="A9" i="79" s="1"/>
  <c r="A10" i="79" s="1"/>
  <c r="A11" i="79" s="1"/>
  <c r="Q24" i="73" l="1"/>
  <c r="A24" i="73"/>
  <c r="A229" i="72" l="1"/>
  <c r="A230" i="72"/>
  <c r="A315" i="26"/>
  <c r="A316" i="26" s="1"/>
  <c r="A317" i="26" s="1"/>
  <c r="A318" i="26" s="1"/>
  <c r="A221" i="72"/>
  <c r="A222" i="72" s="1"/>
  <c r="A223" i="72" s="1"/>
  <c r="A224" i="72" s="1"/>
  <c r="A225" i="72" s="1"/>
  <c r="A226" i="72" s="1"/>
  <c r="A227" i="72" s="1"/>
  <c r="A228" i="72" s="1"/>
  <c r="N3" i="62" l="1"/>
  <c r="J15" i="62"/>
  <c r="A5" i="78"/>
  <c r="A6" i="78"/>
  <c r="A7" i="78"/>
  <c r="A8" i="78"/>
  <c r="A9" i="78"/>
  <c r="A10" i="78"/>
  <c r="A11" i="78"/>
  <c r="A12" i="78" s="1"/>
  <c r="A13" i="78" s="1"/>
  <c r="A14" i="78" s="1"/>
  <c r="A15" i="78" s="1"/>
  <c r="A16" i="78" s="1"/>
  <c r="A17" i="78" s="1"/>
  <c r="A4" i="78"/>
  <c r="G18" i="78"/>
  <c r="E3" i="78"/>
  <c r="G3" i="78" s="1"/>
  <c r="G10" i="78"/>
  <c r="E10" i="78"/>
  <c r="D18" i="78"/>
  <c r="K15" i="62" l="1"/>
  <c r="J17" i="62" l="1"/>
  <c r="J20" i="62" l="1"/>
  <c r="Q22" i="73" l="1"/>
  <c r="J21" i="62"/>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J18" i="62" l="1"/>
  <c r="L14" i="77" s="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K20" i="62"/>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B6" i="74"/>
  <c r="B7" i="74" s="1"/>
  <c r="B8" i="74" s="1"/>
  <c r="B10" i="74" s="1"/>
  <c r="B11"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K16" i="62" l="1"/>
  <c r="L12" i="69"/>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alcChain>
</file>

<file path=xl/sharedStrings.xml><?xml version="1.0" encoding="utf-8"?>
<sst xmlns="http://schemas.openxmlformats.org/spreadsheetml/2006/main" count="18365" uniqueCount="2340">
  <si>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</si>
  <si>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</si>
  <si>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</si>
  <si>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</si>
  <si>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</si>
  <si>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</si>
  <si>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</si>
  <si>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</si>
  <si>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</si>
  <si>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</si>
  <si>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</si>
  <si>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</si>
  <si>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</si>
  <si>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</si>
  <si>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</si>
  <si>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</si>
  <si>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</si>
  <si>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</si>
  <si>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</si>
  <si>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</si>
  <si>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</si>
  <si>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</si>
  <si>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</si>
  <si>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</si>
  <si>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</si>
  <si>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</si>
  <si>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</si>
  <si>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</si>
  <si>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</si>
  <si>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</si>
  <si>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</si>
  <si>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</si>
  <si>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</si>
  <si>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</si>
  <si>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</si>
  <si>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</si>
  <si>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</si>
  <si>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</si>
  <si>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</si>
  <si>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</si>
  <si>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</si>
  <si>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</si>
  <si>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</si>
  <si>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</si>
  <si>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</si>
  <si>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</si>
  <si>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</si>
  <si>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</si>
  <si>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</si>
  <si>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</si>
  <si>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</si>
  <si>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</si>
  <si>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</si>
  <si>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</si>
  <si>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</si>
  <si>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</si>
  <si>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</si>
  <si>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</si>
  <si>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</si>
  <si>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</si>
  <si>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</si>
  <si>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</si>
  <si>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</si>
  <si>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</si>
  <si>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</si>
  <si>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</si>
  <si>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</si>
  <si>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</si>
  <si>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</si>
  <si>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</si>
  <si>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</si>
  <si>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</si>
  <si>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</si>
  <si>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</si>
  <si>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</si>
  <si>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</si>
  <si>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</si>
  <si>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</si>
  <si>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</si>
  <si>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</si>
  <si>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</si>
  <si>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</si>
  <si>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</si>
  <si>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</si>
  <si>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</si>
  <si>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</si>
  <si>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</si>
  <si>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</si>
  <si>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</si>
  <si>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</si>
  <si>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</si>
  <si>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</si>
  <si>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</si>
  <si>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</si>
  <si>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</si>
  <si>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</si>
  <si>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</si>
  <si>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</si>
  <si>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</si>
  <si>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</si>
  <si>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</si>
  <si>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</si>
  <si>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</si>
  <si>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</si>
  <si>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</si>
  <si>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</si>
  <si>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</si>
  <si>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</si>
  <si>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</si>
  <si>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</si>
  <si>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</si>
  <si>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</si>
  <si>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</si>
  <si>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</si>
  <si>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</si>
  <si>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</si>
  <si>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</si>
  <si>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</si>
  <si>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</si>
  <si>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</si>
  <si>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</si>
  <si>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</si>
  <si>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</si>
  <si>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</si>
  <si>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</si>
  <si>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</si>
  <si>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</si>
  <si>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</si>
  <si>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</si>
  <si>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</si>
  <si>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</si>
  <si>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</si>
  <si>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</si>
  <si>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</si>
  <si>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</si>
  <si>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</si>
  <si>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</si>
  <si>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</si>
  <si>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</si>
  <si>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</si>
  <si>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</si>
  <si>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</si>
  <si>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</si>
  <si>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</si>
  <si>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</si>
  <si>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</si>
  <si>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</si>
  <si>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</si>
  <si>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</si>
  <si>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</si>
  <si>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</si>
  <si>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</si>
  <si>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</si>
  <si>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</si>
  <si>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</si>
  <si>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</si>
  <si>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</si>
  <si>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</si>
  <si>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</si>
  <si>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</si>
  <si>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</si>
  <si>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</si>
  <si>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</si>
  <si>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</si>
  <si>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</si>
  <si>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</si>
  <si>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</si>
  <si>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</si>
  <si>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</si>
  <si>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</si>
  <si>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</si>
  <si>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</si>
  <si>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</si>
  <si>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</si>
  <si>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</si>
  <si>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</si>
  <si>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</si>
  <si>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</si>
  <si>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</si>
  <si>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</si>
  <si>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</si>
  <si>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</si>
  <si>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</si>
  <si>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</si>
  <si>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</si>
  <si>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</si>
  <si>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</si>
  <si>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</si>
  <si>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</si>
  <si>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</si>
  <si>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</si>
  <si>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</si>
  <si>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</si>
  <si>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</si>
  <si>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</si>
  <si>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</si>
  <si>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</si>
  <si>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</si>
  <si>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</si>
  <si>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</si>
  <si>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</si>
  <si>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</si>
  <si>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</si>
  <si>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</si>
  <si>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</si>
  <si>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</si>
  <si>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</si>
  <si>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</si>
  <si>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</si>
  <si>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</si>
  <si>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</si>
  <si>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</si>
  <si>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</si>
  <si>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</si>
  <si>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</si>
  <si>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</si>
  <si>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</si>
  <si>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</si>
  <si>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</si>
  <si>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</si>
  <si>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</si>
  <si>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</si>
  <si>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</si>
  <si>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</si>
  <si>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</si>
  <si>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</si>
  <si>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</si>
  <si>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</si>
  <si>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</si>
  <si>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</si>
  <si>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</si>
  <si>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</si>
  <si>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</si>
  <si>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</si>
  <si>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</si>
  <si>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</si>
  <si>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</si>
  <si>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</si>
  <si>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</si>
  <si>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</si>
  <si>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</si>
  <si>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</si>
  <si>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</si>
  <si>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</si>
  <si>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</si>
  <si>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</si>
  <si>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</si>
  <si>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</si>
  <si>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</si>
  <si>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</si>
  <si>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</si>
  <si>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</si>
  <si>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</si>
  <si>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</si>
  <si>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</si>
  <si>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</si>
  <si>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</si>
  <si>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</si>
  <si>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</si>
  <si>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</si>
  <si>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</si>
  <si>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</si>
  <si>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</si>
  <si>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</si>
  <si>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</si>
  <si>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</si>
  <si>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</si>
  <si>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</si>
  <si>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</si>
  <si>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</si>
  <si>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</si>
  <si>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</si>
  <si>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</si>
  <si>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</si>
  <si>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</si>
  <si>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</si>
  <si>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</si>
  <si>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</si>
  <si>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</si>
  <si>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</si>
  <si>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</si>
  <si>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</si>
  <si>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</si>
  <si>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</si>
  <si>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</si>
  <si>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</si>
  <si>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</si>
  <si>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</si>
  <si>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</si>
  <si>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</si>
  <si>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</si>
  <si>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</si>
  <si>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</si>
  <si>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</si>
  <si>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</si>
  <si>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</si>
  <si>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</si>
  <si>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</si>
  <si>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</si>
  <si>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</si>
  <si>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</si>
  <si>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</si>
  <si>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</si>
  <si>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</si>
  <si>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</si>
  <si>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</si>
  <si>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</si>
  <si>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</si>
  <si>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</si>
  <si>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</si>
  <si>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</si>
  <si>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</si>
  <si>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</si>
  <si>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</si>
  <si>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</si>
  <si>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</si>
  <si>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</si>
  <si>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</si>
  <si>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</si>
  <si>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</si>
  <si>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</si>
  <si>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</si>
  <si>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</si>
  <si>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</si>
  <si>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</si>
  <si>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</si>
  <si>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</si>
  <si>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</si>
  <si>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</si>
  <si>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</si>
  <si>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</si>
  <si>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</si>
  <si>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</si>
  <si>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</si>
  <si>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</si>
  <si>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</si>
  <si>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</si>
  <si>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</si>
  <si>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</si>
  <si>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</si>
  <si>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</si>
  <si>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</si>
  <si>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</si>
  <si>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</si>
  <si>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</si>
  <si>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</si>
  <si>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</si>
  <si>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</si>
  <si>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</si>
  <si>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</si>
  <si>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</si>
  <si>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</si>
  <si>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</si>
  <si>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</si>
  <si>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</si>
  <si>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</si>
  <si>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</si>
  <si>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</si>
  <si>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</si>
  <si>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</si>
  <si>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</si>
  <si>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</si>
  <si>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</si>
  <si>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</si>
  <si>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</si>
  <si>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</si>
  <si>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</si>
  <si>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</si>
  <si>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</si>
  <si>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</si>
  <si>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</si>
  <si>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</si>
  <si>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</si>
  <si>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</si>
  <si>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</si>
  <si>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</si>
  <si>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</si>
  <si>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</si>
  <si>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</si>
  <si>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</si>
  <si>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</si>
  <si>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</si>
  <si>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</si>
  <si>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</si>
  <si>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</si>
  <si>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</si>
  <si>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</si>
  <si>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</si>
  <si>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</si>
  <si>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</si>
  <si>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</si>
  <si>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</si>
  <si>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</si>
  <si>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</si>
  <si>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</si>
  <si>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</si>
  <si>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</si>
  <si>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</si>
  <si>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</si>
  <si>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</si>
  <si>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</si>
  <si>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</si>
  <si>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</si>
  <si>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</si>
  <si>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</si>
  <si>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</si>
  <si>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</si>
  <si>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</si>
  <si>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</si>
  <si>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</si>
  <si>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</si>
  <si>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</si>
  <si>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</si>
  <si>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</si>
  <si>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</si>
  <si>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</si>
  <si>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</si>
  <si>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</si>
  <si>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</si>
  <si>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</si>
  <si>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</si>
  <si>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</si>
  <si>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</si>
  <si>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</si>
  <si>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</si>
  <si>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</si>
  <si>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</si>
  <si>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</si>
  <si>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</si>
  <si>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</si>
  <si>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</si>
  <si>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</si>
  <si>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</si>
  <si>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</si>
  <si>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</si>
  <si>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</si>
  <si>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</si>
  <si>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</si>
  <si>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</si>
  <si>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</si>
  <si>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</si>
  <si>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</si>
  <si>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</si>
  <si>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</si>
  <si>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</si>
  <si>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</si>
  <si>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</si>
  <si>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</si>
  <si>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</si>
  <si>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</si>
  <si>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</si>
  <si>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</si>
  <si>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</si>
  <si>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</si>
  <si>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</si>
  <si>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</si>
  <si>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</si>
  <si>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</si>
  <si>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</si>
  <si>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</si>
  <si>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</si>
  <si>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</si>
  <si>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</si>
  <si>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</si>
  <si>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</si>
  <si>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</si>
  <si>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</si>
  <si>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</si>
  <si>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</si>
  <si>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</si>
  <si>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</si>
  <si>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</si>
  <si>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</si>
  <si>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</si>
  <si>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</si>
  <si>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</si>
  <si>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</si>
  <si>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</si>
  <si>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</si>
  <si>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</si>
  <si>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</si>
  <si>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</si>
  <si>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</si>
  <si>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</si>
  <si>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</si>
  <si>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</si>
  <si>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</si>
  <si>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</si>
  <si>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</si>
  <si>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</si>
  <si>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</si>
  <si>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</si>
  <si>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</si>
  <si>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</si>
  <si>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</si>
  <si>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</si>
  <si>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</si>
  <si>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</si>
  <si>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</si>
  <si>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</si>
  <si>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</si>
  <si>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</si>
  <si>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</si>
  <si>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</si>
  <si>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</si>
  <si>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</si>
  <si>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</si>
  <si>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</si>
  <si>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</si>
  <si>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</si>
  <si>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</si>
  <si>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</si>
  <si>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</si>
  <si>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</si>
  <si>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</si>
  <si>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</si>
  <si>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</si>
  <si>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</si>
  <si>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</si>
  <si>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</si>
  <si>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</si>
  <si>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</si>
  <si>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</si>
  <si>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</si>
  <si>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</si>
  <si>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</si>
  <si>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</si>
  <si>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</si>
  <si>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</si>
  <si>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</si>
  <si>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</si>
  <si>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</si>
  <si>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</si>
  <si>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</si>
  <si>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</si>
  <si>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</si>
  <si>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</si>
  <si>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</si>
  <si>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</si>
  <si>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</si>
  <si>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</si>
  <si>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</si>
  <si>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</si>
  <si>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</si>
  <si>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</si>
  <si>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</si>
  <si>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</si>
  <si>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</si>
  <si>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</si>
  <si>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</si>
  <si>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</si>
  <si>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</si>
  <si>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</si>
  <si>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</si>
  <si>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</si>
  <si>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</si>
  <si>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</si>
  <si>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</si>
  <si>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</si>
  <si>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</si>
  <si>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</si>
  <si>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</si>
  <si>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</si>
  <si>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</si>
  <si>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</si>
  <si>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</si>
  <si>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</si>
  <si>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</si>
  <si>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</si>
  <si>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</si>
  <si>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</si>
  <si>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</si>
  <si>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</si>
  <si>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</si>
  <si>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</si>
  <si>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</si>
  <si>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</si>
  <si>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</si>
  <si>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</si>
  <si>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</si>
  <si>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</si>
  <si>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</si>
  <si>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</si>
  <si>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</si>
  <si>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</si>
  <si>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</si>
  <si>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</si>
  <si>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</si>
  <si>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</si>
  <si>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</si>
  <si>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</si>
  <si>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</si>
  <si>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</si>
  <si>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</si>
  <si>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</si>
  <si>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</si>
  <si>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</si>
  <si>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</si>
  <si>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</si>
  <si>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</si>
  <si>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</si>
  <si>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</si>
  <si>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</si>
  <si>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</si>
  <si>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</si>
  <si>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</si>
  <si>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</si>
  <si>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</si>
  <si>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</si>
  <si>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</si>
  <si>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</si>
  <si>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</si>
  <si>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</si>
  <si>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</si>
  <si>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</si>
  <si>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</si>
  <si>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</si>
  <si>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</si>
  <si>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</si>
  <si>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</si>
  <si>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</si>
  <si>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</si>
  <si>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</si>
  <si>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</si>
  <si>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</si>
  <si>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</si>
  <si>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</si>
  <si>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</si>
  <si>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</si>
  <si>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</si>
  <si>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</si>
  <si>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</si>
  <si>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</si>
  <si>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</si>
  <si>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</si>
  <si>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</si>
  <si>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</si>
  <si>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</si>
  <si>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</si>
  <si>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</si>
  <si>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</si>
  <si>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</si>
  <si>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</si>
  <si>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</si>
  <si>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</si>
  <si>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</si>
  <si>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</si>
  <si>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</si>
  <si>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</si>
  <si>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</si>
  <si>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</si>
  <si>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</si>
  <si>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</si>
  <si>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</si>
  <si>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</si>
  <si>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</si>
  <si>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</si>
  <si>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</si>
  <si>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</si>
  <si>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</si>
  <si>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</si>
  <si>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</si>
  <si>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</si>
  <si>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</si>
  <si>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</si>
  <si>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</si>
  <si>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</si>
  <si>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</si>
  <si>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</si>
  <si>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</si>
  <si>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</si>
  <si>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</si>
  <si>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</si>
  <si>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</si>
  <si>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</si>
  <si>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</si>
  <si>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</si>
  <si>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</si>
  <si>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</si>
  <si>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</si>
  <si>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</si>
  <si>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</si>
  <si>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</si>
  <si>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</si>
  <si>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</si>
  <si>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</si>
  <si>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</si>
  <si>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</si>
  <si>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</si>
  <si>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</si>
  <si>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</si>
  <si>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</si>
  <si>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</si>
  <si>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</si>
  <si>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</si>
  <si>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</si>
  <si>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</si>
  <si>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</si>
  <si>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</si>
  <si>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</si>
  <si>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</si>
  <si>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</si>
  <si>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</si>
  <si>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</si>
  <si>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</si>
  <si>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</si>
  <si>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</si>
  <si>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</si>
  <si>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</si>
  <si>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</si>
  <si>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</si>
  <si>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</si>
  <si>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</si>
  <si>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</si>
  <si>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</si>
  <si>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</si>
  <si>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</si>
  <si>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</si>
  <si>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</si>
  <si>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</si>
  <si>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</si>
  <si>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</si>
  <si>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</si>
  <si>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</si>
  <si>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</si>
  <si>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</si>
  <si>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</si>
  <si>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</si>
  <si>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</si>
  <si>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</si>
  <si>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</si>
  <si>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</si>
  <si>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</si>
  <si>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</si>
  <si>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</si>
  <si>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</si>
  <si>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</si>
  <si>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</si>
  <si>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</si>
  <si>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</si>
  <si>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</si>
  <si>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</si>
  <si>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</si>
  <si>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</si>
  <si>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</si>
  <si>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</si>
  <si>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</si>
  <si>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</si>
  <si>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</si>
  <si>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</si>
  <si>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</si>
  <si>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</si>
  <si>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</si>
  <si>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</si>
  <si>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</si>
  <si>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</si>
  <si>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</si>
  <si>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</si>
  <si>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</si>
  <si>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</si>
  <si>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</si>
  <si>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</si>
  <si>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</si>
  <si>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</si>
  <si>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</si>
  <si>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</si>
  <si>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</si>
  <si>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</si>
  <si>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</si>
  <si>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</si>
  <si>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</si>
  <si>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</si>
  <si>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</si>
  <si>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</si>
  <si>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</si>
  <si>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</si>
  <si>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</si>
  <si>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</si>
  <si>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</si>
  <si>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</si>
  <si>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</si>
  <si>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</si>
  <si>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</si>
  <si>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</si>
  <si>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</si>
  <si>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</si>
  <si>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</si>
  <si>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</si>
  <si>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</si>
  <si>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</si>
  <si>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</si>
  <si>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</si>
  <si>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</si>
  <si>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</si>
  <si>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</si>
  <si>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</si>
  <si>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</si>
  <si>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</si>
  <si>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</si>
  <si>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</si>
  <si>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</si>
  <si>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</si>
  <si>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</si>
  <si>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</si>
  <si>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</si>
  <si>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</si>
  <si>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</si>
  <si>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</si>
  <si>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</si>
  <si>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</si>
  <si>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</si>
  <si>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</si>
  <si>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</si>
  <si>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</si>
  <si>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</si>
  <si>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</si>
  <si>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</si>
  <si>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</si>
  <si>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</si>
  <si>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</si>
  <si>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</si>
  <si>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</si>
  <si>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</si>
  <si>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</si>
  <si>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</si>
  <si>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</si>
  <si>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</si>
  <si>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</si>
  <si>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</si>
  <si>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</si>
  <si>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</si>
  <si>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</si>
  <si>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</si>
  <si>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</si>
  <si>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</si>
  <si>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</si>
  <si>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</si>
  <si>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</si>
  <si>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</si>
  <si>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</si>
  <si>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</si>
  <si>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</si>
  <si>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</si>
  <si>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</si>
  <si>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</si>
  <si>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</si>
  <si>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</si>
  <si>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</si>
  <si>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</si>
  <si>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</si>
  <si>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</si>
  <si>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</si>
  <si>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</si>
  <si>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</si>
  <si>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</si>
  <si>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</si>
  <si>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</si>
  <si>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</si>
  <si>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</si>
  <si>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</si>
  <si>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</si>
  <si>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</si>
  <si>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</si>
  <si>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</si>
  <si>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</si>
  <si>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</si>
  <si>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</si>
  <si>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</si>
  <si>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</si>
  <si>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</si>
  <si>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</si>
  <si>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</si>
  <si>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</si>
  <si>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</si>
  <si>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</si>
  <si>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</si>
  <si>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</si>
  <si>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</si>
  <si>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</si>
  <si>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</si>
  <si>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</si>
  <si>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</si>
  <si>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</si>
  <si>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</si>
  <si>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</si>
  <si>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</si>
  <si>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</si>
  <si>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</si>
  <si>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</si>
  <si>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</si>
  <si>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</si>
  <si>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</si>
  <si>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</si>
  <si>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</si>
  <si>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</si>
  <si>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</si>
  <si>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</si>
  <si>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</si>
  <si>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</si>
  <si>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</si>
  <si>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</si>
  <si>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</si>
  <si>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</si>
  <si>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</si>
  <si>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</si>
  <si>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</si>
  <si>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</si>
  <si>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</si>
  <si>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</si>
  <si>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</si>
  <si>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</si>
  <si>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</si>
  <si>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</si>
  <si>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</si>
  <si>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</si>
  <si>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</si>
  <si>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</si>
  <si>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</si>
  <si>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</si>
  <si>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</si>
  <si>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</si>
  <si>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</si>
  <si>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</si>
  <si>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</si>
  <si>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</si>
  <si>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</si>
  <si>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</si>
  <si>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</si>
  <si>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</si>
  <si>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</si>
  <si>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</si>
  <si>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</si>
  <si>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</si>
  <si>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</si>
  <si>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</si>
  <si>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</si>
  <si>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</si>
  <si>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</si>
  <si>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</si>
  <si>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</si>
  <si>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</si>
  <si>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</si>
  <si>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</si>
  <si>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</si>
  <si>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</si>
  <si>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</si>
  <si>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</si>
  <si>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</si>
  <si>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</si>
  <si>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</si>
  <si>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</si>
  <si>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</si>
  <si>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</si>
  <si>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</si>
  <si>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</si>
  <si>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</si>
  <si>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</si>
  <si>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</si>
  <si>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</si>
  <si>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</si>
  <si>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</si>
  <si>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</si>
  <si>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</si>
  <si>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</si>
  <si>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</si>
  <si>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</si>
  <si>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</si>
  <si>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</si>
  <si>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</si>
  <si>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</si>
  <si>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</si>
  <si>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</si>
  <si>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</si>
  <si>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</si>
  <si>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</si>
  <si>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</si>
  <si>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</si>
  <si>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</si>
  <si>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</si>
  <si>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</si>
  <si>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</si>
  <si>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</si>
  <si>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</si>
  <si>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</si>
  <si>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</si>
  <si>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</si>
  <si>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</si>
  <si>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</si>
  <si>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</si>
  <si>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</si>
  <si>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</si>
  <si>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</si>
  <si>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</si>
  <si>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</si>
  <si>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</si>
  <si>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</si>
  <si>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</si>
  <si>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</si>
  <si>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</si>
  <si>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</si>
  <si>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</si>
  <si>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</si>
  <si>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</si>
  <si>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</si>
  <si>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</si>
  <si>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</si>
  <si>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</si>
  <si>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</si>
  <si>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</si>
  <si>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</si>
  <si>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</si>
  <si>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</si>
  <si>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</si>
  <si>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</si>
  <si>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</si>
  <si>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</si>
  <si>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</si>
  <si>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</si>
  <si>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</si>
  <si>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</si>
  <si>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</si>
  <si>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</si>
  <si>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</si>
  <si>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</si>
  <si>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</si>
  <si>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</si>
  <si>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</si>
  <si>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</si>
  <si>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</si>
  <si>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</si>
  <si>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</si>
  <si>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</si>
  <si>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</si>
  <si>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</si>
  <si>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</si>
  <si>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</si>
  <si>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</si>
  <si>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</si>
  <si>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</si>
  <si>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</si>
  <si>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</si>
  <si>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</si>
  <si>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</si>
  <si>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</si>
  <si>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</si>
  <si>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</si>
  <si>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</si>
  <si>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</si>
  <si>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</si>
  <si>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</si>
  <si>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</si>
  <si>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</si>
  <si>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</si>
  <si>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</si>
  <si>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</si>
  <si>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</si>
  <si>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</si>
  <si>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</si>
  <si>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</si>
  <si>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</si>
  <si>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</si>
  <si>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</si>
  <si>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</si>
  <si>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</si>
  <si>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</si>
  <si>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</si>
  <si>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</si>
  <si>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</si>
  <si>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</si>
  <si>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</si>
  <si>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</si>
  <si>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</si>
  <si>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</si>
  <si>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</si>
  <si>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</si>
  <si>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</si>
  <si>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</si>
  <si>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</si>
  <si>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</si>
  <si>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</si>
  <si>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</si>
  <si>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</si>
  <si>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</si>
  <si>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</si>
  <si>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</si>
  <si>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</si>
  <si>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</si>
  <si>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</si>
  <si>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</si>
  <si>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</si>
  <si>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</si>
  <si>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</si>
  <si>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</si>
  <si>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</si>
  <si>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</si>
  <si>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</si>
  <si>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</si>
  <si>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</si>
  <si>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</si>
  <si>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</si>
  <si>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</si>
  <si>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</si>
  <si>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</si>
  <si>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</si>
  <si>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</si>
  <si>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</si>
  <si>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</si>
  <si>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</si>
  <si>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</si>
  <si>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</si>
  <si>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</si>
  <si>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</si>
  <si>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</si>
  <si>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</si>
  <si>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</si>
  <si>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</si>
  <si>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</si>
  <si>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</si>
  <si>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</si>
  <si>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</si>
  <si>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</si>
  <si>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</si>
  <si>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</si>
  <si>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</si>
  <si>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</si>
  <si>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</si>
  <si>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</si>
  <si>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</si>
  <si>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</si>
  <si>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</si>
  <si>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</si>
  <si>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</si>
  <si>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</si>
  <si>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</si>
  <si>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</si>
  <si>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</si>
  <si>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</si>
  <si>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</si>
  <si>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</si>
  <si>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</si>
  <si>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</si>
  <si>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</si>
  <si>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</si>
  <si>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</si>
  <si>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</si>
  <si>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</si>
  <si>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</si>
  <si>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</si>
  <si>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</si>
  <si>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</si>
  <si>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</si>
  <si>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</si>
  <si>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</si>
  <si>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</si>
  <si>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</si>
  <si>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</si>
  <si>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</si>
  <si>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</si>
  <si>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</si>
  <si>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</si>
  <si>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</si>
  <si>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</si>
  <si>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</si>
  <si>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</si>
  <si>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</si>
  <si>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</si>
  <si>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</si>
  <si>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</si>
  <si>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</si>
  <si>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</si>
  <si>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</si>
  <si>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</si>
  <si>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</si>
  <si>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</si>
  <si>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</si>
  <si>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</si>
  <si>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</si>
  <si>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</si>
  <si>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</si>
  <si>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</si>
  <si>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</si>
  <si>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</si>
  <si>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</si>
  <si>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</si>
  <si>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</si>
  <si>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</si>
  <si>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</si>
  <si>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</si>
  <si>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</si>
  <si>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</si>
  <si>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</si>
  <si>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</si>
  <si>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</si>
  <si>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</si>
  <si>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</si>
  <si>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</si>
  <si>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</si>
  <si>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</si>
  <si>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</si>
  <si>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</si>
  <si>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</si>
  <si>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</si>
  <si>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</si>
  <si>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</si>
  <si>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</si>
  <si>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</si>
  <si>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</si>
  <si>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</si>
  <si>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</si>
  <si>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</si>
  <si>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</si>
  <si>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</si>
  <si>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</si>
  <si>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</si>
  <si>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</si>
  <si>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</si>
  <si>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</si>
  <si>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</si>
  <si>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</si>
  <si>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</si>
  <si>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</si>
  <si>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</si>
  <si>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</si>
  <si>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</si>
  <si>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</si>
  <si>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</si>
  <si>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</si>
  <si>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</si>
  <si>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</si>
  <si>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</si>
  <si>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</si>
  <si>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</si>
  <si>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</si>
  <si>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</si>
  <si>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</si>
  <si>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</si>
  <si>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</si>
  <si>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</si>
  <si>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</si>
  <si>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</si>
  <si>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</si>
  <si>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</si>
  <si>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</si>
  <si>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</si>
  <si>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</si>
  <si>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</si>
  <si>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</si>
  <si>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</si>
  <si>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</si>
  <si>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</si>
  <si>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</si>
  <si>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</si>
  <si>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</si>
  <si>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</si>
  <si>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</si>
  <si>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</si>
  <si>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</si>
  <si>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</si>
  <si>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</si>
  <si>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</si>
  <si>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</si>
  <si>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</si>
  <si>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</si>
  <si>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</si>
  <si>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</si>
  <si>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</si>
  <si>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</si>
  <si>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</si>
  <si>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</si>
  <si>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</si>
  <si>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</si>
  <si>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</si>
  <si>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</si>
  <si>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</si>
  <si>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</si>
  <si>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</si>
  <si>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</si>
  <si>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</si>
  <si>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</si>
  <si>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</si>
  <si>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</si>
  <si>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</si>
  <si>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</si>
  <si>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</si>
  <si>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</si>
  <si>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</si>
  <si>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</si>
  <si>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</si>
  <si>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</si>
  <si>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</si>
  <si>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</si>
  <si>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</si>
  <si>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</si>
  <si>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</si>
  <si>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</si>
  <si>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</si>
  <si>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</si>
  <si>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</si>
  <si>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</si>
  <si>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</si>
  <si>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</si>
  <si>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</si>
  <si>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</si>
  <si>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</si>
  <si>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</si>
  <si>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</si>
  <si>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</si>
  <si>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</si>
  <si>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</si>
  <si>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</si>
  <si>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</si>
  <si>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</si>
  <si>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</si>
  <si>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</si>
  <si>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</si>
  <si>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</si>
  <si>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</si>
  <si>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</si>
  <si>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</si>
  <si>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</si>
  <si>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</si>
  <si>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</si>
  <si>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</si>
  <si>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</si>
  <si>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</si>
  <si>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</si>
  <si>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</si>
  <si>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</si>
  <si>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</si>
  <si>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</si>
  <si>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</si>
  <si>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</si>
  <si>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</si>
  <si>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</si>
  <si>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</si>
  <si>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</si>
  <si>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</si>
  <si>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</si>
  <si>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</si>
  <si>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</si>
  <si>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</si>
  <si>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</si>
  <si>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</si>
  <si>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</si>
  <si>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</si>
  <si>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</si>
  <si>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</si>
  <si>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</si>
  <si>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</si>
  <si>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</si>
  <si>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</si>
  <si>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</si>
  <si>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</si>
  <si>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</si>
  <si>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</si>
  <si>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</si>
  <si>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</si>
  <si>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</si>
  <si>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</si>
  <si>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</si>
  <si>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</si>
  <si>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</si>
  <si>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</si>
  <si>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</si>
  <si>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</si>
  <si>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</si>
  <si>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</si>
  <si>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</si>
  <si>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</si>
  <si>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</si>
  <si>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</si>
  <si>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</si>
  <si>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</si>
  <si>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</si>
  <si>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</si>
  <si>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</si>
  <si>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</si>
  <si>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</si>
  <si>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</si>
  <si>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</si>
  <si>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</si>
  <si>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</si>
  <si>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</si>
  <si>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</si>
  <si>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</si>
  <si>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</si>
  <si>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</si>
  <si>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</si>
  <si>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</si>
  <si>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</si>
  <si>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</si>
  <si>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</si>
  <si>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</si>
  <si>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</si>
  <si>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</si>
  <si>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</si>
  <si>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</si>
  <si>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</si>
  <si>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</si>
  <si>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</si>
  <si>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</si>
  <si>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</si>
  <si>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</si>
  <si>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</si>
  <si>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</si>
  <si>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</si>
  <si>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</si>
  <si>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</si>
  <si>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</si>
  <si>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</si>
  <si>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</si>
  <si>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</si>
  <si>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</si>
  <si>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</si>
  <si>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</si>
  <si>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</si>
  <si>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</si>
  <si>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</si>
  <si>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</si>
  <si>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</si>
  <si>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</si>
  <si>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</si>
  <si>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</si>
  <si>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</si>
  <si>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</si>
  <si>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</si>
  <si>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</si>
  <si>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</si>
  <si>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</si>
  <si>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</si>
  <si>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</si>
  <si>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</si>
  <si>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</si>
  <si>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</si>
  <si>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</si>
  <si>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</si>
  <si>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</si>
  <si>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</si>
  <si>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</si>
  <si>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</si>
  <si>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</si>
  <si>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</si>
  <si>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</si>
  <si>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</si>
  <si>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</si>
  <si>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</si>
  <si>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</si>
  <si>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</si>
  <si>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</si>
  <si>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</si>
  <si>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</si>
  <si>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</si>
  <si>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</si>
  <si>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</si>
  <si>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</si>
  <si>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</si>
  <si>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</si>
  <si>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</si>
  <si>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</si>
  <si>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</si>
  <si>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</si>
  <si>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</si>
  <si>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</si>
  <si>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</si>
  <si>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</si>
  <si>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</si>
  <si>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</si>
  <si>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</si>
  <si>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</si>
  <si>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</si>
  <si>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</si>
  <si>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</si>
  <si>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</si>
  <si>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</si>
  <si>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</si>
  <si>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</si>
  <si>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</si>
  <si>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</si>
  <si>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</si>
  <si>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</si>
  <si>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</si>
  <si>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</si>
  <si>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</si>
  <si>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</si>
  <si>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</si>
  <si>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</si>
  <si>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</si>
  <si>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</si>
  <si>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</si>
  <si>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</si>
  <si>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</si>
  <si>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</si>
  <si>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</si>
  <si>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</si>
  <si>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</si>
  <si>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</si>
  <si>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</si>
  <si>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</si>
  <si>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</si>
  <si>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</si>
  <si>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</si>
  <si>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</si>
  <si>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</si>
  <si>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</si>
  <si>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</si>
  <si>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</si>
  <si>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</si>
  <si>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</si>
  <si>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</si>
  <si>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</si>
  <si>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</si>
  <si>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</si>
  <si>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</si>
  <si>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</si>
  <si>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</si>
  <si>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</si>
  <si>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</si>
  <si>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</si>
  <si>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</si>
  <si>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</si>
  <si>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</si>
  <si>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</si>
  <si>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</si>
  <si>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</si>
  <si>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</si>
  <si>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</si>
  <si>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</si>
  <si>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</si>
  <si>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</si>
  <si>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</si>
  <si>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</si>
  <si>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</si>
  <si>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</si>
  <si>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</si>
  <si>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</si>
  <si>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</si>
  <si>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</si>
  <si>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</si>
  <si>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</si>
  <si>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</si>
  <si>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</si>
  <si>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</si>
  <si>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</si>
  <si>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</si>
  <si>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</si>
  <si>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</si>
  <si>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</si>
  <si>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</si>
  <si>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</si>
  <si>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</si>
  <si>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</si>
  <si>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</si>
  <si>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</si>
  <si>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</si>
  <si>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</si>
  <si>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</si>
  <si>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</si>
  <si>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</si>
  <si>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</si>
  <si>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</si>
  <si>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</si>
  <si>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</si>
  <si>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</si>
  <si>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</si>
  <si>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</si>
  <si>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</si>
  <si>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</si>
  <si>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</si>
  <si>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</si>
  <si>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</si>
  <si>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</si>
  <si>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</si>
  <si>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</si>
  <si>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</si>
  <si>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</si>
  <si>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</si>
  <si>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</si>
  <si>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</si>
  <si>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</si>
  <si>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</si>
  <si>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</si>
  <si>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</si>
  <si>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</si>
  <si>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</si>
  <si>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</si>
  <si>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</si>
  <si>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</si>
  <si>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</si>
  <si>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</si>
  <si>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</si>
  <si>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</si>
  <si>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</si>
  <si>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</si>
  <si>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</si>
  <si>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</si>
  <si>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</si>
  <si>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</si>
  <si>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</si>
  <si>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</si>
  <si>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</si>
  <si>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</si>
  <si>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</si>
  <si>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</si>
  <si>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</si>
  <si>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</si>
  <si>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</si>
  <si>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</si>
  <si>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</si>
  <si>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</si>
  <si>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</si>
  <si>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</si>
  <si>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</si>
  <si>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</si>
  <si>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</si>
  <si>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</si>
  <si>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</si>
  <si>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</si>
  <si>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</si>
  <si>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</si>
  <si>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</si>
  <si>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</si>
  <si>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</si>
  <si>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</si>
  <si>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</si>
  <si>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</si>
  <si>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</si>
  <si>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</si>
  <si>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</si>
  <si>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</si>
  <si>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</si>
  <si>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</si>
  <si>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</si>
  <si>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</si>
  <si>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</si>
  <si>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</si>
  <si>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</si>
  <si>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</si>
  <si>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</si>
  <si>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</si>
  <si>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</si>
  <si>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</si>
  <si>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</si>
  <si>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</si>
  <si>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</si>
  <si>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</si>
  <si>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</si>
  <si>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</si>
  <si>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</si>
  <si>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</si>
  <si>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</si>
  <si>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</si>
  <si>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</si>
  <si>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</si>
  <si>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</si>
  <si>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</si>
  <si>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</si>
  <si>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</si>
  <si>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</si>
  <si>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</si>
  <si>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</si>
  <si>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</si>
  <si>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</si>
  <si>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</si>
  <si>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</si>
  <si>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</si>
  <si>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</si>
  <si>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</si>
  <si>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</si>
  <si>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</si>
  <si>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</si>
  <si>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</si>
  <si>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</si>
  <si>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</si>
  <si>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</si>
  <si>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</si>
  <si>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</si>
  <si>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</si>
  <si>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</si>
  <si>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</si>
  <si>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</si>
  <si>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</si>
  <si>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</si>
  <si>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</si>
  <si>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</si>
  <si>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</si>
  <si>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</si>
  <si>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</si>
  <si>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</si>
  <si>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</si>
  <si>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</si>
  <si>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</si>
  <si>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</si>
  <si>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</si>
  <si>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</si>
  <si>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</si>
  <si>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</si>
  <si>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</si>
  <si>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</si>
  <si>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</si>
  <si>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</si>
  <si>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</si>
  <si>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</si>
  <si>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</si>
  <si>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</si>
  <si>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</si>
  <si>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</si>
  <si>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</si>
  <si>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</si>
  <si>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</si>
  <si>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</si>
  <si>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</si>
  <si>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</si>
  <si>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</si>
  <si>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</si>
  <si>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</si>
  <si>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</si>
  <si>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</si>
  <si>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</si>
  <si>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</si>
  <si>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</si>
  <si>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</si>
  <si>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</si>
  <si>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</si>
  <si>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</si>
  <si>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</si>
  <si>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</si>
  <si>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</si>
  <si>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</si>
  <si>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</si>
  <si>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</si>
  <si>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</si>
  <si>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</si>
  <si>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</si>
  <si>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</si>
  <si>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</si>
  <si>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</si>
  <si>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</si>
  <si>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</si>
  <si>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</si>
  <si>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</si>
  <si>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</si>
  <si>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</si>
  <si>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</si>
  <si>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</si>
  <si>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</si>
  <si>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</si>
  <si>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</si>
  <si>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</si>
  <si>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</si>
  <si>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</si>
  <si>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</si>
  <si>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</si>
  <si>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</si>
  <si>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</si>
  <si>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</si>
  <si>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</si>
  <si>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</si>
  <si>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</si>
  <si>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</si>
  <si>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</si>
  <si>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</si>
  <si>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</si>
  <si>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</si>
  <si>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</si>
  <si>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</si>
  <si>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</si>
  <si>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</si>
  <si>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</si>
  <si>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</si>
  <si>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</si>
  <si>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</si>
  <si>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</si>
  <si>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</si>
  <si>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</si>
  <si>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</si>
  <si>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</si>
  <si>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</si>
  <si>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</si>
  <si>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</si>
  <si>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</si>
  <si>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</si>
  <si>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</si>
  <si>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</si>
  <si>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</si>
  <si>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</si>
  <si>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</si>
  <si>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</si>
  <si>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</si>
  <si>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</si>
  <si>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</si>
  <si>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</si>
  <si>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</si>
  <si>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</si>
  <si>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</si>
  <si>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</si>
  <si>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</si>
  <si>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</si>
  <si>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</si>
  <si>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</si>
  <si>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</si>
  <si>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</si>
  <si>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</si>
  <si>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</si>
  <si>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</si>
  <si>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</si>
  <si>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</si>
  <si>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</si>
  <si>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</si>
  <si>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</si>
  <si>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</si>
  <si>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</si>
  <si>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</si>
  <si>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</si>
  <si>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</si>
  <si>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</si>
  <si>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</si>
  <si>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</si>
  <si>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</si>
  <si>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</si>
  <si>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</si>
  <si>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</si>
  <si>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</si>
  <si>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</si>
  <si>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</si>
  <si>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</si>
  <si>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</si>
  <si>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</si>
  <si>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</si>
  <si>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</si>
  <si>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</si>
  <si>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</si>
  <si>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</si>
  <si>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</si>
  <si>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</si>
  <si>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</si>
  <si>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</si>
  <si>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</si>
  <si>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</si>
  <si>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</si>
  <si>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</si>
  <si>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</si>
  <si>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</si>
  <si>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</si>
  <si>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</si>
  <si>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</si>
  <si>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</si>
  <si>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</si>
  <si>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</si>
  <si>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</si>
  <si>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</si>
  <si>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</si>
  <si>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</si>
  <si>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</si>
  <si>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</si>
  <si>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</si>
  <si>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</si>
  <si>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</si>
  <si>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</si>
  <si>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</si>
  <si>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</si>
  <si>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</si>
  <si>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</si>
  <si>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</si>
  <si>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</si>
  <si>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</si>
  <si>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</si>
  <si>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</si>
  <si>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</si>
  <si>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</si>
  <si>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</si>
  <si>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</si>
  <si>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</si>
  <si>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</si>
  <si>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</si>
  <si>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</si>
  <si>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</si>
  <si>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</si>
  <si>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</si>
  <si>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</si>
  <si>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</si>
  <si>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</si>
  <si>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</si>
  <si>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</si>
  <si>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</si>
  <si>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</si>
  <si>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</si>
  <si>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</si>
  <si>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</si>
  <si>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</si>
  <si>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</si>
  <si>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</si>
  <si>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</si>
  <si>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</si>
  <si>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</si>
  <si>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</si>
  <si>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</si>
  <si>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</si>
  <si>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</si>
  <si>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</si>
  <si>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</si>
  <si>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</si>
  <si>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</si>
  <si>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</si>
  <si>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</si>
  <si>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</si>
  <si>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</si>
  <si>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</si>
  <si>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</si>
  <si>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</si>
  <si>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</si>
  <si>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</si>
  <si>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</si>
  <si>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</si>
  <si>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</si>
  <si>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</si>
  <si>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</si>
  <si>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</si>
  <si>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</si>
  <si>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</si>
  <si>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</si>
  <si>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</si>
  <si>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</si>
  <si>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</si>
  <si>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</si>
  <si>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</si>
  <si>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</si>
  <si>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</si>
  <si>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</si>
  <si>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</si>
  <si>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</si>
  <si>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</si>
  <si>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</si>
  <si>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</si>
  <si>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</si>
  <si>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</si>
  <si>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</si>
  <si>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</si>
  <si>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</si>
  <si>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</si>
  <si>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</si>
  <si>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</si>
  <si>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</si>
  <si>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</si>
  <si>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</si>
  <si>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</si>
  <si>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</si>
  <si>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</si>
  <si>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</si>
  <si>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</si>
  <si>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</si>
  <si>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</si>
  <si>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</si>
  <si>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</si>
  <si>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</si>
  <si>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</si>
  <si>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</si>
  <si>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</si>
  <si>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</si>
  <si>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</si>
  <si>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</si>
  <si>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</si>
  <si>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</si>
  <si>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</si>
  <si>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</si>
  <si>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</si>
  <si>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</si>
  <si>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</si>
  <si>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</si>
  <si>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</si>
  <si>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</si>
  <si>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</si>
  <si>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</si>
  <si>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</si>
  <si>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</si>
  <si>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</si>
  <si>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</si>
  <si>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</si>
  <si>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</si>
  <si>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</si>
  <si>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</si>
  <si>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</si>
  <si>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</si>
  <si>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</si>
  <si>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</si>
  <si>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</si>
  <si>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</si>
  <si>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</si>
  <si>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</si>
  <si>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</si>
  <si>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</si>
  <si>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</si>
  <si>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</si>
  <si>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</si>
  <si>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</si>
  <si>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</si>
  <si>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</si>
  <si>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</si>
  <si>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</si>
  <si>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</si>
  <si>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</si>
  <si>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</si>
  <si>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</si>
  <si>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</si>
  <si>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</si>
  <si>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</si>
  <si>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</si>
  <si>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</si>
  <si>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</si>
  <si>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</si>
  <si>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</si>
  <si>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</si>
  <si>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</si>
  <si>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</si>
  <si>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</si>
  <si>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</si>
  <si>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</si>
  <si>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</si>
  <si>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</si>
  <si>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</si>
  <si>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</si>
  <si>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</si>
  <si>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</si>
  <si>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</si>
  <si>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</si>
  <si>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</si>
  <si>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</si>
  <si>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</si>
  <si>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</si>
  <si>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</si>
  <si>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</si>
  <si>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</si>
  <si>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</si>
  <si>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</si>
  <si>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</si>
  <si>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</si>
  <si>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</si>
  <si>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</si>
  <si>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</si>
  <si>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</si>
  <si>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</si>
  <si>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</si>
  <si>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</si>
  <si>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</si>
  <si>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</si>
  <si>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</si>
  <si>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</si>
  <si>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</si>
  <si>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</si>
  <si>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</si>
  <si>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</si>
  <si>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</si>
  <si>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</si>
  <si>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</si>
  <si>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</si>
  <si>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</si>
  <si>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</si>
  <si>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</si>
  <si>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</si>
  <si>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</si>
  <si>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</si>
  <si>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</si>
  <si>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</si>
  <si>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</si>
  <si>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</si>
  <si>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</si>
  <si>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</si>
  <si>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</si>
  <si>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</si>
  <si>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</si>
  <si>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</si>
  <si>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</si>
  <si>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</si>
  <si>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</si>
  <si>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</si>
  <si>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</si>
  <si>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</si>
  <si>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</si>
  <si>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</si>
  <si>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</si>
  <si>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</si>
  <si>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</si>
  <si>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</si>
  <si>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</si>
  <si>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</si>
  <si>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</si>
  <si>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</si>
  <si>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</si>
  <si>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</si>
  <si>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</si>
  <si>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</si>
  <si>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</si>
  <si>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</si>
  <si>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</si>
  <si>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</si>
  <si>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</si>
  <si>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</si>
  <si>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</si>
  <si>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</si>
  <si>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</si>
  <si>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</si>
  <si>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</si>
  <si>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</si>
  <si>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</si>
  <si>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</si>
  <si>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</si>
  <si>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</si>
  <si>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</si>
  <si>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</si>
  <si>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</si>
  <si>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</si>
  <si>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</si>
  <si>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</si>
  <si>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</si>
  <si>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</si>
  <si>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</si>
  <si>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</si>
  <si>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</si>
  <si>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</si>
  <si>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</si>
  <si>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</si>
  <si>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</si>
  <si>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</si>
  <si>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</si>
  <si>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</si>
  <si>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</si>
  <si>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</si>
  <si>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</si>
  <si>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</si>
  <si>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</si>
  <si>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</si>
  <si>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</si>
  <si>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</si>
  <si>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</si>
  <si>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</si>
  <si>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</si>
  <si>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</si>
  <si>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</si>
  <si>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</si>
  <si>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</si>
  <si>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</si>
  <si>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</si>
  <si>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</si>
  <si>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</si>
  <si>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</si>
  <si>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</si>
  <si>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</si>
  <si>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</si>
  <si>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</si>
  <si>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</si>
  <si>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</si>
  <si>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</si>
  <si>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</si>
  <si>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</si>
  <si>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</si>
  <si>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</si>
  <si>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</si>
  <si>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</si>
  <si>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</si>
  <si>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</si>
  <si>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</si>
  <si>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</si>
  <si>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</si>
  <si>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</si>
  <si>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</si>
  <si>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</si>
  <si>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</si>
  <si>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</si>
  <si>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</si>
  <si>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</si>
  <si>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</si>
  <si>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</si>
  <si>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</si>
  <si>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</si>
  <si>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</si>
  <si>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</si>
  <si>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</si>
  <si>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</si>
  <si>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</si>
  <si>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</si>
  <si>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</si>
  <si>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</si>
  <si>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</si>
  <si>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</si>
  <si>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</si>
  <si>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</si>
  <si>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</si>
  <si>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</si>
  <si>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</si>
  <si>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</si>
  <si>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</si>
  <si>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</si>
  <si>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</si>
  <si>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</si>
  <si>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</si>
  <si>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</si>
  <si>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</si>
  <si>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</si>
  <si>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</si>
  <si>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</si>
  <si>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</si>
  <si>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</si>
  <si>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</si>
  <si>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</si>
  <si>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</si>
  <si>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</si>
  <si>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</si>
  <si>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</si>
  <si>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</si>
  <si>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</si>
  <si>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</si>
  <si>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</si>
  <si>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</si>
  <si>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</si>
  <si>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</si>
  <si>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</si>
  <si>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</si>
  <si>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</si>
  <si>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</si>
  <si>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</si>
  <si>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</si>
  <si>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</si>
  <si>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</si>
  <si>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</si>
  <si>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</si>
  <si>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</si>
  <si>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</si>
  <si>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</si>
  <si>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</si>
  <si>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</si>
  <si>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</si>
  <si>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</si>
  <si>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</si>
  <si>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</si>
  <si>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</si>
  <si>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</si>
  <si>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</si>
  <si>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</si>
  <si>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</si>
  <si>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</si>
  <si>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</si>
  <si>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</si>
  <si>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</si>
  <si>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</si>
  <si>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</si>
  <si>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</si>
  <si>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</si>
  <si>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</si>
  <si>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</si>
  <si>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</si>
  <si>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</si>
  <si>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</si>
  <si>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</si>
  <si>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</si>
  <si>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</si>
  <si>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</si>
  <si>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</si>
  <si>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</si>
  <si>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</si>
  <si>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</si>
  <si>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</si>
  <si>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</si>
  <si>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</si>
  <si>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</si>
  <si>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</si>
  <si>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</si>
  <si>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</si>
  <si>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</si>
  <si>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</si>
  <si>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</si>
  <si>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</si>
  <si>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</si>
  <si>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</si>
  <si>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</si>
  <si>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</si>
  <si>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</si>
  <si>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Today Com -NIL       WIP - Nil</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</si>
  <si>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</si>
  <si>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</si>
  <si>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</si>
  <si>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</si>
  <si>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</si>
  <si>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</si>
  <si>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</si>
  <si>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</si>
  <si>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</si>
  <si>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</si>
  <si>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1st sec /ROW</t>
  </si>
  <si>
    <t>KMCC (3)</t>
  </si>
  <si>
    <t>A,D 1MRC</t>
  </si>
  <si>
    <t>PIT-D-1MRC</t>
  </si>
  <si>
    <t>A-1m, D-3mRC</t>
  </si>
  <si>
    <t>A-1m, D-1mRC</t>
  </si>
  <si>
    <t>CB-1mRC</t>
  </si>
  <si>
    <t>B-3mRC</t>
  </si>
  <si>
    <t>BD-1mRC</t>
  </si>
  <si>
    <t>A-1mRC</t>
  </si>
  <si>
    <t>C-3MRC</t>
  </si>
  <si>
    <t>3mRC</t>
  </si>
  <si>
    <t>CD-3MRC</t>
  </si>
  <si>
    <t>1mRC</t>
  </si>
  <si>
    <t>AD-3mRC</t>
  </si>
  <si>
    <t>Plan For JUNE'26</t>
  </si>
  <si>
    <t>Progress in JUNE'26</t>
  </si>
  <si>
    <t>C-1M &amp; D-3MRC</t>
  </si>
  <si>
    <t>Paying out ROW SINCE 3-6-26</t>
  </si>
  <si>
    <t xml:space="preserve">IPSA system India Pvt Ltd </t>
  </si>
  <si>
    <t>Completed -100/0,            WIP -4/0,10/12,91/0,100/1 ROW-10/0,120/0(Gang Idle Since 20.5.26 to 26.5.26 and 2.6.26 to till date)</t>
  </si>
  <si>
    <t>Today Complete: NIL,   ,WIP- NIL</t>
  </si>
  <si>
    <t>DA+4</t>
  </si>
  <si>
    <t>RATE</t>
  </si>
  <si>
    <t>AMOUNT</t>
  </si>
  <si>
    <t xml:space="preserve"> WORK  DONE(KM)</t>
  </si>
  <si>
    <t>Mahadev Enterprises Stringing</t>
  </si>
  <si>
    <t>DD+9,3 MRC</t>
  </si>
  <si>
    <t>KMCC(2)</t>
  </si>
  <si>
    <t>WIP/ROW</t>
  </si>
  <si>
    <t>75/1,2,3,4,5,6,7</t>
  </si>
  <si>
    <t>SC Name</t>
  </si>
  <si>
    <t>Weight</t>
  </si>
  <si>
    <t>Set</t>
  </si>
  <si>
    <t>Rate</t>
  </si>
  <si>
    <t>Amount</t>
  </si>
  <si>
    <t>Billing Amount</t>
  </si>
  <si>
    <t>Pit A,C,D PCC Done, Next Program: Rebar, RCC</t>
  </si>
  <si>
    <t>ROW Work Stopped ,4Pit Rebar , 2 Pit RCC WIP,  Next Program: RCC, after ROW Resolution</t>
  </si>
  <si>
    <t>C Pit Rebar or D pit PCC Done; Next RCC</t>
  </si>
  <si>
    <t xml:space="preserve">ROW/Pit B &amp; C RCC Done, A &amp;D pit Balance </t>
  </si>
  <si>
    <t>Excavation ROW</t>
  </si>
  <si>
    <t>Rebar and Frustrum RCC</t>
  </si>
  <si>
    <t xml:space="preserve">5/6 </t>
  </si>
  <si>
    <t>Excavation WIP</t>
  </si>
  <si>
    <t>Excavation WIP, Next Program: Stub setting</t>
  </si>
  <si>
    <t xml:space="preserve"> Bottom Section WIP, (ROW from 9.6.26 to 10.6.26)</t>
  </si>
  <si>
    <t>2nd  section WIP</t>
  </si>
  <si>
    <t>Insulator Hosting loc. No 75/1,75/2,76/0,75/0</t>
  </si>
  <si>
    <t>1st section WIP.</t>
  </si>
  <si>
    <t>3rd section WIP.</t>
  </si>
  <si>
    <t>Completed  -Nil ,WIP- 5/0,5/6,10/4,10/9, 56/3 ,49/0,        Loc Hold due to ROW -13/1,13/3,42/2,62/3</t>
  </si>
  <si>
    <t>Completed : NIL,         WIP -100/1, 120/0,10/13,9/0  ROW-10/0,</t>
  </si>
  <si>
    <t>Today Com -NIL       WIP - SK Tajirul 75/0-76/0 Insulator Hoisting,Mahadev Enterprizes-  147/0-148/0 Clipping ROW-  115/0-115/1 since 3.6.2026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</si>
</sst>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3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b/>
      <sz val="12"/>
      <color rgb="FF00B05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94" fillId="0" borderId="0" applyFont="0" applyFill="0" applyBorder="0" applyAlignment="0" applyProtection="0"/>
    <xf numFmtId="44" fontId="294" fillId="0" borderId="0" applyFont="0" applyFill="0" applyBorder="0" applyAlignment="0" applyProtection="0"/>
    <xf numFmtId="9" fontId="294" fillId="0" borderId="0" applyFont="0" applyFill="0" applyBorder="0" applyAlignment="0" applyProtection="0"/>
    <xf numFmtId="0" fontId="295" fillId="26" borderId="54" applyNumberFormat="0" applyAlignment="0" applyProtection="0"/>
    <xf numFmtId="0" fontId="296" fillId="16" borderId="0" applyNumberFormat="0" applyBorder="0" applyAlignment="0" applyProtection="0"/>
    <xf numFmtId="0" fontId="294" fillId="17" borderId="0" applyNumberFormat="0" applyBorder="0" applyAlignment="0" applyProtection="0"/>
    <xf numFmtId="43" fontId="269" fillId="0" borderId="0" applyFont="0" applyFill="0" applyBorder="0" applyAlignment="0" applyProtection="0"/>
    <xf numFmtId="164" fontId="269" fillId="0" borderId="0" applyFont="0" applyFill="0" applyBorder="0" applyAlignment="0" applyProtection="0"/>
    <xf numFmtId="164" fontId="294" fillId="0" borderId="0" applyFont="0" applyFill="0" applyBorder="0" applyAlignment="0" applyProtection="0"/>
    <xf numFmtId="0" fontId="269" fillId="0" borderId="0"/>
    <xf numFmtId="0" fontId="269" fillId="0" borderId="0"/>
    <xf numFmtId="0" fontId="269" fillId="0" borderId="0"/>
    <xf numFmtId="0" fontId="269" fillId="0" borderId="0" applyNumberFormat="0" applyFont="0" applyFill="0" applyBorder="0" applyAlignment="0" applyProtection="0">
      <alignment vertical="top"/>
    </xf>
    <xf numFmtId="0" fontId="294" fillId="0" borderId="0"/>
    <xf numFmtId="0" fontId="297" fillId="0" borderId="0" applyNumberFormat="0" applyFill="0" applyBorder="0" applyProtection="0">
      <alignment vertical="top" wrapText="1"/>
    </xf>
    <xf numFmtId="0" fontId="269" fillId="0" borderId="0"/>
    <xf numFmtId="0" fontId="269" fillId="0" borderId="0"/>
    <xf numFmtId="0" fontId="269" fillId="0" borderId="0"/>
    <xf numFmtId="0" fontId="269" fillId="0" borderId="0"/>
    <xf numFmtId="0" fontId="294" fillId="0" borderId="0"/>
    <xf numFmtId="0" fontId="269" fillId="0" borderId="0"/>
    <xf numFmtId="0" fontId="294" fillId="0" borderId="0"/>
    <xf numFmtId="0" fontId="269" fillId="0" borderId="0"/>
    <xf numFmtId="0" fontId="269" fillId="0" borderId="0"/>
    <xf numFmtId="0" fontId="269" fillId="0" borderId="0"/>
    <xf numFmtId="0" fontId="269" fillId="0" borderId="0"/>
    <xf numFmtId="0" fontId="269" fillId="0" borderId="0"/>
    <xf numFmtId="0" fontId="269" fillId="0" borderId="0"/>
    <xf numFmtId="9" fontId="269" fillId="0" borderId="0" applyFont="0" applyFill="0" applyBorder="0" applyAlignment="0" applyProtection="0"/>
    <xf numFmtId="0" fontId="157" fillId="0" borderId="0"/>
    <xf numFmtId="0" fontId="157" fillId="0" borderId="0"/>
    <xf numFmtId="0" fontId="157" fillId="0" borderId="0"/>
    <xf numFmtId="0" fontId="157" fillId="0" borderId="0"/>
    <xf numFmtId="0" fontId="157" fillId="0" borderId="0"/>
    <xf numFmtId="0" fontId="269" fillId="0" borderId="0"/>
    <xf numFmtId="0" fontId="362" fillId="0" borderId="0"/>
    <xf numFmtId="0" fontId="157" fillId="0" borderId="0"/>
    <xf numFmtId="0" fontId="362" fillId="0" borderId="0"/>
    <xf numFmtId="0" fontId="157" fillId="0" borderId="0"/>
    <xf numFmtId="0" fontId="157" fillId="0" borderId="0"/>
    <xf numFmtId="0" fontId="157" fillId="0" borderId="0"/>
    <xf numFmtId="0" fontId="157" fillId="0" borderId="0"/>
    <xf numFmtId="0" fontId="157" fillId="0" borderId="0"/>
    <xf numFmtId="0" fontId="269" fillId="0" borderId="0"/>
    <xf numFmtId="0" fontId="269" fillId="0" borderId="0" applyNumberFormat="0" applyFill="0" applyBorder="0" applyAlignment="0" applyProtection="0"/>
    <xf numFmtId="0" fontId="363" fillId="32" borderId="73" applyNumberFormat="0" applyAlignment="0" applyProtection="0"/>
    <xf numFmtId="43" fontId="269" fillId="0" borderId="0" applyFont="0" applyFill="0" applyBorder="0" applyAlignment="0" applyProtection="0"/>
    <xf numFmtId="0" fontId="269" fillId="0" borderId="0"/>
    <xf numFmtId="0" fontId="269" fillId="0" borderId="0"/>
    <xf numFmtId="0" fontId="364" fillId="0" borderId="0" applyNumberFormat="0" applyFill="0" applyBorder="0" applyAlignment="0" applyProtection="0"/>
    <xf numFmtId="0" fontId="145" fillId="0" borderId="0"/>
    <xf numFmtId="43" fontId="143" fillId="0" borderId="0" applyFont="0" applyFill="0" applyBorder="0" applyAlignment="0" applyProtection="0"/>
    <xf numFmtId="44" fontId="143" fillId="0" borderId="0" applyFont="0" applyFill="0" applyBorder="0" applyAlignment="0" applyProtection="0"/>
    <xf numFmtId="9" fontId="143" fillId="0" borderId="0" applyFont="0" applyFill="0" applyBorder="0" applyAlignment="0" applyProtection="0"/>
    <xf numFmtId="0" fontId="143" fillId="17" borderId="0" applyNumberFormat="0" applyBorder="0" applyAlignment="0" applyProtection="0"/>
    <xf numFmtId="43" fontId="269" fillId="0" borderId="0" applyFont="0" applyFill="0" applyBorder="0" applyAlignment="0" applyProtection="0"/>
    <xf numFmtId="43" fontId="269" fillId="0" borderId="0" applyFont="0" applyFill="0" applyBorder="0" applyAlignment="0" applyProtection="0"/>
    <xf numFmtId="43" fontId="143" fillId="0" borderId="0" applyFont="0" applyFill="0" applyBorder="0" applyAlignment="0" applyProtection="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43" fontId="269" fillId="0" borderId="0" applyFont="0" applyFill="0" applyBorder="0" applyAlignment="0" applyProtection="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43" fontId="92" fillId="0" borderId="0" applyFont="0" applyFill="0" applyBorder="0" applyAlignment="0" applyProtection="0"/>
    <xf numFmtId="44" fontId="92" fillId="0" borderId="0" applyFont="0" applyFill="0" applyBorder="0" applyAlignment="0" applyProtection="0"/>
    <xf numFmtId="9" fontId="92" fillId="0" borderId="0" applyFont="0" applyFill="0" applyBorder="0" applyAlignment="0" applyProtection="0"/>
    <xf numFmtId="0" fontId="92" fillId="17" borderId="0" applyNumberFormat="0" applyBorder="0" applyAlignment="0" applyProtection="0"/>
    <xf numFmtId="43" fontId="269" fillId="0" borderId="0" applyFont="0" applyFill="0" applyBorder="0" applyAlignment="0" applyProtection="0"/>
    <xf numFmtId="43" fontId="92" fillId="0" borderId="0" applyFont="0" applyFill="0" applyBorder="0" applyAlignment="0" applyProtection="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43" fontId="269" fillId="0" borderId="0" applyFont="0" applyFill="0" applyBorder="0" applyAlignment="0" applyProtection="0"/>
    <xf numFmtId="0" fontId="92" fillId="0" borderId="0"/>
    <xf numFmtId="43" fontId="92" fillId="0" borderId="0" applyFont="0" applyFill="0" applyBorder="0" applyAlignment="0" applyProtection="0"/>
    <xf numFmtId="44" fontId="92" fillId="0" borderId="0" applyFont="0" applyFill="0" applyBorder="0" applyAlignment="0" applyProtection="0"/>
    <xf numFmtId="9" fontId="92" fillId="0" borderId="0" applyFont="0" applyFill="0" applyBorder="0" applyAlignment="0" applyProtection="0"/>
    <xf numFmtId="0" fontId="92" fillId="17" borderId="0" applyNumberFormat="0" applyBorder="0" applyAlignment="0" applyProtection="0"/>
    <xf numFmtId="43" fontId="269" fillId="0" borderId="0" applyFont="0" applyFill="0" applyBorder="0" applyAlignment="0" applyProtection="0"/>
    <xf numFmtId="43" fontId="269" fillId="0" borderId="0" applyFont="0" applyFill="0" applyBorder="0" applyAlignment="0" applyProtection="0"/>
    <xf numFmtId="43" fontId="92" fillId="0" borderId="0" applyFont="0" applyFill="0" applyBorder="0" applyAlignment="0" applyProtection="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43" fontId="269" fillId="0" borderId="0" applyFont="0" applyFill="0" applyBorder="0" applyAlignment="0" applyProtection="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cellStyleXfs>
  <cellXfs count="2532">
    <xf numFmtId="0" fontId="0" fillId="0" borderId="0" xfId="0"/>
    <xf numFmtId="0" fontId="238" fillId="2" borderId="1" xfId="0" applyFont="1" applyFill="1" applyBorder="1" applyAlignment="1" applyProtection="1">
      <alignment horizontal="center" vertical="center" wrapText="1"/>
      <protection hidden="1"/>
    </xf>
    <xf numFmtId="0" fontId="238" fillId="3" borderId="1" xfId="0" applyFont="1" applyFill="1" applyBorder="1" applyAlignment="1" applyProtection="1">
      <alignment horizontal="center" vertical="center" wrapText="1"/>
      <protection hidden="1"/>
    </xf>
    <xf numFmtId="165" fontId="239" fillId="4" borderId="2" xfId="0" applyNumberFormat="1" applyFont="1" applyFill="1" applyBorder="1" applyAlignment="1">
      <alignment horizontal="center" vertical="center"/>
    </xf>
    <xf numFmtId="0" fontId="240" fillId="0" borderId="2" xfId="0" applyFont="1" applyBorder="1" applyAlignment="1" applyProtection="1">
      <alignment vertical="center" wrapText="1"/>
      <protection hidden="1"/>
    </xf>
    <xf numFmtId="0" fontId="241" fillId="3" borderId="2" xfId="0" applyFont="1" applyFill="1" applyBorder="1" applyAlignment="1">
      <alignment horizontal="right" vertical="top" wrapText="1"/>
    </xf>
    <xf numFmtId="0" fontId="241" fillId="3" borderId="2" xfId="0" applyFont="1" applyFill="1" applyBorder="1" applyAlignment="1">
      <alignment horizontal="left" vertical="top" wrapText="1"/>
    </xf>
    <xf numFmtId="0" fontId="241" fillId="3" borderId="2" xfId="0" applyFont="1" applyFill="1" applyBorder="1" applyAlignment="1">
      <alignment horizontal="center" vertical="top" wrapText="1"/>
    </xf>
    <xf numFmtId="0" fontId="240" fillId="5" borderId="2" xfId="0" applyFont="1" applyFill="1" applyBorder="1" applyAlignment="1" applyProtection="1">
      <alignment vertical="center" wrapText="1"/>
      <protection hidden="1"/>
    </xf>
    <xf numFmtId="0" fontId="241" fillId="3" borderId="2" xfId="0" applyFont="1" applyFill="1" applyBorder="1" applyAlignment="1">
      <alignment horizontal="center" vertical="top"/>
    </xf>
    <xf numFmtId="0" fontId="242" fillId="0" borderId="0" xfId="0" applyFont="1"/>
    <xf numFmtId="1" fontId="239" fillId="4" borderId="3" xfId="0" applyNumberFormat="1" applyFont="1" applyFill="1" applyBorder="1" applyAlignment="1">
      <alignment horizontal="center" vertical="center" wrapText="1"/>
    </xf>
    <xf numFmtId="1" fontId="241" fillId="4" borderId="4" xfId="0" applyNumberFormat="1" applyFont="1" applyFill="1" applyBorder="1"/>
    <xf numFmtId="0" fontId="239" fillId="3" borderId="2" xfId="0" applyFont="1" applyFill="1" applyBorder="1" applyAlignment="1">
      <alignment horizontal="center" vertical="center" wrapText="1"/>
    </xf>
    <xf numFmtId="1" fontId="239" fillId="3" borderId="2" xfId="0" applyNumberFormat="1" applyFont="1" applyFill="1" applyBorder="1" applyAlignment="1">
      <alignment horizontal="left" vertical="center" wrapText="1"/>
    </xf>
    <xf numFmtId="1" fontId="242" fillId="3" borderId="2" xfId="0" applyNumberFormat="1" applyFont="1" applyFill="1" applyBorder="1" applyAlignment="1">
      <alignment horizontal="left" vertical="center" wrapText="1"/>
    </xf>
    <xf numFmtId="166" fontId="241" fillId="3" borderId="2" xfId="0" applyNumberFormat="1" applyFont="1" applyFill="1" applyBorder="1" applyAlignment="1">
      <alignment horizontal="center" vertical="center" wrapText="1"/>
    </xf>
    <xf numFmtId="1" fontId="241" fillId="3" borderId="2" xfId="0" applyNumberFormat="1" applyFont="1" applyFill="1" applyBorder="1" applyAlignment="1">
      <alignment horizontal="center" vertical="center" wrapText="1"/>
    </xf>
    <xf numFmtId="0" fontId="241" fillId="3" borderId="2" xfId="0" applyFont="1" applyFill="1" applyBorder="1" applyAlignment="1">
      <alignment horizontal="center" vertical="center" wrapText="1"/>
    </xf>
    <xf numFmtId="2" fontId="243" fillId="3" borderId="2" xfId="0" applyNumberFormat="1" applyFont="1" applyFill="1" applyBorder="1" applyAlignment="1">
      <alignment horizontal="center" vertical="center" wrapText="1"/>
    </xf>
    <xf numFmtId="0" fontId="243" fillId="3" borderId="2" xfId="0" applyFont="1" applyFill="1" applyBorder="1" applyAlignment="1">
      <alignment horizontal="left" vertical="center" wrapText="1"/>
    </xf>
    <xf numFmtId="0" fontId="242" fillId="3" borderId="2" xfId="0" applyFont="1" applyFill="1" applyBorder="1" applyAlignment="1">
      <alignment horizontal="left" vertical="center" wrapText="1"/>
    </xf>
    <xf numFmtId="2" fontId="242" fillId="3" borderId="2" xfId="0" applyNumberFormat="1" applyFont="1" applyFill="1" applyBorder="1" applyAlignment="1">
      <alignment horizontal="center" vertical="center" wrapText="1"/>
    </xf>
    <xf numFmtId="0" fontId="242" fillId="3" borderId="2" xfId="0" applyFont="1" applyFill="1" applyBorder="1" applyAlignment="1">
      <alignment horizontal="center" vertical="center" wrapText="1"/>
    </xf>
    <xf numFmtId="2" fontId="241" fillId="3" borderId="2" xfId="0" applyNumberFormat="1" applyFont="1" applyFill="1" applyBorder="1" applyAlignment="1">
      <alignment horizontal="left" vertical="center" wrapText="1"/>
    </xf>
    <xf numFmtId="166" fontId="241" fillId="3" borderId="2" xfId="16" applyNumberFormat="1" applyFont="1" applyFill="1" applyBorder="1" applyAlignment="1">
      <alignment horizontal="center" vertical="center" wrapText="1"/>
    </xf>
    <xf numFmtId="2" fontId="241" fillId="3" borderId="2" xfId="0" applyNumberFormat="1" applyFont="1" applyFill="1" applyBorder="1" applyAlignment="1">
      <alignment horizontal="center" vertical="top" wrapText="1"/>
    </xf>
    <xf numFmtId="2" fontId="241" fillId="3" borderId="2" xfId="16" applyNumberFormat="1" applyFont="1" applyFill="1" applyBorder="1" applyAlignment="1">
      <alignment horizontal="left" vertical="center" wrapText="1"/>
    </xf>
    <xf numFmtId="2" fontId="241" fillId="3" borderId="2" xfId="0" applyNumberFormat="1" applyFont="1" applyFill="1" applyBorder="1" applyAlignment="1">
      <alignment horizontal="center" vertical="center" wrapText="1"/>
    </xf>
    <xf numFmtId="2" fontId="241" fillId="3" borderId="2" xfId="16" applyNumberFormat="1" applyFont="1" applyFill="1" applyBorder="1" applyAlignment="1">
      <alignment horizontal="left" vertical="center"/>
    </xf>
    <xf numFmtId="0" fontId="242" fillId="3" borderId="0" xfId="0" applyFont="1" applyFill="1" applyAlignment="1">
      <alignment vertical="center"/>
    </xf>
    <xf numFmtId="1" fontId="242" fillId="3" borderId="0" xfId="0" applyNumberFormat="1" applyFont="1" applyFill="1" applyAlignment="1">
      <alignment vertical="center"/>
    </xf>
    <xf numFmtId="0" fontId="242" fillId="3" borderId="0" xfId="0" applyFont="1" applyFill="1" applyAlignment="1">
      <alignment horizontal="center" vertical="center"/>
    </xf>
    <xf numFmtId="0" fontId="244" fillId="0" borderId="0" xfId="0" applyFont="1" applyAlignment="1">
      <alignment horizontal="left" vertical="center" indent="1"/>
    </xf>
    <xf numFmtId="0" fontId="243" fillId="0" borderId="0" xfId="0" applyFont="1"/>
    <xf numFmtId="0" fontId="245" fillId="3" borderId="0" xfId="0" applyFont="1" applyFill="1" applyAlignment="1">
      <alignment horizontal="left" vertical="center"/>
    </xf>
    <xf numFmtId="0" fontId="241" fillId="3" borderId="2" xfId="0" applyFont="1" applyFill="1" applyBorder="1" applyAlignment="1">
      <alignment horizontal="left"/>
    </xf>
    <xf numFmtId="17" fontId="241" fillId="3" borderId="2" xfId="0" applyNumberFormat="1" applyFont="1" applyFill="1" applyBorder="1" applyAlignment="1">
      <alignment horizontal="center" vertical="center"/>
    </xf>
    <xf numFmtId="9" fontId="242" fillId="3" borderId="2" xfId="0" applyNumberFormat="1" applyFont="1" applyFill="1" applyBorder="1" applyAlignment="1">
      <alignment horizontal="center" vertical="center"/>
    </xf>
    <xf numFmtId="9" fontId="242" fillId="3" borderId="2" xfId="0" applyNumberFormat="1" applyFont="1" applyFill="1" applyBorder="1" applyAlignment="1">
      <alignment vertical="center" wrapText="1"/>
    </xf>
    <xf numFmtId="9" fontId="242" fillId="3" borderId="2" xfId="0" applyNumberFormat="1" applyFont="1" applyFill="1" applyBorder="1" applyAlignment="1">
      <alignment horizontal="center" vertical="center" wrapText="1"/>
    </xf>
    <xf numFmtId="0" fontId="242" fillId="3" borderId="2" xfId="0" applyFont="1" applyFill="1" applyBorder="1" applyAlignment="1">
      <alignment vertical="center" wrapText="1"/>
    </xf>
    <xf numFmtId="0" fontId="246" fillId="3" borderId="0" xfId="0" applyFont="1" applyFill="1" applyAlignment="1">
      <alignment horizontal="center" vertical="center"/>
    </xf>
    <xf numFmtId="0" fontId="246" fillId="3" borderId="0" xfId="0" applyFont="1" applyFill="1" applyAlignment="1">
      <alignment vertical="center"/>
    </xf>
    <xf numFmtId="9" fontId="241" fillId="3" borderId="2" xfId="0" applyNumberFormat="1" applyFont="1" applyFill="1" applyBorder="1" applyAlignment="1">
      <alignment horizontal="center" vertical="top" wrapText="1"/>
    </xf>
    <xf numFmtId="0" fontId="241" fillId="3" borderId="0" xfId="0" applyFont="1" applyFill="1" applyAlignment="1">
      <alignment vertical="center"/>
    </xf>
    <xf numFmtId="0" fontId="0" fillId="0" borderId="0" xfId="0" applyAlignment="1">
      <alignment horizontal="left" vertical="top"/>
    </xf>
    <xf numFmtId="1" fontId="251" fillId="9" borderId="6" xfId="0" applyNumberFormat="1" applyFont="1" applyFill="1" applyBorder="1" applyAlignment="1">
      <alignment horizontal="center" vertical="center" shrinkToFit="1"/>
    </xf>
    <xf numFmtId="0" fontId="25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5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5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51" fillId="0" borderId="8" xfId="0" applyNumberFormat="1" applyFont="1" applyBorder="1" applyAlignment="1">
      <alignment horizontal="center" vertical="center" shrinkToFit="1"/>
    </xf>
    <xf numFmtId="0" fontId="252" fillId="0" borderId="2" xfId="0" applyFont="1" applyBorder="1" applyAlignment="1">
      <alignment horizontal="center" vertical="center" wrapText="1"/>
    </xf>
    <xf numFmtId="1" fontId="251" fillId="0" borderId="2" xfId="0" applyNumberFormat="1" applyFont="1" applyBorder="1" applyAlignment="1">
      <alignment horizontal="center" vertical="center" shrinkToFit="1"/>
    </xf>
    <xf numFmtId="1" fontId="251" fillId="9" borderId="8" xfId="0" applyNumberFormat="1" applyFont="1" applyFill="1" applyBorder="1" applyAlignment="1">
      <alignment horizontal="center" vertical="center" shrinkToFit="1"/>
    </xf>
    <xf numFmtId="0" fontId="25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51" fillId="9" borderId="2" xfId="0" applyNumberFormat="1" applyFont="1" applyFill="1" applyBorder="1" applyAlignment="1">
      <alignment horizontal="center" vertical="center" shrinkToFit="1"/>
    </xf>
    <xf numFmtId="168" fontId="253" fillId="0" borderId="2" xfId="1" applyNumberFormat="1" applyFont="1" applyBorder="1" applyAlignment="1">
      <alignment horizontal="center" vertical="center" shrinkToFit="1"/>
    </xf>
    <xf numFmtId="168" fontId="253" fillId="9" borderId="2" xfId="1" applyNumberFormat="1" applyFont="1" applyFill="1" applyBorder="1" applyAlignment="1">
      <alignment horizontal="center" vertical="center" shrinkToFit="1"/>
    </xf>
    <xf numFmtId="1" fontId="25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55" fillId="9" borderId="7" xfId="0" applyFont="1" applyFill="1" applyBorder="1" applyAlignment="1">
      <alignment horizontal="center" vertical="top" wrapText="1"/>
    </xf>
    <xf numFmtId="0" fontId="256" fillId="9" borderId="7" xfId="0" applyFont="1" applyFill="1" applyBorder="1" applyAlignment="1">
      <alignment horizontal="center" vertical="center" wrapText="1"/>
    </xf>
    <xf numFmtId="2" fontId="25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55" fillId="0" borderId="2" xfId="0" applyFont="1" applyBorder="1" applyAlignment="1">
      <alignment horizontal="left" wrapText="1"/>
    </xf>
    <xf numFmtId="2" fontId="25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51" fillId="9" borderId="2" xfId="0" applyNumberFormat="1" applyFont="1" applyFill="1" applyBorder="1" applyAlignment="1">
      <alignment horizontal="center" vertical="top" shrinkToFit="1"/>
    </xf>
    <xf numFmtId="0" fontId="255" fillId="3" borderId="2" xfId="0" applyFont="1" applyFill="1" applyBorder="1" applyAlignment="1">
      <alignment horizontal="center" vertical="top" wrapText="1"/>
    </xf>
    <xf numFmtId="167" fontId="253" fillId="9" borderId="7" xfId="0" applyNumberFormat="1" applyFont="1" applyFill="1" applyBorder="1" applyAlignment="1">
      <alignment horizontal="center" vertical="top" shrinkToFit="1"/>
    </xf>
    <xf numFmtId="1" fontId="253" fillId="9" borderId="7" xfId="0" applyNumberFormat="1" applyFont="1" applyFill="1" applyBorder="1" applyAlignment="1">
      <alignment horizontal="center" vertical="top" shrinkToFit="1"/>
    </xf>
    <xf numFmtId="1" fontId="251" fillId="9" borderId="7" xfId="0" applyNumberFormat="1" applyFont="1" applyFill="1" applyBorder="1" applyAlignment="1">
      <alignment horizontal="center" vertical="top" shrinkToFit="1"/>
    </xf>
    <xf numFmtId="167" fontId="253" fillId="0" borderId="2" xfId="0" applyNumberFormat="1" applyFont="1" applyBorder="1" applyAlignment="1">
      <alignment horizontal="center" vertical="top" shrinkToFit="1"/>
    </xf>
    <xf numFmtId="1" fontId="253" fillId="0" borderId="2" xfId="0" applyNumberFormat="1" applyFont="1" applyBorder="1" applyAlignment="1">
      <alignment horizontal="center" vertical="top" shrinkToFit="1"/>
    </xf>
    <xf numFmtId="1" fontId="251" fillId="0" borderId="2" xfId="0" applyNumberFormat="1" applyFont="1" applyBorder="1" applyAlignment="1">
      <alignment horizontal="center" vertical="top" shrinkToFit="1"/>
    </xf>
    <xf numFmtId="167" fontId="253" fillId="9" borderId="2" xfId="0" applyNumberFormat="1" applyFont="1" applyFill="1" applyBorder="1" applyAlignment="1">
      <alignment horizontal="center" vertical="top" shrinkToFit="1"/>
    </xf>
    <xf numFmtId="1" fontId="253" fillId="9" borderId="2" xfId="0" applyNumberFormat="1" applyFont="1" applyFill="1" applyBorder="1" applyAlignment="1">
      <alignment horizontal="center" vertical="top" shrinkToFit="1"/>
    </xf>
    <xf numFmtId="1" fontId="25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50" fillId="8" borderId="11" xfId="0" applyNumberFormat="1" applyFont="1" applyFill="1" applyBorder="1" applyAlignment="1">
      <alignment horizontal="center" vertical="center"/>
    </xf>
    <xf numFmtId="169" fontId="250" fillId="8" borderId="16" xfId="0" applyNumberFormat="1" applyFont="1" applyFill="1" applyBorder="1" applyAlignment="1">
      <alignment horizontal="center" vertical="center"/>
    </xf>
    <xf numFmtId="0" fontId="255" fillId="9" borderId="7" xfId="0" applyFont="1" applyFill="1" applyBorder="1" applyAlignment="1">
      <alignment horizontal="left" wrapText="1"/>
    </xf>
    <xf numFmtId="169" fontId="257" fillId="9" borderId="7" xfId="0" applyNumberFormat="1" applyFont="1" applyFill="1" applyBorder="1" applyAlignment="1">
      <alignment horizontal="center" vertical="top" shrinkToFit="1"/>
    </xf>
    <xf numFmtId="169" fontId="253" fillId="9" borderId="13" xfId="0" applyNumberFormat="1" applyFont="1" applyFill="1" applyBorder="1" applyAlignment="1">
      <alignment horizontal="center" vertical="top" shrinkToFit="1"/>
    </xf>
    <xf numFmtId="0" fontId="252" fillId="0" borderId="2" xfId="0" applyFont="1" applyBorder="1" applyAlignment="1">
      <alignment horizontal="center" vertical="top" wrapText="1"/>
    </xf>
    <xf numFmtId="0" fontId="258" fillId="0" borderId="2" xfId="0" applyFont="1" applyBorder="1" applyAlignment="1">
      <alignment horizontal="left" wrapText="1"/>
    </xf>
    <xf numFmtId="0" fontId="255" fillId="0" borderId="14" xfId="0" applyFont="1" applyBorder="1" applyAlignment="1">
      <alignment horizontal="left" wrapText="1"/>
    </xf>
    <xf numFmtId="169" fontId="257" fillId="0" borderId="2" xfId="0" applyNumberFormat="1" applyFont="1" applyBorder="1" applyAlignment="1">
      <alignment horizontal="center" vertical="top" shrinkToFit="1"/>
    </xf>
    <xf numFmtId="169" fontId="253" fillId="0" borderId="14" xfId="0" applyNumberFormat="1" applyFont="1" applyBorder="1" applyAlignment="1">
      <alignment horizontal="center" vertical="top" shrinkToFit="1"/>
    </xf>
    <xf numFmtId="0" fontId="255" fillId="9" borderId="2" xfId="0" applyFont="1" applyFill="1" applyBorder="1" applyAlignment="1">
      <alignment horizontal="left" wrapText="1"/>
    </xf>
    <xf numFmtId="169" fontId="257" fillId="9" borderId="2" xfId="0" applyNumberFormat="1" applyFont="1" applyFill="1" applyBorder="1" applyAlignment="1">
      <alignment horizontal="center" vertical="top" shrinkToFit="1"/>
    </xf>
    <xf numFmtId="169" fontId="25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51" fillId="9" borderId="10" xfId="0" applyNumberFormat="1" applyFont="1" applyFill="1" applyBorder="1" applyAlignment="1">
      <alignment horizontal="center" vertical="center" shrinkToFit="1"/>
    </xf>
    <xf numFmtId="0" fontId="25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51" fillId="9" borderId="11" xfId="0" applyNumberFormat="1" applyFont="1" applyFill="1" applyBorder="1" applyAlignment="1">
      <alignment horizontal="center" vertical="center" shrinkToFit="1"/>
    </xf>
    <xf numFmtId="0" fontId="259" fillId="0" borderId="0" xfId="0" applyFont="1" applyAlignment="1">
      <alignment horizontal="left" vertical="top"/>
    </xf>
    <xf numFmtId="168" fontId="0" fillId="9" borderId="11" xfId="1" applyNumberFormat="1" applyFont="1" applyFill="1" applyBorder="1" applyAlignment="1">
      <alignment horizontal="center" vertical="center"/>
    </xf>
    <xf numFmtId="0" fontId="256" fillId="9" borderId="11" xfId="0" applyFont="1" applyFill="1" applyBorder="1" applyAlignment="1">
      <alignment horizontal="center" vertical="center" wrapText="1"/>
    </xf>
    <xf numFmtId="2" fontId="251" fillId="9" borderId="11" xfId="0" applyNumberFormat="1" applyFont="1" applyFill="1" applyBorder="1" applyAlignment="1">
      <alignment horizontal="center" vertical="top" shrinkToFit="1"/>
    </xf>
    <xf numFmtId="167" fontId="253" fillId="9" borderId="11" xfId="0" applyNumberFormat="1" applyFont="1" applyFill="1" applyBorder="1" applyAlignment="1">
      <alignment horizontal="center" vertical="top" shrinkToFit="1"/>
    </xf>
    <xf numFmtId="1" fontId="253" fillId="9" borderId="11" xfId="0" applyNumberFormat="1" applyFont="1" applyFill="1" applyBorder="1" applyAlignment="1">
      <alignment horizontal="center" vertical="top" shrinkToFit="1"/>
    </xf>
    <xf numFmtId="1" fontId="251" fillId="9" borderId="11" xfId="0" applyNumberFormat="1" applyFont="1" applyFill="1" applyBorder="1" applyAlignment="1">
      <alignment horizontal="center" vertical="top" shrinkToFit="1"/>
    </xf>
    <xf numFmtId="0" fontId="255" fillId="0" borderId="2" xfId="0" applyFont="1" applyBorder="1" applyAlignment="1">
      <alignment horizontal="center" vertical="top" wrapText="1"/>
    </xf>
    <xf numFmtId="0" fontId="255" fillId="9" borderId="11" xfId="0" applyFont="1" applyFill="1" applyBorder="1" applyAlignment="1">
      <alignment horizontal="left" wrapText="1"/>
    </xf>
    <xf numFmtId="169" fontId="257" fillId="9" borderId="11" xfId="0" applyNumberFormat="1" applyFont="1" applyFill="1" applyBorder="1" applyAlignment="1">
      <alignment horizontal="center" vertical="top" shrinkToFit="1"/>
    </xf>
    <xf numFmtId="169" fontId="253" fillId="9" borderId="16" xfId="0" applyNumberFormat="1" applyFont="1" applyFill="1" applyBorder="1" applyAlignment="1">
      <alignment horizontal="center" vertical="top" shrinkToFit="1"/>
    </xf>
    <xf numFmtId="0" fontId="263" fillId="0" borderId="21" xfId="0" applyFont="1" applyBorder="1" applyAlignment="1">
      <alignment horizontal="center" vertical="center"/>
    </xf>
    <xf numFmtId="0" fontId="263" fillId="0" borderId="22" xfId="0" applyFont="1" applyBorder="1" applyAlignment="1">
      <alignment horizontal="center" vertical="center"/>
    </xf>
    <xf numFmtId="0" fontId="263" fillId="0" borderId="0" xfId="0" applyFont="1" applyAlignment="1">
      <alignment horizontal="center" vertical="center"/>
    </xf>
    <xf numFmtId="0" fontId="263" fillId="11" borderId="2" xfId="0" applyFont="1" applyFill="1" applyBorder="1" applyAlignment="1">
      <alignment horizontal="center" vertical="center"/>
    </xf>
    <xf numFmtId="0" fontId="263" fillId="0" borderId="20" xfId="0" applyFont="1" applyBorder="1" applyAlignment="1">
      <alignment horizontal="center" vertical="center"/>
    </xf>
    <xf numFmtId="0" fontId="263" fillId="0" borderId="2" xfId="0" applyFont="1" applyBorder="1" applyAlignment="1">
      <alignment horizontal="center" vertical="center"/>
    </xf>
    <xf numFmtId="167" fontId="263" fillId="0" borderId="2" xfId="0" applyNumberFormat="1" applyFont="1" applyBorder="1" applyAlignment="1">
      <alignment horizontal="center" vertical="center"/>
    </xf>
    <xf numFmtId="0" fontId="265" fillId="0" borderId="20" xfId="0" applyFont="1" applyBorder="1" applyAlignment="1">
      <alignment horizontal="center" vertical="center"/>
    </xf>
    <xf numFmtId="0" fontId="265" fillId="0" borderId="0" xfId="0" applyFont="1" applyAlignment="1">
      <alignment horizontal="center" vertical="center"/>
    </xf>
    <xf numFmtId="2" fontId="265" fillId="0" borderId="20" xfId="0" applyNumberFormat="1" applyFont="1" applyBorder="1" applyAlignment="1">
      <alignment horizontal="center" vertical="center"/>
    </xf>
    <xf numFmtId="2" fontId="265" fillId="0" borderId="0" xfId="0" applyNumberFormat="1" applyFont="1" applyAlignment="1">
      <alignment horizontal="center" vertical="center"/>
    </xf>
    <xf numFmtId="0" fontId="266" fillId="0" borderId="20" xfId="0" applyFont="1" applyBorder="1" applyAlignment="1">
      <alignment horizontal="center" vertical="center"/>
    </xf>
    <xf numFmtId="0" fontId="265" fillId="0" borderId="29" xfId="0" applyFont="1" applyBorder="1" applyAlignment="1">
      <alignment horizontal="center" vertical="center"/>
    </xf>
    <xf numFmtId="0" fontId="267" fillId="0" borderId="30" xfId="0" applyFont="1" applyBorder="1" applyAlignment="1">
      <alignment horizontal="center" vertical="center"/>
    </xf>
    <xf numFmtId="0" fontId="265" fillId="0" borderId="31" xfId="0" applyFont="1" applyBorder="1" applyAlignment="1">
      <alignment horizontal="center" vertical="center"/>
    </xf>
    <xf numFmtId="0" fontId="266" fillId="0" borderId="30" xfId="0" applyFont="1" applyBorder="1" applyAlignment="1">
      <alignment horizontal="center" vertical="center"/>
    </xf>
    <xf numFmtId="0" fontId="265" fillId="0" borderId="30" xfId="0" applyFont="1" applyBorder="1" applyAlignment="1">
      <alignment horizontal="center" vertical="center"/>
    </xf>
    <xf numFmtId="0" fontId="267" fillId="0" borderId="20" xfId="0" applyFont="1" applyBorder="1" applyAlignment="1">
      <alignment horizontal="center" vertical="center"/>
    </xf>
    <xf numFmtId="0" fontId="268" fillId="0" borderId="0" xfId="0" applyFont="1"/>
    <xf numFmtId="0" fontId="267" fillId="0" borderId="0" xfId="0" applyFont="1" applyAlignment="1">
      <alignment horizontal="center" vertical="center"/>
    </xf>
    <xf numFmtId="44" fontId="265" fillId="0" borderId="0" xfId="2" applyFont="1" applyFill="1" applyBorder="1" applyAlignment="1">
      <alignment horizontal="center" vertical="center"/>
    </xf>
    <xf numFmtId="0" fontId="267" fillId="3" borderId="20" xfId="0" applyFont="1" applyFill="1" applyBorder="1" applyAlignment="1">
      <alignment horizontal="center" vertical="center"/>
    </xf>
    <xf numFmtId="0" fontId="267" fillId="3" borderId="0" xfId="0" applyFont="1" applyFill="1" applyAlignment="1">
      <alignment horizontal="center" vertical="center"/>
    </xf>
    <xf numFmtId="44" fontId="265" fillId="3" borderId="0" xfId="2" applyFont="1" applyFill="1" applyBorder="1" applyAlignment="1">
      <alignment horizontal="center" vertical="center"/>
    </xf>
    <xf numFmtId="0" fontId="265" fillId="3" borderId="0" xfId="0" applyFont="1" applyFill="1" applyAlignment="1">
      <alignment horizontal="center" vertical="center"/>
    </xf>
    <xf numFmtId="0" fontId="265" fillId="3" borderId="26" xfId="0" applyFont="1" applyFill="1" applyBorder="1" applyAlignment="1">
      <alignment horizontal="center" vertical="center"/>
    </xf>
    <xf numFmtId="0" fontId="265" fillId="3" borderId="32" xfId="0" applyFont="1" applyFill="1" applyBorder="1" applyAlignment="1">
      <alignment horizontal="center" vertical="center"/>
    </xf>
    <xf numFmtId="0" fontId="265" fillId="0" borderId="23" xfId="0" applyFont="1" applyBorder="1" applyAlignment="1">
      <alignment horizontal="center" vertical="center"/>
    </xf>
    <xf numFmtId="0" fontId="265" fillId="3" borderId="5" xfId="0" applyFont="1" applyFill="1" applyBorder="1" applyAlignment="1">
      <alignment horizontal="center" vertical="center"/>
    </xf>
    <xf numFmtId="0" fontId="267" fillId="0" borderId="0" xfId="0" applyFont="1" applyAlignment="1">
      <alignment vertical="center"/>
    </xf>
    <xf numFmtId="0" fontId="265" fillId="0" borderId="0" xfId="0" applyFont="1" applyAlignment="1">
      <alignment vertical="center"/>
    </xf>
    <xf numFmtId="2" fontId="265" fillId="3" borderId="0" xfId="0" applyNumberFormat="1" applyFont="1" applyFill="1" applyAlignment="1">
      <alignment horizontal="center" vertical="center"/>
    </xf>
    <xf numFmtId="0" fontId="269" fillId="12" borderId="30" xfId="0" applyFont="1" applyFill="1" applyBorder="1" applyAlignment="1">
      <alignment horizontal="center" vertical="center"/>
    </xf>
    <xf numFmtId="0" fontId="265" fillId="12" borderId="30" xfId="0" applyFont="1" applyFill="1" applyBorder="1" applyAlignment="1">
      <alignment horizontal="center" vertical="center"/>
    </xf>
    <xf numFmtId="0" fontId="267" fillId="0" borderId="32" xfId="0" applyFont="1" applyBorder="1" applyAlignment="1">
      <alignment horizontal="center" vertical="center"/>
    </xf>
    <xf numFmtId="0" fontId="270" fillId="0" borderId="0" xfId="0" applyFont="1" applyAlignment="1">
      <alignment horizontal="center" vertical="center"/>
    </xf>
    <xf numFmtId="0" fontId="265" fillId="0" borderId="0" xfId="0" applyFont="1" applyAlignment="1">
      <alignment horizontal="center" vertical="top"/>
    </xf>
    <xf numFmtId="0" fontId="265" fillId="0" borderId="34" xfId="0" applyFont="1" applyBorder="1" applyAlignment="1">
      <alignment horizontal="center" vertical="center"/>
    </xf>
    <xf numFmtId="0" fontId="271" fillId="3" borderId="22" xfId="0" applyFont="1" applyFill="1" applyBorder="1" applyAlignment="1">
      <alignment horizontal="center" vertical="center"/>
    </xf>
    <xf numFmtId="0" fontId="0" fillId="0" borderId="24" xfId="0" applyBorder="1"/>
    <xf numFmtId="0" fontId="263" fillId="3" borderId="0" xfId="0" applyFont="1" applyFill="1" applyAlignment="1">
      <alignment horizontal="center" vertical="center"/>
    </xf>
    <xf numFmtId="0" fontId="271" fillId="3" borderId="0" xfId="0" applyFont="1" applyFill="1" applyAlignment="1">
      <alignment horizontal="center" vertical="center"/>
    </xf>
    <xf numFmtId="0" fontId="0" fillId="0" borderId="35" xfId="0" applyBorder="1"/>
    <xf numFmtId="1" fontId="263" fillId="0" borderId="2" xfId="0" applyNumberFormat="1" applyFont="1" applyBorder="1" applyAlignment="1">
      <alignment horizontal="center" vertical="center"/>
    </xf>
    <xf numFmtId="1" fontId="263" fillId="3" borderId="0" xfId="0" applyNumberFormat="1" applyFont="1" applyFill="1" applyAlignment="1">
      <alignment horizontal="center" vertical="center"/>
    </xf>
    <xf numFmtId="0" fontId="272" fillId="3" borderId="0" xfId="0" applyFont="1" applyFill="1" applyAlignment="1">
      <alignment horizontal="center" vertical="center"/>
    </xf>
    <xf numFmtId="2" fontId="272" fillId="3" borderId="0" xfId="0" applyNumberFormat="1" applyFont="1" applyFill="1" applyAlignment="1">
      <alignment horizontal="center" vertical="center"/>
    </xf>
    <xf numFmtId="0" fontId="265" fillId="0" borderId="32" xfId="0" applyFont="1" applyBorder="1" applyAlignment="1">
      <alignment horizontal="center" vertical="center"/>
    </xf>
    <xf numFmtId="0" fontId="272" fillId="3" borderId="32" xfId="0" applyFont="1" applyFill="1" applyBorder="1" applyAlignment="1">
      <alignment horizontal="center" vertical="center"/>
    </xf>
    <xf numFmtId="0" fontId="0" fillId="0" borderId="27" xfId="0" applyBorder="1"/>
    <xf numFmtId="0" fontId="265" fillId="0" borderId="5" xfId="0" applyFont="1" applyBorder="1" applyAlignment="1">
      <alignment horizontal="center" vertical="center"/>
    </xf>
    <xf numFmtId="0" fontId="272" fillId="3" borderId="24" xfId="0" applyFont="1" applyFill="1" applyBorder="1" applyAlignment="1">
      <alignment horizontal="center" vertical="center"/>
    </xf>
    <xf numFmtId="0" fontId="272" fillId="3" borderId="35" xfId="0" applyFont="1" applyFill="1" applyBorder="1" applyAlignment="1">
      <alignment horizontal="center" vertical="center"/>
    </xf>
    <xf numFmtId="2" fontId="272" fillId="3" borderId="35" xfId="0" applyNumberFormat="1" applyFont="1" applyFill="1" applyBorder="1" applyAlignment="1">
      <alignment horizontal="center" vertical="center"/>
    </xf>
    <xf numFmtId="0" fontId="267" fillId="0" borderId="35" xfId="0" applyFont="1" applyBorder="1" applyAlignment="1">
      <alignment horizontal="center" vertical="center"/>
    </xf>
    <xf numFmtId="44" fontId="265" fillId="0" borderId="35" xfId="2" applyFont="1" applyFill="1" applyBorder="1" applyAlignment="1">
      <alignment horizontal="center" vertical="center"/>
    </xf>
    <xf numFmtId="0" fontId="266" fillId="0" borderId="36" xfId="0" applyFont="1" applyBorder="1" applyAlignment="1">
      <alignment horizontal="center" vertical="center"/>
    </xf>
    <xf numFmtId="0" fontId="265" fillId="0" borderId="37" xfId="0" applyFont="1" applyBorder="1" applyAlignment="1">
      <alignment horizontal="center" vertical="center"/>
    </xf>
    <xf numFmtId="0" fontId="267" fillId="3" borderId="35" xfId="0" applyFont="1" applyFill="1" applyBorder="1" applyAlignment="1">
      <alignment horizontal="center" vertical="center"/>
    </xf>
    <xf numFmtId="44" fontId="273" fillId="3" borderId="0" xfId="2" applyFont="1" applyFill="1" applyBorder="1" applyAlignment="1">
      <alignment horizontal="center" vertical="center"/>
    </xf>
    <xf numFmtId="0" fontId="265" fillId="12" borderId="38" xfId="0" applyFont="1" applyFill="1" applyBorder="1" applyAlignment="1">
      <alignment horizontal="center" vertical="center"/>
    </xf>
    <xf numFmtId="0" fontId="26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65" fillId="0" borderId="39" xfId="0" applyFont="1" applyBorder="1" applyAlignment="1">
      <alignment horizontal="center" vertical="center"/>
    </xf>
    <xf numFmtId="0" fontId="267" fillId="9" borderId="30" xfId="0" applyFont="1" applyFill="1" applyBorder="1" applyAlignment="1">
      <alignment horizontal="center" vertical="center"/>
    </xf>
    <xf numFmtId="0" fontId="274" fillId="0" borderId="0" xfId="0" applyFont="1" applyAlignment="1">
      <alignment horizontal="center"/>
    </xf>
    <xf numFmtId="0" fontId="265" fillId="3" borderId="0" xfId="0" applyFont="1" applyFill="1" applyAlignment="1">
      <alignment vertical="center"/>
    </xf>
    <xf numFmtId="44" fontId="265" fillId="0" borderId="0" xfId="2" applyFont="1" applyFill="1" applyBorder="1" applyAlignment="1">
      <alignment vertical="center"/>
    </xf>
    <xf numFmtId="0" fontId="269" fillId="3" borderId="35" xfId="0" applyFont="1" applyFill="1" applyBorder="1" applyAlignment="1">
      <alignment horizontal="center" vertical="center"/>
    </xf>
    <xf numFmtId="0" fontId="265" fillId="0" borderId="35" xfId="0" applyFont="1" applyBorder="1" applyAlignment="1">
      <alignment horizontal="center" vertical="center"/>
    </xf>
    <xf numFmtId="2" fontId="265" fillId="0" borderId="35" xfId="0" applyNumberFormat="1" applyFont="1" applyBorder="1" applyAlignment="1">
      <alignment horizontal="center" vertical="center"/>
    </xf>
    <xf numFmtId="0" fontId="266" fillId="0" borderId="40" xfId="0" applyFont="1" applyBorder="1" applyAlignment="1">
      <alignment horizontal="center" vertical="center"/>
    </xf>
    <xf numFmtId="0" fontId="265" fillId="0" borderId="40" xfId="0" applyFont="1" applyBorder="1" applyAlignment="1">
      <alignment horizontal="center" vertical="center"/>
    </xf>
    <xf numFmtId="44" fontId="265" fillId="3" borderId="35" xfId="2" applyFont="1" applyFill="1" applyBorder="1" applyAlignment="1">
      <alignment horizontal="center" vertical="center"/>
    </xf>
    <xf numFmtId="0" fontId="265" fillId="0" borderId="35" xfId="0" applyFont="1" applyBorder="1" applyAlignment="1">
      <alignment horizontal="center" vertical="top"/>
    </xf>
    <xf numFmtId="44" fontId="267" fillId="3" borderId="0" xfId="2" applyFont="1" applyFill="1" applyBorder="1" applyAlignment="1">
      <alignment horizontal="center" vertical="center"/>
    </xf>
    <xf numFmtId="0" fontId="266" fillId="0" borderId="41" xfId="0" applyFont="1" applyBorder="1" applyAlignment="1">
      <alignment horizontal="center" vertical="center"/>
    </xf>
    <xf numFmtId="0" fontId="265" fillId="0" borderId="42" xfId="0" applyFont="1" applyBorder="1" applyAlignment="1">
      <alignment horizontal="center" vertical="center"/>
    </xf>
    <xf numFmtId="44" fontId="267" fillId="3" borderId="35" xfId="2" applyFont="1" applyFill="1" applyBorder="1" applyAlignment="1">
      <alignment horizontal="center" vertical="center"/>
    </xf>
    <xf numFmtId="0" fontId="273" fillId="0" borderId="2" xfId="0" applyFont="1" applyBorder="1" applyAlignment="1">
      <alignment horizontal="center" vertical="center"/>
    </xf>
    <xf numFmtId="0" fontId="265" fillId="0" borderId="2" xfId="0" applyFont="1" applyBorder="1" applyAlignment="1">
      <alignment horizontal="center" vertical="center"/>
    </xf>
    <xf numFmtId="0" fontId="274" fillId="13" borderId="26" xfId="0" applyFont="1" applyFill="1" applyBorder="1" applyAlignment="1">
      <alignment horizontal="center"/>
    </xf>
    <xf numFmtId="0" fontId="274" fillId="13" borderId="32" xfId="0" applyFont="1" applyFill="1" applyBorder="1" applyAlignment="1">
      <alignment horizontal="center"/>
    </xf>
    <xf numFmtId="0" fontId="265" fillId="0" borderId="43" xfId="0" applyFont="1" applyBorder="1" applyAlignment="1">
      <alignment horizontal="center" vertical="center"/>
    </xf>
    <xf numFmtId="0" fontId="265" fillId="0" borderId="0" xfId="0" applyFont="1"/>
    <xf numFmtId="0" fontId="265" fillId="0" borderId="0" xfId="0" applyFont="1" applyAlignment="1">
      <alignment horizontal="left" vertical="center"/>
    </xf>
    <xf numFmtId="0" fontId="265" fillId="9" borderId="30" xfId="0" applyFont="1" applyFill="1" applyBorder="1" applyAlignment="1">
      <alignment horizontal="center" vertical="center"/>
    </xf>
    <xf numFmtId="0" fontId="265" fillId="14" borderId="30" xfId="0" applyFont="1" applyFill="1" applyBorder="1" applyAlignment="1">
      <alignment horizontal="center" vertical="center"/>
    </xf>
    <xf numFmtId="0" fontId="269" fillId="3" borderId="30" xfId="0" applyFont="1" applyFill="1" applyBorder="1" applyAlignment="1">
      <alignment horizontal="center" vertical="center"/>
    </xf>
    <xf numFmtId="0" fontId="268" fillId="0" borderId="0" xfId="0" applyFont="1" applyAlignment="1">
      <alignment horizontal="center"/>
    </xf>
    <xf numFmtId="0" fontId="268" fillId="0" borderId="0" xfId="0" applyFont="1" applyAlignment="1">
      <alignment horizontal="left"/>
    </xf>
    <xf numFmtId="0" fontId="268" fillId="0" borderId="0" xfId="0" applyFont="1" applyAlignment="1">
      <alignment horizontal="center" vertical="center"/>
    </xf>
    <xf numFmtId="0" fontId="272" fillId="15" borderId="30" xfId="0" applyFont="1" applyFill="1" applyBorder="1" applyAlignment="1">
      <alignment horizontal="center" vertical="center"/>
    </xf>
    <xf numFmtId="0" fontId="268" fillId="0" borderId="0" xfId="0" applyFont="1" applyAlignment="1">
      <alignment horizontal="right"/>
    </xf>
    <xf numFmtId="49" fontId="268" fillId="0" borderId="0" xfId="0" applyNumberFormat="1" applyFont="1"/>
    <xf numFmtId="0" fontId="269" fillId="0" borderId="0" xfId="12"/>
    <xf numFmtId="0" fontId="269" fillId="0" borderId="0" xfId="27" applyAlignment="1">
      <alignment horizontal="left"/>
    </xf>
    <xf numFmtId="0" fontId="265" fillId="0" borderId="44" xfId="0" applyFont="1" applyBorder="1" applyAlignment="1">
      <alignment horizontal="center" vertical="center"/>
    </xf>
    <xf numFmtId="0" fontId="265" fillId="0" borderId="45" xfId="0" applyFont="1" applyBorder="1" applyAlignment="1">
      <alignment horizontal="center" vertical="center"/>
    </xf>
    <xf numFmtId="0" fontId="268" fillId="0" borderId="45" xfId="0" applyFont="1" applyBorder="1"/>
    <xf numFmtId="0" fontId="268" fillId="0" borderId="45" xfId="0" applyFont="1" applyBorder="1" applyAlignment="1">
      <alignment horizontal="left"/>
    </xf>
    <xf numFmtId="0" fontId="268" fillId="0" borderId="45" xfId="0" applyFont="1" applyBorder="1" applyAlignment="1">
      <alignment horizontal="center" vertical="center"/>
    </xf>
    <xf numFmtId="169" fontId="265" fillId="0" borderId="2" xfId="0" applyNumberFormat="1" applyFont="1" applyBorder="1" applyAlignment="1">
      <alignment horizontal="center" vertical="center"/>
    </xf>
    <xf numFmtId="169" fontId="265" fillId="0" borderId="0" xfId="0" applyNumberFormat="1" applyFont="1" applyAlignment="1">
      <alignment horizontal="center" vertical="center"/>
    </xf>
    <xf numFmtId="0" fontId="269" fillId="0" borderId="0" xfId="21" applyAlignment="1">
      <alignment horizontal="center"/>
    </xf>
    <xf numFmtId="0" fontId="275" fillId="16" borderId="0" xfId="5" applyFont="1" applyBorder="1"/>
    <xf numFmtId="0" fontId="269" fillId="0" borderId="0" xfId="10" applyAlignment="1">
      <alignment horizontal="left" vertical="center"/>
    </xf>
    <xf numFmtId="0" fontId="269" fillId="0" borderId="0" xfId="28" applyAlignment="1">
      <alignment horizontal="left"/>
    </xf>
    <xf numFmtId="0" fontId="268" fillId="0" borderId="45" xfId="0" applyFont="1" applyBorder="1" applyAlignment="1">
      <alignment horizontal="center"/>
    </xf>
    <xf numFmtId="0" fontId="274" fillId="13" borderId="27" xfId="0" applyFont="1" applyFill="1" applyBorder="1" applyAlignment="1">
      <alignment horizontal="center"/>
    </xf>
    <xf numFmtId="0" fontId="272" fillId="3" borderId="47" xfId="0" applyFont="1" applyFill="1" applyBorder="1" applyAlignment="1">
      <alignment horizontal="center" vertical="center"/>
    </xf>
    <xf numFmtId="0" fontId="273" fillId="0" borderId="0" xfId="0" applyFont="1" applyAlignment="1">
      <alignment horizontal="left" vertical="center"/>
    </xf>
    <xf numFmtId="0" fontId="269" fillId="0" borderId="0" xfId="26"/>
    <xf numFmtId="0" fontId="269" fillId="0" borderId="0" xfId="23" applyAlignment="1">
      <alignment horizontal="left"/>
    </xf>
    <xf numFmtId="0" fontId="269" fillId="0" borderId="0" xfId="24" applyAlignment="1">
      <alignment horizontal="left"/>
    </xf>
    <xf numFmtId="0" fontId="269" fillId="0" borderId="0" xfId="26" applyAlignment="1">
      <alignment horizontal="center"/>
    </xf>
    <xf numFmtId="0" fontId="268" fillId="17" borderId="0" xfId="6" applyFont="1" applyBorder="1" applyAlignment="1">
      <alignment horizontal="center"/>
    </xf>
    <xf numFmtId="0" fontId="269" fillId="0" borderId="0" xfId="11" applyAlignment="1">
      <alignment horizontal="left" vertical="center"/>
    </xf>
    <xf numFmtId="0" fontId="272" fillId="3" borderId="48" xfId="0" applyFont="1" applyFill="1" applyBorder="1" applyAlignment="1">
      <alignment horizontal="center" vertical="center"/>
    </xf>
    <xf numFmtId="0" fontId="274" fillId="0" borderId="49" xfId="0" applyFont="1" applyBorder="1" applyAlignment="1">
      <alignment horizontal="center" vertical="center"/>
    </xf>
    <xf numFmtId="0" fontId="274" fillId="0" borderId="22" xfId="0" applyFont="1" applyBorder="1" applyAlignment="1">
      <alignment horizontal="center" vertical="center"/>
    </xf>
    <xf numFmtId="0" fontId="274" fillId="0" borderId="43" xfId="0" applyFont="1" applyBorder="1" applyAlignment="1">
      <alignment horizontal="center" vertical="center"/>
    </xf>
    <xf numFmtId="0" fontId="276" fillId="0" borderId="0" xfId="0" applyFont="1" applyAlignment="1">
      <alignment horizontal="center" vertical="center"/>
    </xf>
    <xf numFmtId="0" fontId="266" fillId="3" borderId="30" xfId="0" applyFont="1" applyFill="1" applyBorder="1" applyAlignment="1">
      <alignment horizontal="center" vertical="center"/>
    </xf>
    <xf numFmtId="0" fontId="265" fillId="3" borderId="31" xfId="0" applyFont="1" applyFill="1" applyBorder="1" applyAlignment="1">
      <alignment horizontal="center" vertical="center"/>
    </xf>
    <xf numFmtId="0" fontId="265" fillId="3" borderId="30" xfId="0" applyFont="1" applyFill="1" applyBorder="1" applyAlignment="1">
      <alignment horizontal="center" vertical="center"/>
    </xf>
    <xf numFmtId="0" fontId="273" fillId="0" borderId="0" xfId="0" applyFont="1" applyAlignment="1">
      <alignment horizontal="center" vertical="center"/>
    </xf>
    <xf numFmtId="0" fontId="266" fillId="0" borderId="2" xfId="0" applyFont="1" applyBorder="1" applyAlignment="1">
      <alignment horizontal="center" vertical="center"/>
    </xf>
    <xf numFmtId="0" fontId="275" fillId="0" borderId="0" xfId="5" applyFont="1" applyFill="1" applyBorder="1"/>
    <xf numFmtId="0" fontId="265" fillId="3" borderId="45" xfId="0" applyFont="1" applyFill="1" applyBorder="1" applyAlignment="1">
      <alignment horizontal="center" vertical="center"/>
    </xf>
    <xf numFmtId="0" fontId="265" fillId="0" borderId="49" xfId="0" applyFont="1" applyBorder="1" applyAlignment="1">
      <alignment horizontal="center" vertical="center"/>
    </xf>
    <xf numFmtId="0" fontId="265" fillId="0" borderId="22" xfId="0" applyFont="1" applyBorder="1" applyAlignment="1">
      <alignment horizontal="center" vertical="center"/>
    </xf>
    <xf numFmtId="49" fontId="265" fillId="3" borderId="0" xfId="0" applyNumberFormat="1" applyFont="1" applyFill="1" applyAlignment="1">
      <alignment horizontal="center" vertical="center"/>
    </xf>
    <xf numFmtId="0" fontId="269" fillId="0" borderId="0" xfId="0" applyFont="1" applyAlignment="1">
      <alignment horizontal="center" vertical="center"/>
    </xf>
    <xf numFmtId="0" fontId="273" fillId="3" borderId="0" xfId="0" applyFont="1" applyFill="1" applyAlignment="1">
      <alignment horizontal="center" vertical="center"/>
    </xf>
    <xf numFmtId="0" fontId="277" fillId="0" borderId="31" xfId="0" applyFont="1" applyBorder="1" applyAlignment="1">
      <alignment horizontal="center" vertical="center"/>
    </xf>
    <xf numFmtId="0" fontId="271" fillId="3" borderId="50" xfId="0" applyFont="1" applyFill="1" applyBorder="1" applyAlignment="1">
      <alignment horizontal="center" vertical="center"/>
    </xf>
    <xf numFmtId="0" fontId="268" fillId="0" borderId="22" xfId="0" applyFont="1" applyBorder="1" applyAlignment="1">
      <alignment horizontal="center" vertical="center"/>
    </xf>
    <xf numFmtId="0" fontId="271" fillId="3" borderId="47" xfId="0" applyFont="1" applyFill="1" applyBorder="1" applyAlignment="1">
      <alignment horizontal="center" vertical="center"/>
    </xf>
    <xf numFmtId="2" fontId="272" fillId="3" borderId="47" xfId="0" applyNumberFormat="1" applyFont="1" applyFill="1" applyBorder="1" applyAlignment="1">
      <alignment horizontal="center" vertical="center"/>
    </xf>
    <xf numFmtId="0" fontId="265" fillId="0" borderId="22" xfId="0" applyFont="1" applyBorder="1" applyAlignment="1">
      <alignment horizontal="center" vertical="top"/>
    </xf>
    <xf numFmtId="0" fontId="272" fillId="3" borderId="50" xfId="0" applyFont="1" applyFill="1" applyBorder="1" applyAlignment="1">
      <alignment horizontal="center" vertical="center"/>
    </xf>
    <xf numFmtId="0" fontId="272" fillId="3" borderId="30" xfId="0" applyFont="1" applyFill="1" applyBorder="1" applyAlignment="1">
      <alignment horizontal="center" vertical="center"/>
    </xf>
    <xf numFmtId="0" fontId="265" fillId="3" borderId="34" xfId="0" applyFont="1" applyFill="1" applyBorder="1" applyAlignment="1">
      <alignment horizontal="center" vertical="center"/>
    </xf>
    <xf numFmtId="9" fontId="265" fillId="0" borderId="0" xfId="3" applyFont="1" applyAlignment="1">
      <alignment horizontal="center" vertical="center"/>
    </xf>
    <xf numFmtId="0" fontId="272" fillId="0" borderId="30" xfId="0" applyFont="1" applyBorder="1" applyAlignment="1">
      <alignment horizontal="center" vertical="center"/>
    </xf>
    <xf numFmtId="0" fontId="265" fillId="0" borderId="26" xfId="0" applyFont="1" applyBorder="1" applyAlignment="1">
      <alignment horizontal="center" vertical="center"/>
    </xf>
    <xf numFmtId="0" fontId="265" fillId="0" borderId="41" xfId="0" applyFont="1" applyBorder="1" applyAlignment="1">
      <alignment horizontal="center" vertical="center"/>
    </xf>
    <xf numFmtId="0" fontId="272" fillId="3" borderId="27" xfId="0" applyFont="1" applyFill="1" applyBorder="1" applyAlignment="1">
      <alignment horizontal="center" vertical="center"/>
    </xf>
    <xf numFmtId="0" fontId="267" fillId="18" borderId="0" xfId="0" applyFont="1" applyFill="1" applyAlignment="1">
      <alignment horizontal="center" vertical="center"/>
    </xf>
    <xf numFmtId="0" fontId="265" fillId="18" borderId="0" xfId="0" applyFont="1" applyFill="1" applyAlignment="1">
      <alignment horizontal="center" vertical="center"/>
    </xf>
    <xf numFmtId="44" fontId="265" fillId="18" borderId="0" xfId="2" applyFont="1" applyFill="1" applyBorder="1" applyAlignment="1">
      <alignment horizontal="center" vertical="center"/>
    </xf>
    <xf numFmtId="0" fontId="270" fillId="18" borderId="0" xfId="0" applyFont="1" applyFill="1" applyAlignment="1">
      <alignment horizontal="center" vertical="center"/>
    </xf>
    <xf numFmtId="0" fontId="265" fillId="0" borderId="5" xfId="0" applyFont="1" applyBorder="1" applyAlignment="1">
      <alignment horizontal="center" vertical="top"/>
    </xf>
    <xf numFmtId="0" fontId="272" fillId="0" borderId="35" xfId="0" applyFont="1" applyBorder="1" applyAlignment="1">
      <alignment horizontal="center" vertical="center"/>
    </xf>
    <xf numFmtId="2" fontId="272" fillId="0" borderId="35" xfId="0" applyNumberFormat="1" applyFont="1" applyBorder="1" applyAlignment="1">
      <alignment horizontal="center" vertical="center"/>
    </xf>
    <xf numFmtId="44" fontId="273" fillId="0" borderId="0" xfId="2" applyFont="1" applyFill="1" applyBorder="1" applyAlignment="1">
      <alignment horizontal="center" vertical="center"/>
    </xf>
    <xf numFmtId="44" fontId="265" fillId="3" borderId="0" xfId="2" applyFont="1" applyFill="1" applyAlignment="1">
      <alignment horizontal="center" vertical="center"/>
    </xf>
    <xf numFmtId="0" fontId="250" fillId="19" borderId="2" xfId="0" applyFont="1" applyFill="1" applyBorder="1" applyAlignment="1">
      <alignment horizontal="center" vertical="center" wrapText="1"/>
    </xf>
    <xf numFmtId="0" fontId="250" fillId="19" borderId="2" xfId="0" applyFont="1" applyFill="1" applyBorder="1" applyAlignment="1">
      <alignment horizontal="center" vertical="center"/>
    </xf>
    <xf numFmtId="0" fontId="278" fillId="0" borderId="2" xfId="0" applyFont="1" applyBorder="1" applyAlignment="1">
      <alignment horizontal="left" vertical="center" wrapText="1"/>
    </xf>
    <xf numFmtId="0" fontId="273" fillId="19" borderId="2" xfId="0" applyFont="1" applyFill="1" applyBorder="1" applyAlignment="1">
      <alignment horizontal="center" vertical="center"/>
    </xf>
    <xf numFmtId="0" fontId="274" fillId="13" borderId="43" xfId="0" applyFont="1" applyFill="1" applyBorder="1" applyAlignment="1">
      <alignment horizontal="center"/>
    </xf>
    <xf numFmtId="0" fontId="274" fillId="13" borderId="0" xfId="0" applyFont="1" applyFill="1" applyAlignment="1">
      <alignment horizontal="center"/>
    </xf>
    <xf numFmtId="0" fontId="266" fillId="0" borderId="0" xfId="0" applyFont="1" applyAlignment="1">
      <alignment horizontal="center" vertical="center"/>
    </xf>
    <xf numFmtId="0" fontId="265" fillId="9" borderId="28" xfId="0" applyFont="1" applyFill="1" applyBorder="1" applyAlignment="1">
      <alignment horizontal="center" vertical="center"/>
    </xf>
    <xf numFmtId="0" fontId="274" fillId="13" borderId="47" xfId="0" applyFont="1" applyFill="1" applyBorder="1" applyAlignment="1">
      <alignment horizontal="center"/>
    </xf>
    <xf numFmtId="1" fontId="265" fillId="0" borderId="0" xfId="0" applyNumberFormat="1" applyFont="1" applyAlignment="1">
      <alignment horizontal="center" vertical="center"/>
    </xf>
    <xf numFmtId="0" fontId="265" fillId="9" borderId="2" xfId="0" applyFont="1" applyFill="1" applyBorder="1" applyAlignment="1">
      <alignment horizontal="center" vertical="center"/>
    </xf>
    <xf numFmtId="0" fontId="265" fillId="0" borderId="2" xfId="0" applyFont="1" applyBorder="1" applyAlignment="1">
      <alignment vertical="center"/>
    </xf>
    <xf numFmtId="0" fontId="263" fillId="0" borderId="49" xfId="0" applyFont="1" applyBorder="1" applyAlignment="1">
      <alignment horizontal="center" vertical="center"/>
    </xf>
    <xf numFmtId="0" fontId="263" fillId="0" borderId="43" xfId="0" applyFont="1" applyBorder="1" applyAlignment="1">
      <alignment horizontal="center" vertical="center"/>
    </xf>
    <xf numFmtId="2" fontId="265" fillId="0" borderId="43" xfId="0" applyNumberFormat="1" applyFont="1" applyBorder="1" applyAlignment="1">
      <alignment horizontal="center" vertical="center"/>
    </xf>
    <xf numFmtId="0" fontId="266" fillId="0" borderId="43" xfId="0" applyFont="1" applyBorder="1" applyAlignment="1">
      <alignment horizontal="center" vertical="center"/>
    </xf>
    <xf numFmtId="0" fontId="267" fillId="0" borderId="43" xfId="0" applyFont="1" applyBorder="1" applyAlignment="1">
      <alignment horizontal="center" vertical="center"/>
    </xf>
    <xf numFmtId="0" fontId="267" fillId="3" borderId="43" xfId="0" applyFont="1" applyFill="1" applyBorder="1" applyAlignment="1">
      <alignment horizontal="center" vertical="center"/>
    </xf>
    <xf numFmtId="0" fontId="265" fillId="3" borderId="44" xfId="0" applyFont="1" applyFill="1" applyBorder="1" applyAlignment="1">
      <alignment horizontal="center" vertical="center"/>
    </xf>
    <xf numFmtId="0" fontId="265" fillId="0" borderId="21" xfId="0" applyFont="1" applyBorder="1" applyAlignment="1">
      <alignment horizontal="center" vertical="center"/>
    </xf>
    <xf numFmtId="44" fontId="265" fillId="0" borderId="0" xfId="2" applyFont="1" applyFill="1" applyAlignment="1">
      <alignment horizontal="center" vertical="center"/>
    </xf>
    <xf numFmtId="0" fontId="269" fillId="0" borderId="30" xfId="0" applyFont="1" applyBorder="1" applyAlignment="1">
      <alignment horizontal="center" vertical="center"/>
    </xf>
    <xf numFmtId="0" fontId="267" fillId="0" borderId="45" xfId="0" applyFont="1" applyBorder="1" applyAlignment="1">
      <alignment horizontal="center" vertical="center"/>
    </xf>
    <xf numFmtId="0" fontId="269" fillId="3" borderId="0" xfId="0" applyFont="1" applyFill="1" applyAlignment="1">
      <alignment horizontal="center" vertical="center"/>
    </xf>
    <xf numFmtId="12" fontId="265" fillId="3" borderId="0" xfId="2" applyNumberFormat="1" applyFont="1" applyFill="1" applyAlignment="1">
      <alignment horizontal="center" vertical="center"/>
    </xf>
    <xf numFmtId="0" fontId="280" fillId="0" borderId="2" xfId="0" applyFont="1" applyBorder="1" applyAlignment="1">
      <alignment horizontal="center" vertical="center" wrapText="1"/>
    </xf>
    <xf numFmtId="0" fontId="0" fillId="0" borderId="2" xfId="0" applyBorder="1"/>
    <xf numFmtId="0" fontId="280" fillId="0" borderId="3" xfId="0" applyFont="1" applyBorder="1" applyAlignment="1">
      <alignment horizontal="center" vertical="center" wrapText="1"/>
    </xf>
    <xf numFmtId="171" fontId="28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81" fillId="0" borderId="2" xfId="0" applyFont="1" applyBorder="1" applyAlignment="1">
      <alignment horizontal="center"/>
    </xf>
    <xf numFmtId="0" fontId="282" fillId="0" borderId="0" xfId="0" applyFont="1" applyAlignment="1">
      <alignment horizontal="justify" vertical="center" wrapText="1"/>
    </xf>
    <xf numFmtId="0" fontId="283" fillId="0" borderId="0" xfId="0" applyFont="1" applyAlignment="1">
      <alignment horizontal="justify" vertical="center" wrapText="1"/>
    </xf>
    <xf numFmtId="0" fontId="0" fillId="0" borderId="0" xfId="0" applyAlignment="1">
      <alignment vertical="center" wrapText="1"/>
    </xf>
    <xf numFmtId="3" fontId="283" fillId="0" borderId="0" xfId="0" applyNumberFormat="1" applyFont="1" applyAlignment="1">
      <alignment horizontal="justify" vertical="center" wrapText="1"/>
    </xf>
    <xf numFmtId="0" fontId="281" fillId="0" borderId="0" xfId="0" applyFont="1"/>
    <xf numFmtId="0" fontId="281" fillId="0" borderId="0" xfId="0" applyFont="1" applyAlignment="1">
      <alignment horizontal="center"/>
    </xf>
    <xf numFmtId="0" fontId="28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81" fillId="0" borderId="2" xfId="0" applyFont="1" applyBorder="1" applyAlignment="1">
      <alignment horizontal="center" vertical="center"/>
    </xf>
    <xf numFmtId="0" fontId="279" fillId="0" borderId="2" xfId="0" applyFont="1" applyBorder="1" applyAlignment="1">
      <alignment horizontal="center" vertical="center"/>
    </xf>
    <xf numFmtId="0" fontId="281" fillId="0" borderId="2" xfId="0" applyFont="1" applyBorder="1"/>
    <xf numFmtId="0" fontId="279" fillId="9" borderId="3" xfId="0" applyFont="1" applyFill="1" applyBorder="1" applyAlignment="1">
      <alignment horizontal="center" vertical="center"/>
    </xf>
    <xf numFmtId="0" fontId="279" fillId="9" borderId="2" xfId="0" applyFont="1" applyFill="1" applyBorder="1" applyAlignment="1">
      <alignment horizontal="center" vertical="center"/>
    </xf>
    <xf numFmtId="0" fontId="279" fillId="3" borderId="2" xfId="0" applyFont="1" applyFill="1" applyBorder="1" applyAlignment="1">
      <alignment horizontal="center" vertical="center"/>
    </xf>
    <xf numFmtId="0" fontId="279" fillId="0" borderId="3" xfId="0" applyFont="1" applyBorder="1" applyAlignment="1">
      <alignment horizontal="center" vertical="center"/>
    </xf>
    <xf numFmtId="0" fontId="279" fillId="3" borderId="3" xfId="0" applyFont="1" applyFill="1" applyBorder="1" applyAlignment="1">
      <alignment horizontal="center" vertical="center"/>
    </xf>
    <xf numFmtId="14" fontId="280" fillId="0" borderId="2" xfId="0" applyNumberFormat="1" applyFont="1" applyBorder="1" applyAlignment="1">
      <alignment horizontal="center" vertical="center" wrapText="1"/>
    </xf>
    <xf numFmtId="0" fontId="247" fillId="3" borderId="0" xfId="0" applyFont="1" applyFill="1" applyAlignment="1">
      <alignment horizontal="left" vertical="center" wrapText="1"/>
    </xf>
    <xf numFmtId="0" fontId="285" fillId="0" borderId="0" xfId="0" applyFont="1" applyAlignment="1">
      <alignment horizontal="justify" vertical="center"/>
    </xf>
    <xf numFmtId="0" fontId="284" fillId="0" borderId="2" xfId="0" applyFont="1" applyBorder="1" applyAlignment="1">
      <alignment horizontal="left" vertical="center"/>
    </xf>
    <xf numFmtId="0" fontId="279" fillId="20" borderId="2" xfId="0" applyFont="1" applyFill="1" applyBorder="1" applyAlignment="1">
      <alignment horizontal="center" vertical="center"/>
    </xf>
    <xf numFmtId="0" fontId="281" fillId="20" borderId="2" xfId="0" applyFont="1" applyFill="1" applyBorder="1"/>
    <xf numFmtId="0" fontId="280" fillId="20" borderId="2" xfId="0" applyFont="1" applyFill="1" applyBorder="1" applyAlignment="1">
      <alignment horizontal="center" vertical="center" wrapText="1"/>
    </xf>
    <xf numFmtId="14" fontId="280" fillId="20" borderId="2" xfId="0" applyNumberFormat="1" applyFont="1" applyFill="1" applyBorder="1" applyAlignment="1">
      <alignment horizontal="center" vertical="center" wrapText="1"/>
    </xf>
    <xf numFmtId="0" fontId="281" fillId="20" borderId="2" xfId="0" applyFont="1" applyFill="1" applyBorder="1" applyAlignment="1">
      <alignment horizontal="center" vertical="center"/>
    </xf>
    <xf numFmtId="0" fontId="281" fillId="20" borderId="2" xfId="0" applyFont="1" applyFill="1" applyBorder="1" applyAlignment="1">
      <alignment horizontal="center"/>
    </xf>
    <xf numFmtId="171" fontId="280" fillId="0" borderId="2" xfId="0" applyNumberFormat="1" applyFont="1" applyBorder="1" applyAlignment="1">
      <alignment horizontal="center" vertical="center" wrapText="1"/>
    </xf>
    <xf numFmtId="0" fontId="281" fillId="12" borderId="2" xfId="0" applyFont="1" applyFill="1" applyBorder="1"/>
    <xf numFmtId="171" fontId="284" fillId="0" borderId="2" xfId="0" applyNumberFormat="1" applyFont="1" applyBorder="1" applyAlignment="1">
      <alignment vertical="center"/>
    </xf>
    <xf numFmtId="0" fontId="284" fillId="0" borderId="2" xfId="0" applyFont="1" applyBorder="1" applyAlignment="1">
      <alignment vertical="center"/>
    </xf>
    <xf numFmtId="0" fontId="281" fillId="9" borderId="2" xfId="0" applyFont="1" applyFill="1" applyBorder="1"/>
    <xf numFmtId="0" fontId="0" fillId="20" borderId="2" xfId="0" applyFill="1" applyBorder="1"/>
    <xf numFmtId="0" fontId="0" fillId="20" borderId="0" xfId="0" applyFill="1"/>
    <xf numFmtId="15" fontId="286" fillId="22" borderId="2" xfId="0" applyNumberFormat="1" applyFont="1" applyFill="1" applyBorder="1" applyAlignment="1">
      <alignment vertical="center"/>
    </xf>
    <xf numFmtId="0" fontId="254" fillId="23" borderId="2" xfId="0" applyFont="1" applyFill="1" applyBorder="1" applyAlignment="1">
      <alignment horizontal="center" vertical="center"/>
    </xf>
    <xf numFmtId="0" fontId="250" fillId="24" borderId="2" xfId="0" applyFont="1" applyFill="1" applyBorder="1" applyAlignment="1">
      <alignment horizontal="center" vertical="center" wrapText="1"/>
    </xf>
    <xf numFmtId="0" fontId="254" fillId="0" borderId="2" xfId="0" applyFont="1" applyBorder="1" applyAlignment="1">
      <alignment horizontal="center" vertical="center"/>
    </xf>
    <xf numFmtId="0" fontId="287" fillId="25" borderId="2" xfId="0" applyFont="1" applyFill="1" applyBorder="1" applyAlignment="1">
      <alignment vertical="center" wrapText="1"/>
    </xf>
    <xf numFmtId="14" fontId="279" fillId="0" borderId="28" xfId="0" applyNumberFormat="1" applyFont="1" applyBorder="1" applyAlignment="1">
      <alignment horizontal="center" vertical="center" wrapText="1"/>
    </xf>
    <xf numFmtId="0" fontId="250"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87" fillId="25" borderId="48" xfId="0" applyFont="1" applyFill="1" applyBorder="1" applyAlignment="1">
      <alignment vertical="center" wrapText="1"/>
    </xf>
    <xf numFmtId="0" fontId="287" fillId="0" borderId="48" xfId="0" applyFont="1" applyBorder="1" applyAlignment="1">
      <alignment vertical="center" wrapText="1"/>
    </xf>
    <xf numFmtId="0" fontId="254" fillId="0" borderId="2" xfId="0" applyFont="1" applyBorder="1" applyAlignment="1">
      <alignment horizontal="center"/>
    </xf>
    <xf numFmtId="0" fontId="254" fillId="0" borderId="0" xfId="0" applyFont="1" applyAlignment="1">
      <alignment horizontal="left" vertical="top"/>
    </xf>
    <xf numFmtId="0" fontId="254" fillId="0" borderId="2" xfId="0" applyFont="1" applyBorder="1" applyAlignment="1">
      <alignment horizontal="left" vertical="top"/>
    </xf>
    <xf numFmtId="167" fontId="288" fillId="2" borderId="2" xfId="4" applyNumberFormat="1" applyFont="1" applyFill="1" applyBorder="1" applyAlignment="1" applyProtection="1">
      <alignment vertical="center"/>
      <protection hidden="1"/>
    </xf>
    <xf numFmtId="167" fontId="288" fillId="2" borderId="2" xfId="4" applyNumberFormat="1" applyFont="1" applyFill="1" applyBorder="1" applyAlignment="1" applyProtection="1">
      <alignment horizontal="left" vertical="center"/>
      <protection hidden="1"/>
    </xf>
    <xf numFmtId="15" fontId="288" fillId="2" borderId="2" xfId="4" applyNumberFormat="1" applyFont="1" applyFill="1" applyBorder="1" applyAlignment="1" applyProtection="1">
      <alignment horizontal="center" vertical="center"/>
      <protection hidden="1"/>
    </xf>
    <xf numFmtId="1" fontId="288" fillId="2" borderId="2" xfId="4" applyNumberFormat="1" applyFont="1" applyFill="1" applyBorder="1" applyAlignment="1" applyProtection="1">
      <alignment horizontal="center" vertical="center"/>
      <protection hidden="1"/>
    </xf>
    <xf numFmtId="0" fontId="284" fillId="0" borderId="2" xfId="0" applyFont="1" applyBorder="1"/>
    <xf numFmtId="15" fontId="293" fillId="2" borderId="2" xfId="0" applyNumberFormat="1" applyFont="1" applyFill="1" applyBorder="1" applyAlignment="1" applyProtection="1">
      <alignment horizontal="center" vertical="center"/>
      <protection hidden="1"/>
    </xf>
    <xf numFmtId="0" fontId="279" fillId="0" borderId="0" xfId="0" applyFont="1" applyAlignment="1">
      <alignment horizontal="center" vertical="center"/>
    </xf>
    <xf numFmtId="0" fontId="0" fillId="0" borderId="2" xfId="0" quotePrefix="1" applyBorder="1" applyAlignment="1">
      <alignment horizontal="center" vertical="center"/>
    </xf>
    <xf numFmtId="44" fontId="265" fillId="0" borderId="0" xfId="2" quotePrefix="1" applyFont="1" applyFill="1" applyBorder="1" applyAlignment="1">
      <alignment horizontal="center" vertical="center"/>
    </xf>
    <xf numFmtId="44" fontId="265" fillId="0" borderId="0" xfId="2" quotePrefix="1" applyFont="1" applyFill="1" applyAlignment="1">
      <alignment horizontal="center" vertical="center"/>
    </xf>
    <xf numFmtId="44" fontId="265" fillId="3" borderId="0" xfId="2" quotePrefix="1" applyFont="1" applyFill="1" applyAlignment="1">
      <alignment horizontal="center" vertical="center"/>
    </xf>
    <xf numFmtId="12" fontId="265" fillId="3" borderId="0" xfId="2" quotePrefix="1" applyNumberFormat="1" applyFont="1" applyFill="1" applyAlignment="1">
      <alignment horizontal="center" vertical="center"/>
    </xf>
    <xf numFmtId="16" fontId="269" fillId="0" borderId="0" xfId="0" quotePrefix="1" applyNumberFormat="1" applyFont="1" applyAlignment="1">
      <alignment horizontal="center" vertical="center"/>
    </xf>
    <xf numFmtId="0" fontId="269" fillId="0" borderId="0" xfId="0" quotePrefix="1" applyFont="1" applyAlignment="1">
      <alignment horizontal="center" vertical="center"/>
    </xf>
    <xf numFmtId="16" fontId="265" fillId="0" borderId="0" xfId="0" quotePrefix="1" applyNumberFormat="1" applyFont="1" applyAlignment="1">
      <alignment horizontal="center" vertical="center"/>
    </xf>
    <xf numFmtId="16" fontId="267" fillId="3" borderId="0" xfId="0" quotePrefix="1" applyNumberFormat="1" applyFont="1" applyFill="1" applyAlignment="1">
      <alignment horizontal="center" vertical="center"/>
    </xf>
    <xf numFmtId="0" fontId="265" fillId="3" borderId="0" xfId="0" quotePrefix="1" applyFont="1" applyFill="1" applyAlignment="1">
      <alignment horizontal="center" vertical="center"/>
    </xf>
    <xf numFmtId="16" fontId="265" fillId="3" borderId="0" xfId="0" quotePrefix="1" applyNumberFormat="1" applyFont="1" applyFill="1" applyAlignment="1">
      <alignment horizontal="center" vertical="center"/>
    </xf>
    <xf numFmtId="0" fontId="265" fillId="0" borderId="0" xfId="0" quotePrefix="1" applyFont="1" applyAlignment="1">
      <alignment horizontal="center" vertical="center"/>
    </xf>
    <xf numFmtId="44" fontId="265" fillId="3" borderId="0" xfId="2" quotePrefix="1" applyFont="1" applyFill="1" applyBorder="1" applyAlignment="1">
      <alignment horizontal="center" vertical="center"/>
    </xf>
    <xf numFmtId="44" fontId="265" fillId="3" borderId="35" xfId="2" quotePrefix="1" applyFont="1" applyFill="1" applyBorder="1" applyAlignment="1">
      <alignment horizontal="center" vertical="center"/>
    </xf>
    <xf numFmtId="12" fontId="265" fillId="3" borderId="0" xfId="2" quotePrefix="1" applyNumberFormat="1" applyFont="1" applyFill="1" applyBorder="1" applyAlignment="1">
      <alignment horizontal="center" vertical="center"/>
    </xf>
    <xf numFmtId="12" fontId="265" fillId="3" borderId="35" xfId="2" quotePrefix="1" applyNumberFormat="1" applyFont="1" applyFill="1" applyBorder="1" applyAlignment="1">
      <alignment horizontal="center" vertical="center"/>
    </xf>
    <xf numFmtId="0" fontId="239" fillId="6" borderId="2" xfId="0" quotePrefix="1" applyFont="1" applyFill="1" applyBorder="1" applyAlignment="1">
      <alignment horizontal="center" vertical="center"/>
    </xf>
    <xf numFmtId="44" fontId="300" fillId="0" borderId="0" xfId="2" quotePrefix="1" applyFont="1" applyFill="1" applyBorder="1" applyAlignment="1">
      <alignment horizontal="center" vertical="center"/>
    </xf>
    <xf numFmtId="44" fontId="300" fillId="0" borderId="0" xfId="2" applyFont="1" applyFill="1" applyBorder="1" applyAlignment="1">
      <alignment horizontal="center" vertical="center"/>
    </xf>
    <xf numFmtId="0" fontId="237" fillId="0" borderId="0" xfId="0" applyFont="1"/>
    <xf numFmtId="0" fontId="272" fillId="0" borderId="0" xfId="0" applyFont="1" applyAlignment="1">
      <alignment horizontal="center" vertical="center"/>
    </xf>
    <xf numFmtId="2" fontId="272" fillId="0" borderId="0" xfId="0" applyNumberFormat="1" applyFont="1" applyAlignment="1">
      <alignment horizontal="center" vertical="center"/>
    </xf>
    <xf numFmtId="0" fontId="272" fillId="0" borderId="32" xfId="0" applyFont="1" applyBorder="1" applyAlignment="1">
      <alignment horizontal="center" vertical="center"/>
    </xf>
    <xf numFmtId="0" fontId="272" fillId="0" borderId="24" xfId="0" applyFont="1" applyBorder="1" applyAlignment="1">
      <alignment horizontal="center" vertical="center"/>
    </xf>
    <xf numFmtId="0" fontId="269" fillId="0" borderId="35" xfId="0" applyFont="1" applyBorder="1" applyAlignment="1">
      <alignment horizontal="center" vertical="center"/>
    </xf>
    <xf numFmtId="44" fontId="265" fillId="0" borderId="35" xfId="2" quotePrefix="1" applyFont="1" applyFill="1" applyBorder="1" applyAlignment="1">
      <alignment horizontal="center" vertical="center"/>
    </xf>
    <xf numFmtId="44" fontId="267" fillId="0" borderId="0" xfId="2" applyFont="1" applyFill="1" applyBorder="1" applyAlignment="1">
      <alignment horizontal="center" vertical="center"/>
    </xf>
    <xf numFmtId="12" fontId="265" fillId="0" borderId="0" xfId="2" quotePrefix="1" applyNumberFormat="1" applyFont="1" applyFill="1" applyBorder="1" applyAlignment="1">
      <alignment horizontal="center" vertical="center"/>
    </xf>
    <xf numFmtId="44" fontId="267" fillId="0" borderId="35" xfId="2" applyFont="1" applyFill="1" applyBorder="1" applyAlignment="1">
      <alignment horizontal="center" vertical="center"/>
    </xf>
    <xf numFmtId="12" fontId="265" fillId="0" borderId="35" xfId="2" quotePrefix="1" applyNumberFormat="1" applyFont="1" applyFill="1" applyBorder="1" applyAlignment="1">
      <alignment horizontal="center" vertical="center"/>
    </xf>
    <xf numFmtId="0" fontId="237" fillId="0" borderId="2" xfId="0" applyFont="1" applyBorder="1"/>
    <xf numFmtId="0" fontId="237" fillId="27" borderId="2" xfId="0" applyFont="1" applyFill="1" applyBorder="1"/>
    <xf numFmtId="0" fontId="237" fillId="27" borderId="25" xfId="0" applyFont="1" applyFill="1" applyBorder="1"/>
    <xf numFmtId="0" fontId="0" fillId="9" borderId="2" xfId="0" applyFill="1" applyBorder="1"/>
    <xf numFmtId="0" fontId="0" fillId="28" borderId="0" xfId="0" applyFill="1"/>
    <xf numFmtId="0" fontId="0" fillId="12" borderId="0" xfId="0" applyFill="1"/>
    <xf numFmtId="0" fontId="237" fillId="0" borderId="2" xfId="0" quotePrefix="1" applyFont="1" applyBorder="1"/>
    <xf numFmtId="0" fontId="254" fillId="0" borderId="2" xfId="0" applyFont="1" applyBorder="1" applyAlignment="1">
      <alignment horizontal="left" vertical="center"/>
    </xf>
    <xf numFmtId="0" fontId="0" fillId="0" borderId="2" xfId="0" applyBorder="1" applyAlignment="1">
      <alignment horizontal="left" vertical="center"/>
    </xf>
    <xf numFmtId="0" fontId="302" fillId="0" borderId="2" xfId="0" applyFont="1" applyBorder="1" applyAlignment="1">
      <alignment horizontal="center" vertical="center"/>
    </xf>
    <xf numFmtId="0" fontId="302" fillId="0" borderId="2" xfId="0" applyFont="1" applyBorder="1" applyAlignment="1">
      <alignment horizontal="left" vertical="center"/>
    </xf>
    <xf numFmtId="0" fontId="302" fillId="0" borderId="2" xfId="0" quotePrefix="1" applyFont="1" applyBorder="1" applyAlignment="1">
      <alignment horizontal="center" vertical="center"/>
    </xf>
    <xf numFmtId="0" fontId="237" fillId="27" borderId="0" xfId="0" applyFont="1" applyFill="1"/>
    <xf numFmtId="0" fontId="0" fillId="0" borderId="46" xfId="0" applyBorder="1"/>
    <xf numFmtId="0" fontId="234" fillId="0" borderId="2" xfId="0" applyFont="1" applyBorder="1" applyAlignment="1">
      <alignment horizontal="center"/>
    </xf>
    <xf numFmtId="0" fontId="234" fillId="0" borderId="0" xfId="0" applyFont="1" applyAlignment="1">
      <alignment horizontal="left" vertical="top"/>
    </xf>
    <xf numFmtId="0" fontId="23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81" fillId="0" borderId="25" xfId="0" applyFont="1" applyBorder="1" applyAlignment="1">
      <alignment horizontal="center"/>
    </xf>
    <xf numFmtId="0" fontId="233" fillId="0" borderId="2" xfId="0" applyFont="1" applyBorder="1"/>
    <xf numFmtId="0" fontId="0" fillId="28" borderId="2" xfId="0" applyFill="1" applyBorder="1"/>
    <xf numFmtId="0" fontId="25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30" fillId="0" borderId="2" xfId="0" applyFont="1" applyBorder="1" applyAlignment="1">
      <alignment horizontal="center"/>
    </xf>
    <xf numFmtId="0" fontId="304" fillId="3" borderId="0" xfId="24" applyFont="1" applyFill="1"/>
    <xf numFmtId="0" fontId="304" fillId="3" borderId="0" xfId="24" applyFont="1" applyFill="1" applyAlignment="1">
      <alignment vertical="center"/>
    </xf>
    <xf numFmtId="49" fontId="305" fillId="0" borderId="0" xfId="0" applyNumberFormat="1" applyFont="1" applyAlignment="1">
      <alignment horizontal="center" vertical="center" wrapText="1"/>
    </xf>
    <xf numFmtId="43" fontId="305" fillId="0" borderId="0" xfId="1" applyFont="1" applyFill="1" applyBorder="1" applyAlignment="1">
      <alignment horizontal="center" vertical="center"/>
    </xf>
    <xf numFmtId="1" fontId="305" fillId="15" borderId="42" xfId="1" applyNumberFormat="1" applyFont="1" applyFill="1" applyBorder="1" applyAlignment="1">
      <alignment horizontal="center" vertical="center"/>
    </xf>
    <xf numFmtId="1" fontId="305" fillId="0" borderId="42" xfId="1" applyNumberFormat="1" applyFont="1" applyFill="1" applyBorder="1" applyAlignment="1">
      <alignment horizontal="center" vertical="center"/>
    </xf>
    <xf numFmtId="1" fontId="305" fillId="21" borderId="42" xfId="1" applyNumberFormat="1" applyFont="1" applyFill="1" applyBorder="1" applyAlignment="1">
      <alignment horizontal="center" vertical="center"/>
    </xf>
    <xf numFmtId="49" fontId="305" fillId="0" borderId="22" xfId="0" applyNumberFormat="1" applyFont="1" applyBorder="1" applyAlignment="1">
      <alignment horizontal="center" vertical="center" wrapText="1"/>
    </xf>
    <xf numFmtId="49" fontId="305" fillId="0" borderId="0" xfId="0" applyNumberFormat="1" applyFont="1" applyAlignment="1">
      <alignment horizontal="center" vertical="center"/>
    </xf>
    <xf numFmtId="0" fontId="304" fillId="0" borderId="0" xfId="0" applyFont="1"/>
    <xf numFmtId="1" fontId="305" fillId="20" borderId="42" xfId="1" applyNumberFormat="1" applyFont="1" applyFill="1" applyBorder="1" applyAlignment="1">
      <alignment horizontal="center" vertical="center"/>
    </xf>
    <xf numFmtId="1" fontId="305" fillId="0" borderId="0" xfId="1" applyNumberFormat="1" applyFont="1" applyFill="1" applyBorder="1" applyAlignment="1">
      <alignment horizontal="center" vertical="center"/>
    </xf>
    <xf numFmtId="0" fontId="306" fillId="0" borderId="22" xfId="0" applyFont="1" applyBorder="1"/>
    <xf numFmtId="0" fontId="306" fillId="0" borderId="50" xfId="0" applyFont="1" applyBorder="1"/>
    <xf numFmtId="0" fontId="306" fillId="0" borderId="0" xfId="0" applyFont="1"/>
    <xf numFmtId="0" fontId="304" fillId="3" borderId="56" xfId="0" applyFont="1" applyFill="1" applyBorder="1" applyAlignment="1">
      <alignment horizontal="left" vertical="center"/>
    </xf>
    <xf numFmtId="0" fontId="306" fillId="0" borderId="47" xfId="0" applyFont="1" applyBorder="1"/>
    <xf numFmtId="0" fontId="304" fillId="3" borderId="0" xfId="24" applyFont="1" applyFill="1" applyAlignment="1">
      <alignment vertical="center" wrapText="1"/>
    </xf>
    <xf numFmtId="0" fontId="305" fillId="3" borderId="0" xfId="0" applyFont="1" applyFill="1"/>
    <xf numFmtId="0" fontId="305" fillId="3" borderId="0" xfId="0" applyFont="1" applyFill="1" applyAlignment="1">
      <alignment horizontal="center"/>
    </xf>
    <xf numFmtId="0" fontId="305" fillId="3" borderId="35" xfId="0" applyFont="1" applyFill="1" applyBorder="1" applyAlignment="1">
      <alignment horizontal="center"/>
    </xf>
    <xf numFmtId="0" fontId="305" fillId="3" borderId="0" xfId="0" applyFont="1" applyFill="1" applyAlignment="1">
      <alignment horizontal="center" vertical="center"/>
    </xf>
    <xf numFmtId="0" fontId="305" fillId="3" borderId="35" xfId="0" applyFont="1" applyFill="1" applyBorder="1" applyAlignment="1">
      <alignment horizontal="left"/>
    </xf>
    <xf numFmtId="0" fontId="304" fillId="3" borderId="0" xfId="24" applyFont="1" applyFill="1" applyAlignment="1">
      <alignment horizontal="left" vertical="center"/>
    </xf>
    <xf numFmtId="0" fontId="304" fillId="3" borderId="32" xfId="24" applyFont="1" applyFill="1" applyBorder="1" applyAlignment="1">
      <alignment vertical="center" wrapText="1"/>
    </xf>
    <xf numFmtId="0" fontId="305" fillId="3" borderId="32" xfId="0" applyFont="1" applyFill="1" applyBorder="1" applyAlignment="1">
      <alignment horizontal="center"/>
    </xf>
    <xf numFmtId="0" fontId="306" fillId="0" borderId="43" xfId="0" applyFont="1" applyBorder="1"/>
    <xf numFmtId="49" fontId="304" fillId="0" borderId="0" xfId="0" applyNumberFormat="1" applyFont="1" applyAlignment="1">
      <alignment horizontal="center" vertical="center" wrapText="1"/>
    </xf>
    <xf numFmtId="49" fontId="304" fillId="0" borderId="0" xfId="0" quotePrefix="1" applyNumberFormat="1" applyFont="1" applyAlignment="1">
      <alignment horizontal="center" vertical="center" wrapText="1"/>
    </xf>
    <xf numFmtId="0" fontId="307" fillId="0" borderId="2" xfId="0" applyFont="1" applyBorder="1" applyAlignment="1">
      <alignment horizontal="center" vertical="center"/>
    </xf>
    <xf numFmtId="0" fontId="307" fillId="0" borderId="14" xfId="0" applyFont="1" applyBorder="1" applyAlignment="1">
      <alignment horizontal="center" vertical="center"/>
    </xf>
    <xf numFmtId="0" fontId="305" fillId="0" borderId="0" xfId="0" applyFont="1" applyAlignment="1">
      <alignment horizontal="center" vertical="center"/>
    </xf>
    <xf numFmtId="0" fontId="305" fillId="0" borderId="0" xfId="0" applyFont="1"/>
    <xf numFmtId="0" fontId="307" fillId="0" borderId="20" xfId="0" applyFont="1" applyBorder="1" applyAlignment="1">
      <alignment horizontal="center" vertical="center"/>
    </xf>
    <xf numFmtId="0" fontId="307" fillId="0" borderId="0" xfId="0" applyFont="1" applyAlignment="1">
      <alignment horizontal="center" vertical="center"/>
    </xf>
    <xf numFmtId="0" fontId="307" fillId="0" borderId="47" xfId="0" applyFont="1" applyBorder="1" applyAlignment="1">
      <alignment horizontal="center" vertical="center"/>
    </xf>
    <xf numFmtId="0" fontId="304" fillId="0" borderId="0" xfId="0" applyFont="1" applyAlignment="1">
      <alignment horizontal="center"/>
    </xf>
    <xf numFmtId="0" fontId="305" fillId="15" borderId="42" xfId="0" applyFont="1" applyFill="1" applyBorder="1" applyAlignment="1">
      <alignment horizontal="center" vertical="center"/>
    </xf>
    <xf numFmtId="0" fontId="305" fillId="0" borderId="42" xfId="0" applyFont="1" applyBorder="1" applyAlignment="1">
      <alignment horizontal="center" vertical="center"/>
    </xf>
    <xf numFmtId="1" fontId="304" fillId="0" borderId="0" xfId="0" quotePrefix="1" applyNumberFormat="1" applyFont="1" applyAlignment="1">
      <alignment horizontal="center" vertical="center" wrapText="1"/>
    </xf>
    <xf numFmtId="0" fontId="304" fillId="0" borderId="0" xfId="0" applyFont="1" applyAlignment="1">
      <alignment vertical="center"/>
    </xf>
    <xf numFmtId="1" fontId="304" fillId="0" borderId="0" xfId="0" applyNumberFormat="1" applyFont="1" applyAlignment="1">
      <alignment horizontal="center"/>
    </xf>
    <xf numFmtId="0" fontId="307" fillId="0" borderId="0" xfId="0" applyFont="1"/>
    <xf numFmtId="0" fontId="305" fillId="0" borderId="0" xfId="0" applyFont="1" applyAlignment="1">
      <alignment horizontal="center"/>
    </xf>
    <xf numFmtId="0" fontId="306" fillId="0" borderId="44" xfId="0" applyFont="1" applyBorder="1"/>
    <xf numFmtId="0" fontId="307" fillId="0" borderId="45" xfId="0" applyFont="1" applyBorder="1"/>
    <xf numFmtId="0" fontId="305" fillId="0" borderId="45" xfId="0" applyFont="1" applyBorder="1"/>
    <xf numFmtId="0" fontId="306" fillId="0" borderId="45" xfId="0" applyFont="1" applyBorder="1"/>
    <xf numFmtId="0" fontId="307" fillId="0" borderId="62" xfId="0" applyFont="1" applyBorder="1" applyAlignment="1">
      <alignment horizontal="center" vertical="center"/>
    </xf>
    <xf numFmtId="0" fontId="307" fillId="0" borderId="45" xfId="0" applyFont="1" applyBorder="1" applyAlignment="1">
      <alignment horizontal="center" vertical="center"/>
    </xf>
    <xf numFmtId="0" fontId="307" fillId="0" borderId="48" xfId="0" applyFont="1" applyBorder="1" applyAlignment="1">
      <alignment horizontal="center" vertical="center"/>
    </xf>
    <xf numFmtId="0" fontId="306" fillId="0" borderId="49" xfId="0" applyFont="1" applyBorder="1"/>
    <xf numFmtId="49" fontId="304" fillId="0" borderId="22" xfId="0" applyNumberFormat="1" applyFont="1" applyBorder="1" applyAlignment="1">
      <alignment horizontal="center" vertical="center" wrapText="1"/>
    </xf>
    <xf numFmtId="0" fontId="305" fillId="0" borderId="22" xfId="0" applyFont="1" applyBorder="1"/>
    <xf numFmtId="0" fontId="307" fillId="0" borderId="21" xfId="0" applyFont="1" applyBorder="1" applyAlignment="1">
      <alignment horizontal="center" vertical="center"/>
    </xf>
    <xf numFmtId="0" fontId="307" fillId="0" borderId="22" xfId="0" applyFont="1" applyBorder="1" applyAlignment="1">
      <alignment horizontal="center" vertical="center"/>
    </xf>
    <xf numFmtId="0" fontId="307" fillId="0" borderId="50" xfId="0" applyFont="1" applyBorder="1" applyAlignment="1">
      <alignment horizontal="center" vertical="center"/>
    </xf>
    <xf numFmtId="0" fontId="304" fillId="0" borderId="0" xfId="0" applyFont="1" applyAlignment="1">
      <alignment horizontal="center" vertical="center"/>
    </xf>
    <xf numFmtId="0" fontId="304" fillId="0" borderId="0" xfId="0" applyFont="1" applyAlignment="1">
      <alignment horizontal="right"/>
    </xf>
    <xf numFmtId="1" fontId="304" fillId="0" borderId="0" xfId="0" applyNumberFormat="1" applyFont="1" applyAlignment="1">
      <alignment horizontal="left"/>
    </xf>
    <xf numFmtId="49" fontId="304" fillId="0" borderId="0" xfId="0" applyNumberFormat="1" applyFont="1" applyAlignment="1">
      <alignment horizontal="center" vertical="center"/>
    </xf>
    <xf numFmtId="0" fontId="304" fillId="0" borderId="0" xfId="0" applyFont="1" applyAlignment="1">
      <alignment horizontal="left"/>
    </xf>
    <xf numFmtId="0" fontId="307" fillId="0" borderId="0" xfId="0" applyFont="1" applyAlignment="1">
      <alignment horizontal="center"/>
    </xf>
    <xf numFmtId="0" fontId="304" fillId="0" borderId="0" xfId="16" applyFont="1" applyAlignment="1">
      <alignment horizontal="center" vertical="center"/>
    </xf>
    <xf numFmtId="0" fontId="308" fillId="0" borderId="0" xfId="0" applyFont="1"/>
    <xf numFmtId="0" fontId="307" fillId="0" borderId="23" xfId="0" applyFont="1" applyBorder="1" applyAlignment="1">
      <alignment horizontal="center" vertical="center"/>
    </xf>
    <xf numFmtId="0" fontId="306" fillId="0" borderId="20" xfId="0" applyFont="1" applyBorder="1"/>
    <xf numFmtId="0" fontId="30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31" fillId="0" borderId="0" xfId="0" applyFont="1" applyAlignment="1">
      <alignment horizontal="left" vertical="top"/>
    </xf>
    <xf numFmtId="0" fontId="237" fillId="0" borderId="2" xfId="0" applyFont="1" applyBorder="1" applyAlignment="1">
      <alignment horizontal="left" vertical="top"/>
    </xf>
    <xf numFmtId="0" fontId="232" fillId="0" borderId="2" xfId="0" applyFont="1" applyBorder="1" applyAlignment="1">
      <alignment horizontal="left" vertical="top"/>
    </xf>
    <xf numFmtId="0" fontId="236" fillId="0" borderId="2" xfId="0" applyFont="1" applyBorder="1" applyAlignment="1">
      <alignment horizontal="left" vertical="top"/>
    </xf>
    <xf numFmtId="0" fontId="235" fillId="0" borderId="2" xfId="0" applyFont="1" applyBorder="1" applyAlignment="1">
      <alignment horizontal="left" vertical="top"/>
    </xf>
    <xf numFmtId="14" fontId="281" fillId="20" borderId="2" xfId="0" applyNumberFormat="1" applyFont="1" applyFill="1" applyBorder="1" applyAlignment="1">
      <alignment horizontal="center" vertical="center"/>
    </xf>
    <xf numFmtId="0" fontId="229" fillId="0" borderId="2" xfId="0" applyFont="1" applyBorder="1" applyAlignment="1">
      <alignment horizontal="center" vertical="center"/>
    </xf>
    <xf numFmtId="0" fontId="228" fillId="0" borderId="2" xfId="0" applyFont="1" applyBorder="1" applyAlignment="1">
      <alignment horizontal="center"/>
    </xf>
    <xf numFmtId="0" fontId="227" fillId="0" borderId="2" xfId="0" applyFont="1" applyBorder="1" applyAlignment="1">
      <alignment horizontal="left" vertical="top"/>
    </xf>
    <xf numFmtId="0" fontId="226" fillId="0" borderId="2" xfId="0" applyFont="1" applyBorder="1" applyAlignment="1">
      <alignment horizontal="center"/>
    </xf>
    <xf numFmtId="0" fontId="247" fillId="0" borderId="0" xfId="0" applyFont="1" applyAlignment="1">
      <alignment horizontal="left" vertical="center" wrapText="1"/>
    </xf>
    <xf numFmtId="0" fontId="225" fillId="0" borderId="2" xfId="0" applyFont="1" applyBorder="1" applyAlignment="1">
      <alignment horizontal="center" vertical="center"/>
    </xf>
    <xf numFmtId="0" fontId="224" fillId="0" borderId="2" xfId="0" applyFont="1" applyBorder="1" applyAlignment="1">
      <alignment horizontal="center"/>
    </xf>
    <xf numFmtId="173" fontId="0" fillId="0" borderId="2" xfId="0" applyNumberFormat="1" applyBorder="1" applyAlignment="1">
      <alignment horizontal="left" vertical="top"/>
    </xf>
    <xf numFmtId="14" fontId="223" fillId="0" borderId="2" xfId="0" applyNumberFormat="1" applyFont="1" applyBorder="1"/>
    <xf numFmtId="0" fontId="25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22" fillId="20" borderId="2" xfId="0" applyFont="1" applyFill="1" applyBorder="1" applyAlignment="1">
      <alignment horizontal="left" vertical="top"/>
    </xf>
    <xf numFmtId="14" fontId="220" fillId="0" borderId="2" xfId="0" applyNumberFormat="1" applyFont="1" applyBorder="1" applyAlignment="1">
      <alignment wrapText="1"/>
    </xf>
    <xf numFmtId="0" fontId="220" fillId="0" borderId="2" xfId="0" applyFont="1" applyBorder="1" applyAlignment="1">
      <alignment horizontal="left" vertical="top"/>
    </xf>
    <xf numFmtId="14" fontId="220" fillId="0" borderId="2" xfId="0" applyNumberFormat="1" applyFont="1" applyBorder="1"/>
    <xf numFmtId="0" fontId="219" fillId="0" borderId="2" xfId="0" applyFont="1" applyBorder="1" applyAlignment="1">
      <alignment horizontal="left" vertical="top"/>
    </xf>
    <xf numFmtId="0" fontId="218"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81" fillId="0" borderId="2" xfId="0" applyFont="1" applyBorder="1" applyAlignment="1">
      <alignment vertical="center"/>
    </xf>
    <xf numFmtId="0" fontId="279" fillId="0" borderId="2" xfId="0" applyFont="1" applyBorder="1" applyAlignment="1">
      <alignment vertical="center"/>
    </xf>
    <xf numFmtId="0" fontId="279" fillId="0" borderId="3" xfId="0" applyFont="1" applyBorder="1" applyAlignment="1">
      <alignment vertical="center"/>
    </xf>
    <xf numFmtId="14" fontId="281" fillId="0" borderId="2" xfId="0" applyNumberFormat="1" applyFont="1" applyBorder="1"/>
    <xf numFmtId="0" fontId="234" fillId="9" borderId="2" xfId="0" applyFont="1" applyFill="1" applyBorder="1" applyAlignment="1">
      <alignment horizontal="left" vertical="top"/>
    </xf>
    <xf numFmtId="0" fontId="217" fillId="0" borderId="2" xfId="0" applyFont="1" applyBorder="1"/>
    <xf numFmtId="0" fontId="217" fillId="0" borderId="2" xfId="0" applyFont="1" applyBorder="1" applyAlignment="1">
      <alignment horizontal="center"/>
    </xf>
    <xf numFmtId="0" fontId="281" fillId="0" borderId="2" xfId="0" applyFont="1" applyBorder="1" applyAlignment="1">
      <alignment horizontal="left"/>
    </xf>
    <xf numFmtId="0" fontId="217" fillId="9" borderId="2" xfId="0" applyFont="1" applyFill="1" applyBorder="1" applyAlignment="1">
      <alignment horizontal="left" vertical="top"/>
    </xf>
    <xf numFmtId="0" fontId="217" fillId="0" borderId="2" xfId="0" applyFont="1" applyBorder="1" applyAlignment="1">
      <alignment horizontal="left" vertical="top"/>
    </xf>
    <xf numFmtId="14" fontId="217" fillId="0" borderId="2" xfId="0" applyNumberFormat="1" applyFont="1" applyBorder="1" applyAlignment="1">
      <alignment horizontal="left" vertical="top" wrapText="1"/>
    </xf>
    <xf numFmtId="0" fontId="216" fillId="20" borderId="2" xfId="0" applyFont="1" applyFill="1" applyBorder="1" applyAlignment="1">
      <alignment horizontal="left" vertical="top"/>
    </xf>
    <xf numFmtId="0" fontId="216" fillId="0" borderId="2" xfId="0" applyFont="1" applyBorder="1" applyAlignment="1">
      <alignment horizontal="left" vertical="top"/>
    </xf>
    <xf numFmtId="0" fontId="285" fillId="0" borderId="2" xfId="0" applyFont="1" applyBorder="1" applyAlignment="1">
      <alignment horizontal="left" vertical="center"/>
    </xf>
    <xf numFmtId="0" fontId="284" fillId="0" borderId="2" xfId="0" applyFont="1" applyBorder="1" applyAlignment="1">
      <alignment horizontal="center" vertical="center"/>
    </xf>
    <xf numFmtId="0" fontId="304" fillId="20" borderId="0" xfId="0" applyFont="1" applyFill="1"/>
    <xf numFmtId="0" fontId="215" fillId="0" borderId="2" xfId="0" applyFont="1" applyBorder="1"/>
    <xf numFmtId="0" fontId="307" fillId="9" borderId="0" xfId="0" applyFont="1" applyFill="1"/>
    <xf numFmtId="0" fontId="307" fillId="20" borderId="0" xfId="0" applyFont="1" applyFill="1"/>
    <xf numFmtId="1" fontId="312" fillId="0" borderId="42" xfId="1" applyNumberFormat="1" applyFont="1" applyFill="1" applyBorder="1" applyAlignment="1">
      <alignment horizontal="center" vertical="center"/>
    </xf>
    <xf numFmtId="0" fontId="214" fillId="0" borderId="2" xfId="0" applyFont="1" applyBorder="1" applyAlignment="1">
      <alignment horizontal="center"/>
    </xf>
    <xf numFmtId="1" fontId="313" fillId="0" borderId="42" xfId="1" applyNumberFormat="1" applyFont="1" applyFill="1" applyBorder="1" applyAlignment="1">
      <alignment horizontal="center" vertical="center"/>
    </xf>
    <xf numFmtId="0" fontId="213" fillId="0" borderId="2" xfId="0" applyFont="1" applyBorder="1" applyAlignment="1">
      <alignment horizontal="center"/>
    </xf>
    <xf numFmtId="0" fontId="212" fillId="0" borderId="2" xfId="0" applyFont="1" applyBorder="1" applyAlignment="1">
      <alignment horizontal="center"/>
    </xf>
    <xf numFmtId="0" fontId="284" fillId="20" borderId="2" xfId="0" applyFont="1" applyFill="1" applyBorder="1"/>
    <xf numFmtId="0" fontId="211" fillId="0" borderId="2" xfId="0" applyFont="1" applyBorder="1" applyAlignment="1">
      <alignment horizontal="center"/>
    </xf>
    <xf numFmtId="0" fontId="210" fillId="0" borderId="2" xfId="0" applyFont="1" applyBorder="1" applyAlignment="1">
      <alignment horizontal="center"/>
    </xf>
    <xf numFmtId="0" fontId="314" fillId="0" borderId="42" xfId="0" applyFont="1" applyBorder="1" applyAlignment="1">
      <alignment horizontal="center" vertical="center"/>
    </xf>
    <xf numFmtId="0" fontId="284" fillId="20" borderId="2" xfId="0" applyFont="1" applyFill="1" applyBorder="1" applyAlignment="1">
      <alignment horizontal="center" vertical="center"/>
    </xf>
    <xf numFmtId="14" fontId="284" fillId="0" borderId="2" xfId="0" applyNumberFormat="1" applyFont="1" applyBorder="1" applyAlignment="1">
      <alignment horizontal="center" vertical="center"/>
    </xf>
    <xf numFmtId="0" fontId="284" fillId="20" borderId="2" xfId="0" applyFont="1" applyFill="1" applyBorder="1" applyAlignment="1">
      <alignment horizontal="left" vertical="center" wrapText="1"/>
    </xf>
    <xf numFmtId="0" fontId="284" fillId="9" borderId="2" xfId="0" applyFont="1" applyFill="1" applyBorder="1" applyAlignment="1">
      <alignment horizontal="left" vertical="center" wrapText="1"/>
    </xf>
    <xf numFmtId="0" fontId="0" fillId="0" borderId="2" xfId="0" applyBorder="1" applyAlignment="1">
      <alignment horizontal="left" wrapText="1"/>
    </xf>
    <xf numFmtId="0" fontId="284" fillId="20" borderId="46" xfId="0" applyFont="1" applyFill="1" applyBorder="1" applyAlignment="1">
      <alignment horizontal="left" vertical="center" wrapText="1"/>
    </xf>
    <xf numFmtId="0" fontId="24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80" fillId="0" borderId="2" xfId="0" applyFont="1" applyBorder="1" applyAlignment="1">
      <alignment horizontal="center" vertical="center"/>
    </xf>
    <xf numFmtId="0" fontId="304" fillId="9" borderId="0" xfId="0" applyFont="1" applyFill="1"/>
    <xf numFmtId="0" fontId="306" fillId="9" borderId="0" xfId="0" applyFont="1" applyFill="1"/>
    <xf numFmtId="0" fontId="305" fillId="9" borderId="0" xfId="0" applyFont="1" applyFill="1"/>
    <xf numFmtId="0" fontId="209" fillId="0" borderId="2" xfId="0" applyFont="1" applyBorder="1" applyAlignment="1">
      <alignment horizontal="center"/>
    </xf>
    <xf numFmtId="0" fontId="280" fillId="9" borderId="2" xfId="0" applyFont="1" applyFill="1" applyBorder="1" applyAlignment="1">
      <alignment horizontal="center" vertical="center"/>
    </xf>
    <xf numFmtId="0" fontId="0" fillId="0" borderId="0" xfId="0" applyAlignment="1">
      <alignment horizontal="left"/>
    </xf>
    <xf numFmtId="0" fontId="284" fillId="12" borderId="2" xfId="0" applyFont="1" applyFill="1" applyBorder="1" applyAlignment="1">
      <alignment horizontal="center" vertical="center"/>
    </xf>
    <xf numFmtId="0" fontId="242" fillId="12" borderId="2" xfId="0" applyFont="1" applyFill="1" applyBorder="1" applyAlignment="1">
      <alignment horizontal="center" vertical="center"/>
    </xf>
    <xf numFmtId="0" fontId="280" fillId="0" borderId="28" xfId="0" applyFont="1" applyBorder="1" applyAlignment="1">
      <alignment horizontal="left" vertical="center"/>
    </xf>
    <xf numFmtId="0" fontId="254" fillId="0" borderId="2" xfId="0" applyFont="1" applyBorder="1" applyAlignment="1">
      <alignment horizontal="center" vertical="top"/>
    </xf>
    <xf numFmtId="0" fontId="317" fillId="25" borderId="42" xfId="0" applyFont="1" applyFill="1" applyBorder="1" applyAlignment="1">
      <alignment horizontal="center" vertical="center" wrapText="1"/>
    </xf>
    <xf numFmtId="0" fontId="317" fillId="25" borderId="53" xfId="0" applyFont="1" applyFill="1" applyBorder="1" applyAlignment="1">
      <alignment horizontal="center" vertical="center" wrapText="1"/>
    </xf>
    <xf numFmtId="0" fontId="318" fillId="25" borderId="63" xfId="0" applyFont="1" applyFill="1" applyBorder="1" applyAlignment="1">
      <alignment horizontal="center" vertical="center" wrapText="1"/>
    </xf>
    <xf numFmtId="0" fontId="318" fillId="25" borderId="48" xfId="0" applyFont="1" applyFill="1" applyBorder="1" applyAlignment="1">
      <alignment vertical="center" wrapText="1"/>
    </xf>
    <xf numFmtId="0" fontId="318" fillId="25" borderId="48" xfId="0" applyFont="1" applyFill="1" applyBorder="1" applyAlignment="1">
      <alignment horizontal="center" vertical="center" wrapText="1"/>
    </xf>
    <xf numFmtId="0" fontId="319" fillId="25" borderId="48" xfId="0" applyFont="1" applyFill="1" applyBorder="1" applyAlignment="1">
      <alignment horizontal="center" vertical="center" wrapText="1"/>
    </xf>
    <xf numFmtId="0" fontId="311" fillId="25" borderId="48" xfId="0" applyFont="1" applyFill="1" applyBorder="1" applyAlignment="1">
      <alignment vertical="center" wrapText="1"/>
    </xf>
    <xf numFmtId="14" fontId="318" fillId="25" borderId="48" xfId="0" applyNumberFormat="1" applyFont="1" applyFill="1" applyBorder="1" applyAlignment="1">
      <alignment horizontal="center" vertical="center" wrapText="1"/>
    </xf>
    <xf numFmtId="0" fontId="316" fillId="25" borderId="0" xfId="0" applyFont="1" applyFill="1" applyAlignment="1">
      <alignment wrapText="1"/>
    </xf>
    <xf numFmtId="0" fontId="318" fillId="25" borderId="65" xfId="0" applyFont="1" applyFill="1" applyBorder="1" applyAlignment="1">
      <alignment vertical="center" wrapText="1"/>
    </xf>
    <xf numFmtId="0" fontId="311" fillId="9" borderId="0" xfId="0" applyFont="1" applyFill="1" applyAlignment="1">
      <alignment horizontal="right" vertical="center" wrapText="1"/>
    </xf>
    <xf numFmtId="0" fontId="321" fillId="25" borderId="42" xfId="0" applyFont="1" applyFill="1" applyBorder="1" applyAlignment="1">
      <alignment horizontal="center" vertical="center" wrapText="1"/>
    </xf>
    <xf numFmtId="0" fontId="321" fillId="25" borderId="53" xfId="0" applyFont="1" applyFill="1" applyBorder="1" applyAlignment="1">
      <alignment horizontal="center" vertical="center" wrapText="1"/>
    </xf>
    <xf numFmtId="0" fontId="321" fillId="9" borderId="53" xfId="0" applyFont="1" applyFill="1" applyBorder="1" applyAlignment="1">
      <alignment horizontal="center" vertical="center" wrapText="1"/>
    </xf>
    <xf numFmtId="0" fontId="311" fillId="25" borderId="63" xfId="0" applyFont="1" applyFill="1" applyBorder="1" applyAlignment="1">
      <alignment horizontal="center" vertical="center" wrapText="1"/>
    </xf>
    <xf numFmtId="0" fontId="317" fillId="25" borderId="48" xfId="0" applyFont="1" applyFill="1" applyBorder="1" applyAlignment="1">
      <alignment vertical="center" wrapText="1"/>
    </xf>
    <xf numFmtId="0" fontId="311" fillId="25" borderId="48" xfId="0" applyFont="1" applyFill="1" applyBorder="1" applyAlignment="1">
      <alignment horizontal="center" vertical="center" wrapText="1"/>
    </xf>
    <xf numFmtId="15" fontId="311" fillId="25" borderId="48" xfId="0" applyNumberFormat="1" applyFont="1" applyFill="1" applyBorder="1" applyAlignment="1">
      <alignment horizontal="center" vertical="center" wrapText="1"/>
    </xf>
    <xf numFmtId="0" fontId="311" fillId="20" borderId="63" xfId="0" applyFont="1" applyFill="1" applyBorder="1" applyAlignment="1">
      <alignment horizontal="center" vertical="center" wrapText="1"/>
    </xf>
    <xf numFmtId="0" fontId="311" fillId="20" borderId="48" xfId="0" applyFont="1" applyFill="1" applyBorder="1" applyAlignment="1">
      <alignment vertical="center" wrapText="1"/>
    </xf>
    <xf numFmtId="15" fontId="311" fillId="20" borderId="48" xfId="0" applyNumberFormat="1" applyFont="1" applyFill="1" applyBorder="1" applyAlignment="1">
      <alignment horizontal="center" vertical="center" wrapText="1"/>
    </xf>
    <xf numFmtId="0" fontId="311" fillId="20" borderId="48" xfId="0" applyFont="1" applyFill="1" applyBorder="1" applyAlignment="1">
      <alignment horizontal="center" vertical="center" wrapText="1"/>
    </xf>
    <xf numFmtId="0" fontId="284" fillId="28" borderId="2" xfId="0" applyFont="1" applyFill="1" applyBorder="1" applyAlignment="1">
      <alignment horizontal="center" vertical="center"/>
    </xf>
    <xf numFmtId="0" fontId="0" fillId="20" borderId="2" xfId="0" applyFill="1" applyBorder="1" applyAlignment="1">
      <alignment horizontal="center"/>
    </xf>
    <xf numFmtId="0" fontId="215" fillId="20" borderId="2" xfId="0" applyFont="1" applyFill="1" applyBorder="1" applyAlignment="1">
      <alignment horizontal="center"/>
    </xf>
    <xf numFmtId="0" fontId="217" fillId="20" borderId="2" xfId="0" applyFont="1" applyFill="1" applyBorder="1" applyAlignment="1">
      <alignment horizontal="center"/>
    </xf>
    <xf numFmtId="0" fontId="208" fillId="0" borderId="2" xfId="0" applyFont="1" applyBorder="1" applyAlignment="1">
      <alignment horizontal="center"/>
    </xf>
    <xf numFmtId="0" fontId="281" fillId="0" borderId="2" xfId="0" applyFont="1" applyBorder="1" applyAlignment="1">
      <alignment horizontal="left" vertical="center"/>
    </xf>
    <xf numFmtId="0" fontId="284" fillId="20" borderId="2" xfId="0" applyFont="1" applyFill="1" applyBorder="1" applyAlignment="1">
      <alignment horizontal="left" vertical="center"/>
    </xf>
    <xf numFmtId="1" fontId="241" fillId="3" borderId="5" xfId="0" applyNumberFormat="1" applyFont="1" applyFill="1" applyBorder="1" applyAlignment="1">
      <alignment horizontal="center" vertical="center" wrapText="1"/>
    </xf>
    <xf numFmtId="2" fontId="241" fillId="3" borderId="0" xfId="0" applyNumberFormat="1" applyFont="1" applyFill="1" applyAlignment="1">
      <alignment horizontal="left" vertical="center" wrapText="1"/>
    </xf>
    <xf numFmtId="166" fontId="241" fillId="3" borderId="0" xfId="0" applyNumberFormat="1" applyFont="1" applyFill="1" applyAlignment="1">
      <alignment horizontal="center" vertical="center" wrapText="1"/>
    </xf>
    <xf numFmtId="1" fontId="241" fillId="3" borderId="0" xfId="0" applyNumberFormat="1" applyFont="1" applyFill="1" applyAlignment="1">
      <alignment horizontal="center" vertical="center" wrapText="1"/>
    </xf>
    <xf numFmtId="2" fontId="241" fillId="3" borderId="0" xfId="0" applyNumberFormat="1" applyFont="1" applyFill="1" applyAlignment="1">
      <alignment horizontal="center" vertical="center" wrapText="1"/>
    </xf>
    <xf numFmtId="0" fontId="241" fillId="3" borderId="0" xfId="0" applyFont="1" applyFill="1" applyAlignment="1">
      <alignment horizontal="center" vertical="center" wrapText="1"/>
    </xf>
    <xf numFmtId="0" fontId="241" fillId="3" borderId="0" xfId="0" applyFont="1" applyFill="1" applyAlignment="1">
      <alignment horizontal="right" vertical="top" wrapText="1"/>
    </xf>
    <xf numFmtId="0" fontId="241" fillId="3" borderId="0" xfId="0" applyFont="1" applyFill="1" applyAlignment="1">
      <alignment horizontal="center" vertical="top" wrapText="1"/>
    </xf>
    <xf numFmtId="0" fontId="241" fillId="3" borderId="0" xfId="0" applyFont="1" applyFill="1" applyAlignment="1">
      <alignment horizontal="center" vertical="top"/>
    </xf>
    <xf numFmtId="0" fontId="281" fillId="0" borderId="2" xfId="0" applyFont="1" applyBorder="1" applyAlignment="1">
      <alignment horizontal="left" vertical="top"/>
    </xf>
    <xf numFmtId="0" fontId="207" fillId="0" borderId="2" xfId="0" applyFont="1" applyBorder="1" applyAlignment="1">
      <alignment horizontal="center"/>
    </xf>
    <xf numFmtId="0" fontId="281" fillId="3" borderId="2" xfId="0" applyFont="1" applyFill="1" applyBorder="1" applyAlignment="1">
      <alignment vertical="center"/>
    </xf>
    <xf numFmtId="0" fontId="281" fillId="3" borderId="2" xfId="0" applyFont="1" applyFill="1" applyBorder="1"/>
    <xf numFmtId="0" fontId="281" fillId="3" borderId="2" xfId="0" applyFont="1" applyFill="1" applyBorder="1" applyAlignment="1">
      <alignment horizontal="left"/>
    </xf>
    <xf numFmtId="0" fontId="281" fillId="3" borderId="2" xfId="0" applyFont="1" applyFill="1" applyBorder="1" applyAlignment="1">
      <alignment horizontal="left" vertical="center"/>
    </xf>
    <xf numFmtId="14" fontId="281" fillId="3" borderId="2" xfId="0" applyNumberFormat="1" applyFont="1" applyFill="1" applyBorder="1"/>
    <xf numFmtId="14" fontId="281" fillId="3" borderId="2" xfId="0" applyNumberFormat="1" applyFont="1" applyFill="1" applyBorder="1" applyAlignment="1">
      <alignment horizontal="right"/>
    </xf>
    <xf numFmtId="0" fontId="281" fillId="3" borderId="2" xfId="0" applyFont="1" applyFill="1" applyBorder="1" applyAlignment="1">
      <alignment horizontal="center"/>
    </xf>
    <xf numFmtId="0" fontId="281" fillId="3" borderId="2" xfId="0" applyFont="1" applyFill="1" applyBorder="1" applyAlignment="1">
      <alignment horizontal="center" vertical="center"/>
    </xf>
    <xf numFmtId="14" fontId="281" fillId="3" borderId="2" xfId="0" applyNumberFormat="1" applyFont="1" applyFill="1" applyBorder="1" applyAlignment="1">
      <alignment vertical="center"/>
    </xf>
    <xf numFmtId="0" fontId="284" fillId="0" borderId="2" xfId="0" applyFont="1" applyBorder="1" applyAlignment="1">
      <alignment horizontal="left" vertical="center" wrapText="1"/>
    </xf>
    <xf numFmtId="0" fontId="281" fillId="9" borderId="2" xfId="0" applyFont="1" applyFill="1" applyBorder="1" applyAlignment="1">
      <alignment horizontal="left" vertical="top"/>
    </xf>
    <xf numFmtId="0" fontId="281" fillId="9" borderId="2" xfId="0" applyFont="1" applyFill="1" applyBorder="1" applyAlignment="1">
      <alignment horizontal="left"/>
    </xf>
    <xf numFmtId="14" fontId="281" fillId="0" borderId="2" xfId="0" applyNumberFormat="1" applyFont="1" applyBorder="1" applyAlignment="1">
      <alignment vertical="center"/>
    </xf>
    <xf numFmtId="14" fontId="281" fillId="0" borderId="2" xfId="0" applyNumberFormat="1" applyFont="1" applyBorder="1" applyAlignment="1">
      <alignment vertical="top"/>
    </xf>
    <xf numFmtId="0" fontId="281" fillId="0" borderId="2" xfId="0" applyFont="1" applyBorder="1" applyAlignment="1">
      <alignment vertical="top"/>
    </xf>
    <xf numFmtId="14" fontId="281" fillId="0" borderId="2" xfId="0" applyNumberFormat="1" applyFont="1" applyBorder="1" applyAlignment="1">
      <alignment horizontal="right" vertical="center"/>
    </xf>
    <xf numFmtId="0" fontId="281" fillId="0" borderId="3" xfId="0" applyFont="1" applyBorder="1" applyAlignment="1">
      <alignment horizontal="left" vertical="center"/>
    </xf>
    <xf numFmtId="14" fontId="281" fillId="0" borderId="3" xfId="0" applyNumberFormat="1" applyFont="1" applyBorder="1" applyAlignment="1">
      <alignment horizontal="right" vertical="center"/>
    </xf>
    <xf numFmtId="14" fontId="281" fillId="0" borderId="2" xfId="0" applyNumberFormat="1" applyFont="1" applyBorder="1" applyAlignment="1">
      <alignment horizontal="right"/>
    </xf>
    <xf numFmtId="0" fontId="323" fillId="3" borderId="0" xfId="24" applyFont="1" applyFill="1" applyAlignment="1">
      <alignment vertical="center" wrapText="1"/>
    </xf>
    <xf numFmtId="0" fontId="323" fillId="3" borderId="0" xfId="0" applyFont="1" applyFill="1"/>
    <xf numFmtId="0" fontId="323" fillId="3" borderId="0" xfId="0" applyFont="1" applyFill="1" applyAlignment="1">
      <alignment horizontal="center"/>
    </xf>
    <xf numFmtId="0" fontId="325" fillId="3" borderId="0" xfId="0" applyFont="1" applyFill="1" applyAlignment="1">
      <alignment horizontal="center"/>
    </xf>
    <xf numFmtId="0" fontId="324" fillId="3" borderId="0" xfId="0" applyFont="1" applyFill="1" applyAlignment="1">
      <alignment horizontal="center"/>
    </xf>
    <xf numFmtId="0" fontId="325" fillId="3" borderId="0" xfId="24" applyFont="1" applyFill="1" applyAlignment="1">
      <alignment vertical="center" wrapText="1"/>
    </xf>
    <xf numFmtId="0" fontId="327" fillId="3" borderId="0" xfId="0" applyFont="1" applyFill="1" applyAlignment="1">
      <alignment horizontal="center"/>
    </xf>
    <xf numFmtId="0" fontId="325" fillId="3" borderId="0" xfId="24" applyFont="1" applyFill="1"/>
    <xf numFmtId="0" fontId="323" fillId="3" borderId="0" xfId="24" applyFont="1" applyFill="1"/>
    <xf numFmtId="0" fontId="326" fillId="3" borderId="0" xfId="24" applyFont="1" applyFill="1" applyAlignment="1">
      <alignment vertical="center"/>
    </xf>
    <xf numFmtId="0" fontId="326" fillId="3" borderId="0" xfId="24" applyFont="1" applyFill="1"/>
    <xf numFmtId="0" fontId="324" fillId="3" borderId="0" xfId="24" applyFont="1" applyFill="1" applyAlignment="1">
      <alignment vertical="center" wrapText="1"/>
    </xf>
    <xf numFmtId="0" fontId="324" fillId="3" borderId="0" xfId="0" applyFont="1" applyFill="1" applyAlignment="1">
      <alignment horizontal="center" vertical="center"/>
    </xf>
    <xf numFmtId="0" fontId="323" fillId="3" borderId="0" xfId="24" applyFont="1" applyFill="1" applyAlignment="1">
      <alignment vertical="center"/>
    </xf>
    <xf numFmtId="0" fontId="323" fillId="3" borderId="0" xfId="24" applyFont="1" applyFill="1" applyAlignment="1">
      <alignment horizontal="left" vertical="center"/>
    </xf>
    <xf numFmtId="169" fontId="330" fillId="0" borderId="0" xfId="0" applyNumberFormat="1" applyFont="1"/>
    <xf numFmtId="0" fontId="323" fillId="3" borderId="32" xfId="24" applyFont="1" applyFill="1" applyBorder="1" applyAlignment="1">
      <alignment vertical="center" wrapText="1"/>
    </xf>
    <xf numFmtId="0" fontId="323" fillId="3" borderId="32" xfId="0" applyFont="1" applyFill="1" applyBorder="1" applyAlignment="1">
      <alignment horizontal="center"/>
    </xf>
    <xf numFmtId="0" fontId="325" fillId="3" borderId="32" xfId="0" applyFont="1" applyFill="1" applyBorder="1" applyAlignment="1">
      <alignment horizontal="center"/>
    </xf>
    <xf numFmtId="0" fontId="331" fillId="3" borderId="32" xfId="0" applyFont="1" applyFill="1" applyBorder="1" applyAlignment="1">
      <alignment horizontal="left" vertical="center"/>
    </xf>
    <xf numFmtId="0" fontId="331" fillId="3" borderId="32" xfId="0" applyFont="1" applyFill="1" applyBorder="1" applyAlignment="1">
      <alignment horizontal="center" vertical="center"/>
    </xf>
    <xf numFmtId="49" fontId="332" fillId="0" borderId="0" xfId="0" quotePrefix="1" applyNumberFormat="1" applyFont="1" applyAlignment="1">
      <alignment horizontal="center" vertical="center" wrapText="1"/>
    </xf>
    <xf numFmtId="49" fontId="333" fillId="0" borderId="0" xfId="0" applyNumberFormat="1" applyFont="1" applyAlignment="1">
      <alignment horizontal="center" vertical="center" wrapText="1"/>
    </xf>
    <xf numFmtId="49" fontId="332" fillId="0" borderId="0" xfId="0" applyNumberFormat="1" applyFont="1" applyAlignment="1">
      <alignment horizontal="center" vertical="center" wrapText="1"/>
    </xf>
    <xf numFmtId="0" fontId="334" fillId="0" borderId="0" xfId="0" applyFont="1" applyAlignment="1">
      <alignment horizontal="center" vertical="center"/>
    </xf>
    <xf numFmtId="0" fontId="206" fillId="0" borderId="0" xfId="0" applyFont="1"/>
    <xf numFmtId="0" fontId="279" fillId="0" borderId="0" xfId="0" applyFont="1"/>
    <xf numFmtId="43" fontId="279" fillId="0" borderId="0" xfId="1" applyFont="1" applyFill="1" applyBorder="1" applyAlignment="1">
      <alignment horizontal="center" vertical="center"/>
    </xf>
    <xf numFmtId="1" fontId="279" fillId="29" borderId="42" xfId="1" applyNumberFormat="1" applyFont="1" applyFill="1" applyBorder="1" applyAlignment="1">
      <alignment horizontal="center" vertical="center"/>
    </xf>
    <xf numFmtId="1" fontId="332" fillId="0" borderId="0" xfId="0" applyNumberFormat="1" applyFont="1" applyAlignment="1">
      <alignment horizontal="center"/>
    </xf>
    <xf numFmtId="1" fontId="333" fillId="0" borderId="42" xfId="1" applyNumberFormat="1" applyFont="1" applyFill="1" applyBorder="1" applyAlignment="1">
      <alignment horizontal="center" vertical="center"/>
    </xf>
    <xf numFmtId="1" fontId="335" fillId="0" borderId="0" xfId="0" applyNumberFormat="1" applyFont="1" applyAlignment="1">
      <alignment horizontal="center"/>
    </xf>
    <xf numFmtId="0" fontId="279" fillId="29" borderId="42" xfId="0" applyFont="1" applyFill="1" applyBorder="1" applyAlignment="1">
      <alignment horizontal="center" vertical="center"/>
    </xf>
    <xf numFmtId="0" fontId="279" fillId="0" borderId="42" xfId="0" applyFont="1" applyBorder="1" applyAlignment="1">
      <alignment horizontal="center" vertical="center"/>
    </xf>
    <xf numFmtId="0" fontId="254" fillId="0" borderId="20" xfId="0" applyFont="1" applyBorder="1" applyAlignment="1">
      <alignment horizontal="center" vertical="center"/>
    </xf>
    <xf numFmtId="0" fontId="254" fillId="0" borderId="0" xfId="0" applyFont="1" applyAlignment="1">
      <alignment horizontal="center" vertical="center"/>
    </xf>
    <xf numFmtId="0" fontId="336" fillId="0" borderId="43" xfId="0" applyFont="1" applyBorder="1"/>
    <xf numFmtId="0" fontId="332" fillId="0" borderId="0" xfId="0" applyFont="1"/>
    <xf numFmtId="0" fontId="334" fillId="9" borderId="0" xfId="0" applyFont="1" applyFill="1" applyAlignment="1">
      <alignment horizontal="center" vertical="center"/>
    </xf>
    <xf numFmtId="0" fontId="334" fillId="3" borderId="0" xfId="0" applyFont="1" applyFill="1" applyAlignment="1">
      <alignment horizontal="center" vertical="center"/>
    </xf>
    <xf numFmtId="0" fontId="337" fillId="3" borderId="0" xfId="0" applyFont="1" applyFill="1" applyAlignment="1">
      <alignment horizontal="center" vertical="center"/>
    </xf>
    <xf numFmtId="0" fontId="333" fillId="0" borderId="0" xfId="0" applyFont="1"/>
    <xf numFmtId="0" fontId="339" fillId="0" borderId="0" xfId="0" applyFont="1"/>
    <xf numFmtId="0" fontId="312" fillId="0" borderId="0" xfId="0" applyFont="1" applyAlignment="1">
      <alignment horizontal="center" vertical="center"/>
    </xf>
    <xf numFmtId="0" fontId="312" fillId="0" borderId="0" xfId="0" applyFont="1"/>
    <xf numFmtId="43" fontId="312" fillId="0" borderId="0" xfId="1" applyFont="1" applyFill="1" applyBorder="1" applyAlignment="1">
      <alignment horizontal="center" vertical="center"/>
    </xf>
    <xf numFmtId="0" fontId="332" fillId="0" borderId="0" xfId="0" applyFont="1" applyAlignment="1">
      <alignment horizontal="center"/>
    </xf>
    <xf numFmtId="0" fontId="335" fillId="0" borderId="0" xfId="0" applyFont="1" applyAlignment="1">
      <alignment horizontal="center"/>
    </xf>
    <xf numFmtId="0" fontId="312" fillId="0" borderId="42" xfId="0" applyFont="1" applyBorder="1" applyAlignment="1">
      <alignment horizontal="center" vertical="center"/>
    </xf>
    <xf numFmtId="0" fontId="333" fillId="0" borderId="42" xfId="0" applyFont="1" applyBorder="1" applyAlignment="1">
      <alignment horizontal="center" vertical="center"/>
    </xf>
    <xf numFmtId="1" fontId="332" fillId="0" borderId="0" xfId="0" quotePrefix="1" applyNumberFormat="1" applyFont="1" applyAlignment="1">
      <alignment horizontal="center" vertical="center" wrapText="1"/>
    </xf>
    <xf numFmtId="0" fontId="333" fillId="0" borderId="0" xfId="0" applyFont="1" applyAlignment="1">
      <alignment horizontal="center" vertical="center"/>
    </xf>
    <xf numFmtId="0" fontId="332" fillId="0" borderId="0" xfId="0" applyFont="1" applyAlignment="1">
      <alignment vertical="center"/>
    </xf>
    <xf numFmtId="43" fontId="333" fillId="0" borderId="0" xfId="1" applyFont="1" applyFill="1" applyBorder="1" applyAlignment="1">
      <alignment horizontal="center" vertical="center"/>
    </xf>
    <xf numFmtId="0" fontId="337" fillId="0" borderId="0" xfId="0" applyFont="1"/>
    <xf numFmtId="0" fontId="335" fillId="0" borderId="0" xfId="0" applyFont="1"/>
    <xf numFmtId="0" fontId="340" fillId="23" borderId="0" xfId="0" applyFont="1" applyFill="1"/>
    <xf numFmtId="0" fontId="341" fillId="3" borderId="43" xfId="0" applyFont="1" applyFill="1" applyBorder="1" applyAlignment="1">
      <alignment horizontal="center" vertical="center"/>
    </xf>
    <xf numFmtId="0" fontId="341" fillId="3" borderId="0" xfId="0" applyFont="1" applyFill="1" applyAlignment="1">
      <alignment horizontal="center" vertical="center"/>
    </xf>
    <xf numFmtId="0" fontId="336" fillId="0" borderId="0" xfId="0" applyFont="1"/>
    <xf numFmtId="0" fontId="333" fillId="0" borderId="0" xfId="0" applyFont="1" applyAlignment="1">
      <alignment horizontal="center"/>
    </xf>
    <xf numFmtId="0" fontId="337" fillId="0" borderId="20" xfId="0" applyFont="1" applyBorder="1" applyAlignment="1">
      <alignment horizontal="center" vertical="center"/>
    </xf>
    <xf numFmtId="0" fontId="337" fillId="0" borderId="0" xfId="0" applyFont="1" applyAlignment="1">
      <alignment horizontal="center" vertical="center"/>
    </xf>
    <xf numFmtId="0" fontId="337" fillId="0" borderId="2" xfId="0" applyFont="1" applyBorder="1" applyAlignment="1">
      <alignment horizontal="center" vertical="center"/>
    </xf>
    <xf numFmtId="0" fontId="306" fillId="3" borderId="43" xfId="0" applyFont="1" applyFill="1" applyBorder="1"/>
    <xf numFmtId="0" fontId="335" fillId="3" borderId="0" xfId="0" applyFont="1" applyFill="1"/>
    <xf numFmtId="0" fontId="342" fillId="3" borderId="0" xfId="0" applyFont="1" applyFill="1" applyAlignment="1">
      <alignment horizontal="center" vertical="center"/>
    </xf>
    <xf numFmtId="0" fontId="334" fillId="20" borderId="0" xfId="0" applyFont="1" applyFill="1" applyAlignment="1">
      <alignment horizontal="center" vertical="center"/>
    </xf>
    <xf numFmtId="0" fontId="334" fillId="0" borderId="0" xfId="0" applyFont="1"/>
    <xf numFmtId="0" fontId="343" fillId="0" borderId="0" xfId="0" applyFont="1"/>
    <xf numFmtId="49" fontId="334" fillId="0" borderId="0" xfId="0" applyNumberFormat="1" applyFont="1" applyAlignment="1">
      <alignment horizontal="center" vertical="center" wrapText="1"/>
    </xf>
    <xf numFmtId="1" fontId="332" fillId="0" borderId="42" xfId="1" applyNumberFormat="1" applyFont="1" applyFill="1" applyBorder="1" applyAlignment="1">
      <alignment horizontal="center" vertical="center"/>
    </xf>
    <xf numFmtId="1" fontId="333" fillId="21" borderId="42" xfId="1" applyNumberFormat="1" applyFont="1" applyFill="1" applyBorder="1" applyAlignment="1">
      <alignment horizontal="center" vertical="center"/>
    </xf>
    <xf numFmtId="0" fontId="334" fillId="23" borderId="0" xfId="0" applyFont="1" applyFill="1"/>
    <xf numFmtId="0" fontId="344" fillId="3" borderId="0" xfId="0" applyFont="1" applyFill="1" applyAlignment="1">
      <alignment vertical="center"/>
    </xf>
    <xf numFmtId="0" fontId="345" fillId="0" borderId="0" xfId="0" applyFont="1"/>
    <xf numFmtId="0" fontId="332" fillId="0" borderId="0" xfId="0" applyFont="1" applyAlignment="1">
      <alignment horizontal="center" vertical="center"/>
    </xf>
    <xf numFmtId="0" fontId="332" fillId="0" borderId="0" xfId="0" applyFont="1" applyAlignment="1">
      <alignment horizontal="right"/>
    </xf>
    <xf numFmtId="1" fontId="332" fillId="0" borderId="0" xfId="0" applyNumberFormat="1" applyFont="1" applyAlignment="1">
      <alignment horizontal="left"/>
    </xf>
    <xf numFmtId="49" fontId="333" fillId="0" borderId="0" xfId="0" applyNumberFormat="1" applyFont="1" applyAlignment="1">
      <alignment horizontal="center" vertical="center"/>
    </xf>
    <xf numFmtId="49" fontId="332" fillId="0" borderId="0" xfId="0" applyNumberFormat="1" applyFont="1" applyAlignment="1">
      <alignment horizontal="center" vertical="center"/>
    </xf>
    <xf numFmtId="0" fontId="332" fillId="0" borderId="0" xfId="0" applyFont="1" applyAlignment="1">
      <alignment horizontal="left"/>
    </xf>
    <xf numFmtId="0" fontId="333" fillId="0" borderId="63" xfId="0" applyFont="1" applyBorder="1" applyAlignment="1">
      <alignment horizontal="center" vertical="center"/>
    </xf>
    <xf numFmtId="0" fontId="337" fillId="0" borderId="0" xfId="0" applyFont="1" applyAlignment="1">
      <alignment horizontal="center"/>
    </xf>
    <xf numFmtId="0" fontId="334" fillId="0" borderId="0" xfId="0" applyFont="1" applyAlignment="1">
      <alignment horizontal="center"/>
    </xf>
    <xf numFmtId="0" fontId="345" fillId="0" borderId="0" xfId="0" applyFont="1" applyAlignment="1">
      <alignment horizontal="center"/>
    </xf>
    <xf numFmtId="0" fontId="344" fillId="3" borderId="43" xfId="0" applyFont="1" applyFill="1" applyBorder="1" applyAlignment="1">
      <alignment vertical="center"/>
    </xf>
    <xf numFmtId="0" fontId="344" fillId="30" borderId="0" xfId="0" applyFont="1" applyFill="1" applyAlignment="1">
      <alignment vertical="center"/>
    </xf>
    <xf numFmtId="0" fontId="332" fillId="0" borderId="0" xfId="16" applyFont="1" applyAlignment="1">
      <alignment horizontal="center" vertical="center"/>
    </xf>
    <xf numFmtId="0" fontId="346" fillId="0" borderId="0" xfId="0" applyFont="1"/>
    <xf numFmtId="0" fontId="347" fillId="0" borderId="0" xfId="0" applyFont="1"/>
    <xf numFmtId="0" fontId="334" fillId="0" borderId="0" xfId="0" applyFont="1" applyAlignment="1">
      <alignment vertical="center"/>
    </xf>
    <xf numFmtId="0" fontId="335" fillId="0" borderId="0" xfId="0" applyFont="1" applyAlignment="1">
      <alignment vertical="center"/>
    </xf>
    <xf numFmtId="0" fontId="335" fillId="3" borderId="0" xfId="0" applyFont="1" applyFill="1" applyAlignment="1">
      <alignment vertical="center"/>
    </xf>
    <xf numFmtId="0" fontId="312" fillId="3" borderId="0" xfId="0" applyFont="1" applyFill="1" applyAlignment="1">
      <alignment vertical="center"/>
    </xf>
    <xf numFmtId="0" fontId="339" fillId="3" borderId="0" xfId="0" applyFont="1" applyFill="1" applyAlignment="1">
      <alignment vertical="center"/>
    </xf>
    <xf numFmtId="0" fontId="306" fillId="0" borderId="0" xfId="0" applyFont="1" applyAlignment="1">
      <alignment vertical="center"/>
    </xf>
    <xf numFmtId="0" fontId="342" fillId="0" borderId="0" xfId="0" applyFont="1" applyAlignment="1">
      <alignment wrapText="1"/>
    </xf>
    <xf numFmtId="0" fontId="342" fillId="0" borderId="0" xfId="0" applyFont="1" applyAlignment="1">
      <alignment vertical="center"/>
    </xf>
    <xf numFmtId="0" fontId="338" fillId="3" borderId="43" xfId="0" applyFont="1" applyFill="1" applyBorder="1" applyAlignment="1">
      <alignment vertical="center"/>
    </xf>
    <xf numFmtId="0" fontId="338" fillId="30" borderId="0" xfId="0" applyFont="1" applyFill="1" applyAlignment="1">
      <alignment vertical="center"/>
    </xf>
    <xf numFmtId="0" fontId="338" fillId="3" borderId="0" xfId="0" applyFont="1" applyFill="1" applyAlignment="1">
      <alignment vertical="center"/>
    </xf>
    <xf numFmtId="1" fontId="333" fillId="20" borderId="42" xfId="1" applyNumberFormat="1" applyFont="1" applyFill="1" applyBorder="1" applyAlignment="1">
      <alignment horizontal="center" vertical="center"/>
    </xf>
    <xf numFmtId="0" fontId="342" fillId="9" borderId="0" xfId="0" applyFont="1" applyFill="1" applyAlignment="1">
      <alignment horizontal="center" vertical="center"/>
    </xf>
    <xf numFmtId="0" fontId="340" fillId="30" borderId="0" xfId="0" applyFont="1" applyFill="1"/>
    <xf numFmtId="0" fontId="342" fillId="30" borderId="0" xfId="0" applyFont="1" applyFill="1"/>
    <xf numFmtId="1" fontId="346" fillId="0" borderId="42" xfId="1" applyNumberFormat="1" applyFont="1" applyFill="1" applyBorder="1" applyAlignment="1">
      <alignment horizontal="center" vertical="center"/>
    </xf>
    <xf numFmtId="0" fontId="334" fillId="30" borderId="0" xfId="0" applyFont="1" applyFill="1" applyAlignment="1">
      <alignment vertical="center"/>
    </xf>
    <xf numFmtId="1" fontId="332" fillId="0" borderId="0" xfId="0" applyNumberFormat="1" applyFont="1" applyAlignment="1">
      <alignment horizontal="center" vertical="top"/>
    </xf>
    <xf numFmtId="0" fontId="332" fillId="0" borderId="0" xfId="0" applyFont="1" applyAlignment="1">
      <alignment horizontal="center" vertical="top"/>
    </xf>
    <xf numFmtId="0" fontId="313" fillId="9" borderId="0" xfId="0" applyFont="1" applyFill="1" applyAlignment="1">
      <alignment horizontal="center" vertical="center"/>
    </xf>
    <xf numFmtId="0" fontId="313" fillId="0" borderId="43" xfId="0" applyFont="1" applyBorder="1" applyAlignment="1">
      <alignment horizontal="center" vertical="center"/>
    </xf>
    <xf numFmtId="0" fontId="334" fillId="9" borderId="0" xfId="0" applyFont="1" applyFill="1" applyAlignment="1">
      <alignment horizontal="center"/>
    </xf>
    <xf numFmtId="49" fontId="332" fillId="0" borderId="0" xfId="0" applyNumberFormat="1" applyFont="1" applyAlignment="1">
      <alignment horizontal="center"/>
    </xf>
    <xf numFmtId="0" fontId="334" fillId="3" borderId="42" xfId="0" applyFont="1" applyFill="1" applyBorder="1" applyAlignment="1">
      <alignment horizontal="center" vertical="center"/>
    </xf>
    <xf numFmtId="0" fontId="342" fillId="30" borderId="0" xfId="0" applyFont="1" applyFill="1" applyAlignment="1">
      <alignment horizontal="center" vertical="center"/>
    </xf>
    <xf numFmtId="1" fontId="336" fillId="0" borderId="42" xfId="1" applyNumberFormat="1" applyFont="1" applyFill="1" applyBorder="1" applyAlignment="1">
      <alignment horizontal="center" vertical="center"/>
    </xf>
    <xf numFmtId="0" fontId="336" fillId="0" borderId="0" xfId="0" applyFont="1" applyAlignment="1">
      <alignment vertical="center"/>
    </xf>
    <xf numFmtId="49" fontId="348" fillId="0" borderId="0" xfId="0" applyNumberFormat="1" applyFont="1" applyAlignment="1">
      <alignment horizontal="center" vertical="center" wrapText="1"/>
    </xf>
    <xf numFmtId="0" fontId="334" fillId="30" borderId="0" xfId="0" applyFont="1" applyFill="1"/>
    <xf numFmtId="0" fontId="206" fillId="0" borderId="20" xfId="0" applyFont="1" applyBorder="1"/>
    <xf numFmtId="0" fontId="334" fillId="30" borderId="0" xfId="0" applyFont="1" applyFill="1" applyAlignment="1">
      <alignment horizontal="center" vertical="center"/>
    </xf>
    <xf numFmtId="0" fontId="336" fillId="0" borderId="0" xfId="0" applyFont="1" applyAlignment="1">
      <alignment horizontal="left"/>
    </xf>
    <xf numFmtId="0" fontId="334" fillId="0" borderId="42" xfId="0" applyFont="1" applyBorder="1" applyAlignment="1">
      <alignment horizontal="center" vertical="center"/>
    </xf>
    <xf numFmtId="0" fontId="336" fillId="0" borderId="42" xfId="0" applyFont="1" applyBorder="1" applyAlignment="1">
      <alignment horizontal="center" vertical="center"/>
    </xf>
    <xf numFmtId="0" fontId="337" fillId="0" borderId="0" xfId="0" applyFont="1" applyAlignment="1">
      <alignment vertical="center"/>
    </xf>
    <xf numFmtId="0" fontId="337" fillId="0" borderId="0" xfId="0" applyFont="1" applyAlignment="1">
      <alignment horizontal="left"/>
    </xf>
    <xf numFmtId="0" fontId="332" fillId="0" borderId="42" xfId="0" applyFont="1" applyBorder="1" applyAlignment="1">
      <alignment horizontal="center" vertical="center"/>
    </xf>
    <xf numFmtId="0" fontId="334" fillId="9" borderId="0" xfId="0" applyFont="1" applyFill="1"/>
    <xf numFmtId="0" fontId="333" fillId="3" borderId="0" xfId="0" applyFont="1" applyFill="1" applyAlignment="1">
      <alignment horizontal="center" vertical="center"/>
    </xf>
    <xf numFmtId="0" fontId="206" fillId="0" borderId="2" xfId="0" applyFont="1" applyBorder="1"/>
    <xf numFmtId="0" fontId="332" fillId="0" borderId="2" xfId="0" applyFont="1" applyBorder="1" applyAlignment="1">
      <alignment horizontal="center" vertical="center"/>
    </xf>
    <xf numFmtId="1" fontId="332" fillId="0" borderId="2" xfId="1" applyNumberFormat="1" applyFont="1" applyFill="1" applyBorder="1" applyAlignment="1">
      <alignment horizontal="center" vertical="center"/>
    </xf>
    <xf numFmtId="1" fontId="333" fillId="29" borderId="42" xfId="1" applyNumberFormat="1" applyFont="1" applyFill="1" applyBorder="1" applyAlignment="1">
      <alignment horizontal="center" vertical="center"/>
    </xf>
    <xf numFmtId="1" fontId="333" fillId="0" borderId="0" xfId="1" applyNumberFormat="1" applyFont="1" applyFill="1" applyBorder="1" applyAlignment="1">
      <alignment horizontal="center" vertical="center"/>
    </xf>
    <xf numFmtId="0" fontId="333" fillId="29" borderId="42" xfId="0" applyFont="1" applyFill="1" applyBorder="1" applyAlignment="1">
      <alignment horizontal="center" vertical="center"/>
    </xf>
    <xf numFmtId="0" fontId="337" fillId="3" borderId="2" xfId="0" applyFont="1" applyFill="1" applyBorder="1" applyAlignment="1">
      <alignment horizontal="center" vertical="center"/>
    </xf>
    <xf numFmtId="0" fontId="206" fillId="0" borderId="0" xfId="0" applyFont="1" applyAlignment="1">
      <alignment horizontal="left" vertical="top"/>
    </xf>
    <xf numFmtId="0" fontId="206" fillId="0" borderId="2" xfId="0" applyFont="1" applyBorder="1" applyAlignment="1">
      <alignment horizontal="left" vertical="top"/>
    </xf>
    <xf numFmtId="0" fontId="206" fillId="9" borderId="2" xfId="0" applyFont="1" applyFill="1" applyBorder="1" applyAlignment="1">
      <alignment horizontal="left" vertical="top"/>
    </xf>
    <xf numFmtId="14" fontId="206" fillId="0" borderId="2" xfId="0" applyNumberFormat="1" applyFont="1" applyBorder="1" applyAlignment="1">
      <alignment horizontal="left" vertical="top" wrapText="1"/>
    </xf>
    <xf numFmtId="0" fontId="206" fillId="20" borderId="2" xfId="0" applyFont="1" applyFill="1" applyBorder="1" applyAlignment="1">
      <alignment horizontal="left" vertical="top"/>
    </xf>
    <xf numFmtId="14" fontId="206" fillId="0" borderId="2" xfId="0" applyNumberFormat="1" applyFont="1" applyBorder="1"/>
    <xf numFmtId="14" fontId="206" fillId="0" borderId="2" xfId="0" applyNumberFormat="1" applyFont="1" applyBorder="1" applyAlignment="1">
      <alignment wrapText="1"/>
    </xf>
    <xf numFmtId="0" fontId="206" fillId="20" borderId="2" xfId="0" applyFont="1" applyFill="1" applyBorder="1" applyAlignment="1">
      <alignment horizontal="center"/>
    </xf>
    <xf numFmtId="0" fontId="206" fillId="0" borderId="2" xfId="0" applyFont="1" applyBorder="1" applyAlignment="1">
      <alignment horizontal="center"/>
    </xf>
    <xf numFmtId="0" fontId="0" fillId="3" borderId="2" xfId="0" applyFill="1" applyBorder="1"/>
    <xf numFmtId="0" fontId="254" fillId="3" borderId="2" xfId="0" applyFont="1" applyFill="1" applyBorder="1" applyAlignment="1">
      <alignment horizontal="center" vertical="center"/>
    </xf>
    <xf numFmtId="0" fontId="254" fillId="3" borderId="2" xfId="0" applyFont="1" applyFill="1" applyBorder="1" applyAlignment="1">
      <alignment horizontal="center" vertical="center" wrapText="1"/>
    </xf>
    <xf numFmtId="0" fontId="284" fillId="3" borderId="2" xfId="0" applyFont="1" applyFill="1" applyBorder="1" applyAlignment="1">
      <alignment horizontal="center" vertical="center"/>
    </xf>
    <xf numFmtId="0" fontId="280" fillId="3" borderId="2" xfId="0" applyFont="1" applyFill="1" applyBorder="1" applyAlignment="1">
      <alignment horizontal="left" vertical="center"/>
    </xf>
    <xf numFmtId="169" fontId="280" fillId="3" borderId="2" xfId="0" applyNumberFormat="1" applyFont="1" applyFill="1" applyBorder="1" applyAlignment="1">
      <alignment horizontal="center" vertical="center" wrapText="1"/>
    </xf>
    <xf numFmtId="0" fontId="280" fillId="3" borderId="2" xfId="0" applyFont="1" applyFill="1" applyBorder="1" applyAlignment="1">
      <alignment horizontal="center" vertical="center" wrapText="1"/>
    </xf>
    <xf numFmtId="0" fontId="280" fillId="3" borderId="2" xfId="0" applyFont="1" applyFill="1" applyBorder="1" applyAlignment="1">
      <alignment horizontal="left" vertical="center" wrapText="1"/>
    </xf>
    <xf numFmtId="0" fontId="284" fillId="3" borderId="2" xfId="0" applyFont="1" applyFill="1" applyBorder="1" applyAlignment="1">
      <alignment horizontal="left" vertical="center"/>
    </xf>
    <xf numFmtId="0" fontId="284" fillId="3" borderId="2" xfId="0" applyFont="1" applyFill="1" applyBorder="1" applyAlignment="1">
      <alignment horizontal="center" vertical="center" wrapText="1"/>
    </xf>
    <xf numFmtId="0" fontId="284" fillId="3" borderId="2" xfId="0" applyFont="1" applyFill="1" applyBorder="1" applyAlignment="1">
      <alignment horizontal="left" vertical="center" wrapText="1"/>
    </xf>
    <xf numFmtId="169" fontId="284" fillId="3" borderId="2" xfId="0" applyNumberFormat="1" applyFont="1" applyFill="1" applyBorder="1" applyAlignment="1">
      <alignment horizontal="center" vertical="center"/>
    </xf>
    <xf numFmtId="14" fontId="28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80" fillId="3" borderId="2" xfId="0" applyFont="1" applyFill="1" applyBorder="1" applyAlignment="1">
      <alignment horizontal="center" vertical="center"/>
    </xf>
    <xf numFmtId="14" fontId="280" fillId="3" borderId="2" xfId="0" applyNumberFormat="1" applyFont="1" applyFill="1" applyBorder="1" applyAlignment="1">
      <alignment horizontal="center" vertical="center"/>
    </xf>
    <xf numFmtId="0" fontId="284" fillId="3" borderId="46" xfId="0" applyFont="1" applyFill="1" applyBorder="1" applyAlignment="1">
      <alignment horizontal="left" vertical="center" wrapText="1"/>
    </xf>
    <xf numFmtId="169" fontId="243" fillId="3" borderId="2" xfId="0" applyNumberFormat="1" applyFont="1" applyFill="1" applyBorder="1" applyAlignment="1">
      <alignment horizontal="center" vertical="center"/>
    </xf>
    <xf numFmtId="0" fontId="24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80" fillId="0" borderId="2" xfId="0" applyNumberFormat="1" applyFont="1" applyBorder="1" applyAlignment="1">
      <alignment horizontal="center" vertical="center"/>
    </xf>
    <xf numFmtId="14" fontId="25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8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80" fillId="3" borderId="3" xfId="0" applyFont="1" applyFill="1" applyBorder="1" applyAlignment="1">
      <alignment horizontal="left" vertical="center"/>
    </xf>
    <xf numFmtId="0" fontId="280" fillId="3" borderId="3" xfId="0" applyFont="1" applyFill="1" applyBorder="1" applyAlignment="1">
      <alignment horizontal="center" vertical="center"/>
    </xf>
    <xf numFmtId="0" fontId="280" fillId="3" borderId="28" xfId="0" applyFont="1" applyFill="1" applyBorder="1" applyAlignment="1">
      <alignment horizontal="left" vertical="center"/>
    </xf>
    <xf numFmtId="0" fontId="248" fillId="3" borderId="2" xfId="0" applyFont="1" applyFill="1" applyBorder="1" applyAlignment="1">
      <alignment horizontal="center"/>
    </xf>
    <xf numFmtId="173" fontId="248" fillId="3" borderId="2" xfId="0" applyNumberFormat="1" applyFont="1" applyFill="1" applyBorder="1" applyAlignment="1">
      <alignment horizontal="center" vertical="center"/>
    </xf>
    <xf numFmtId="173" fontId="248" fillId="3" borderId="2" xfId="0" applyNumberFormat="1" applyFont="1" applyFill="1" applyBorder="1" applyAlignment="1">
      <alignment horizontal="center"/>
    </xf>
    <xf numFmtId="0" fontId="248" fillId="3" borderId="2" xfId="0" applyFont="1" applyFill="1" applyBorder="1" applyAlignment="1">
      <alignment horizontal="center" vertical="center"/>
    </xf>
    <xf numFmtId="0" fontId="338" fillId="30" borderId="2" xfId="0" applyFont="1" applyFill="1" applyBorder="1" applyAlignment="1">
      <alignment vertical="center"/>
    </xf>
    <xf numFmtId="0" fontId="338" fillId="0" borderId="0" xfId="0" applyFont="1" applyAlignment="1">
      <alignment vertical="center"/>
    </xf>
    <xf numFmtId="0" fontId="334" fillId="0" borderId="0" xfId="0" applyFont="1" applyAlignment="1">
      <alignment vertical="center" wrapText="1"/>
    </xf>
    <xf numFmtId="0" fontId="205" fillId="0" borderId="2" xfId="0" applyFont="1" applyBorder="1" applyAlignment="1">
      <alignment horizontal="center"/>
    </xf>
    <xf numFmtId="0" fontId="204" fillId="0" borderId="2" xfId="0" applyFont="1" applyBorder="1" applyAlignment="1">
      <alignment horizontal="center"/>
    </xf>
    <xf numFmtId="14" fontId="281" fillId="0" borderId="2" xfId="0" applyNumberFormat="1" applyFont="1" applyBorder="1" applyAlignment="1">
      <alignment horizontal="right" vertical="top"/>
    </xf>
    <xf numFmtId="0" fontId="203" fillId="0" borderId="2" xfId="0" applyFont="1" applyBorder="1" applyAlignment="1">
      <alignment horizontal="center"/>
    </xf>
    <xf numFmtId="0" fontId="281" fillId="0" borderId="3" xfId="0" applyFont="1" applyBorder="1" applyAlignment="1">
      <alignment horizontal="left" vertical="top"/>
    </xf>
    <xf numFmtId="0" fontId="281" fillId="0" borderId="3" xfId="0" applyFont="1" applyBorder="1" applyAlignment="1">
      <alignment horizontal="left"/>
    </xf>
    <xf numFmtId="14" fontId="281" fillId="0" borderId="3" xfId="0" applyNumberFormat="1" applyFont="1" applyBorder="1"/>
    <xf numFmtId="0" fontId="202" fillId="0" borderId="2" xfId="0" applyFont="1" applyBorder="1" applyAlignment="1">
      <alignment horizontal="center"/>
    </xf>
    <xf numFmtId="14" fontId="202" fillId="0" borderId="2" xfId="0" applyNumberFormat="1" applyFont="1" applyBorder="1" applyAlignment="1">
      <alignment horizontal="center" vertical="center"/>
    </xf>
    <xf numFmtId="169" fontId="350" fillId="0" borderId="2" xfId="14" applyNumberFormat="1" applyFont="1" applyBorder="1" applyAlignment="1">
      <alignment horizontal="center" vertical="center" wrapText="1"/>
    </xf>
    <xf numFmtId="0" fontId="281" fillId="0" borderId="2" xfId="0" applyFont="1" applyBorder="1" applyAlignment="1">
      <alignment horizontal="center" vertical="top"/>
    </xf>
    <xf numFmtId="0" fontId="281" fillId="0" borderId="3" xfId="0" applyFont="1" applyBorder="1" applyAlignment="1">
      <alignment horizontal="center" vertical="center"/>
    </xf>
    <xf numFmtId="0" fontId="281" fillId="0" borderId="3" xfId="0" applyFont="1" applyBorder="1" applyAlignment="1">
      <alignment horizontal="center"/>
    </xf>
    <xf numFmtId="0" fontId="281" fillId="3" borderId="0" xfId="0" applyFont="1" applyFill="1" applyAlignment="1">
      <alignment horizontal="center" vertical="center"/>
    </xf>
    <xf numFmtId="0" fontId="284" fillId="0" borderId="2" xfId="0" applyFont="1" applyBorder="1" applyAlignment="1">
      <alignment vertical="top"/>
    </xf>
    <xf numFmtId="0" fontId="284" fillId="0" borderId="2" xfId="0" applyFont="1" applyBorder="1" applyAlignment="1">
      <alignment horizontal="left" vertical="top"/>
    </xf>
    <xf numFmtId="0" fontId="351" fillId="3" borderId="2" xfId="0" applyFont="1" applyFill="1" applyBorder="1" applyAlignment="1">
      <alignment horizontal="center" vertical="center"/>
    </xf>
    <xf numFmtId="0" fontId="201"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00" fillId="0" borderId="2" xfId="0" applyFont="1" applyBorder="1" applyAlignment="1">
      <alignment horizontal="center"/>
    </xf>
    <xf numFmtId="0" fontId="199" fillId="0" borderId="0" xfId="0" applyFont="1"/>
    <xf numFmtId="0" fontId="281" fillId="3" borderId="3" xfId="0" applyFont="1" applyFill="1" applyBorder="1" applyAlignment="1">
      <alignment horizontal="left"/>
    </xf>
    <xf numFmtId="0" fontId="199" fillId="0" borderId="2" xfId="0" applyFont="1" applyBorder="1"/>
    <xf numFmtId="0" fontId="198" fillId="0" borderId="0" xfId="0" applyFont="1"/>
    <xf numFmtId="0" fontId="198" fillId="0" borderId="2" xfId="0" applyFont="1" applyBorder="1"/>
    <xf numFmtId="0" fontId="338" fillId="30" borderId="25" xfId="0" applyFont="1" applyFill="1" applyBorder="1" applyAlignment="1">
      <alignment vertical="center"/>
    </xf>
    <xf numFmtId="0" fontId="328" fillId="0" borderId="0" xfId="0" applyFont="1" applyAlignment="1">
      <alignment vertical="center"/>
    </xf>
    <xf numFmtId="0" fontId="197" fillId="0" borderId="2" xfId="0" applyFont="1" applyBorder="1" applyAlignment="1">
      <alignment horizontal="center"/>
    </xf>
    <xf numFmtId="0" fontId="352" fillId="0" borderId="0" xfId="0" applyFont="1"/>
    <xf numFmtId="0" fontId="197" fillId="0" borderId="0" xfId="0" applyFont="1"/>
    <xf numFmtId="1" fontId="332" fillId="20" borderId="42" xfId="1" applyNumberFormat="1" applyFont="1" applyFill="1" applyBorder="1" applyAlignment="1">
      <alignment horizontal="center" vertical="center"/>
    </xf>
    <xf numFmtId="0" fontId="196" fillId="0" borderId="0" xfId="0" applyFont="1"/>
    <xf numFmtId="0" fontId="346" fillId="0" borderId="42" xfId="0" applyFont="1" applyBorder="1" applyAlignment="1">
      <alignment horizontal="center" vertical="center"/>
    </xf>
    <xf numFmtId="168" fontId="322" fillId="0" borderId="0" xfId="0" applyNumberFormat="1" applyFont="1" applyAlignment="1">
      <alignment horizontal="center" vertical="center"/>
    </xf>
    <xf numFmtId="168" fontId="322" fillId="20" borderId="0" xfId="0" applyNumberFormat="1" applyFont="1" applyFill="1" applyAlignment="1">
      <alignment horizontal="center" vertical="center"/>
    </xf>
    <xf numFmtId="0" fontId="338" fillId="30" borderId="0" xfId="0" applyFont="1" applyFill="1" applyAlignment="1">
      <alignment horizontal="center" vertical="center"/>
    </xf>
    <xf numFmtId="0" fontId="338" fillId="3" borderId="0" xfId="0" applyFont="1" applyFill="1" applyAlignment="1">
      <alignment horizontal="center" vertical="center"/>
    </xf>
    <xf numFmtId="0" fontId="342" fillId="0" borderId="0" xfId="0" applyFont="1" applyAlignment="1">
      <alignment horizontal="left" vertical="center" wrapText="1"/>
    </xf>
    <xf numFmtId="0" fontId="338" fillId="18" borderId="0" xfId="0" applyFont="1" applyFill="1" applyAlignment="1">
      <alignment horizontal="center" vertical="center"/>
    </xf>
    <xf numFmtId="0" fontId="195" fillId="0" borderId="2" xfId="0" applyFont="1" applyBorder="1" applyAlignment="1">
      <alignment horizontal="center"/>
    </xf>
    <xf numFmtId="0" fontId="194" fillId="0" borderId="2" xfId="0" applyFont="1" applyBorder="1"/>
    <xf numFmtId="0" fontId="339" fillId="0" borderId="0" xfId="0" applyFont="1" applyAlignment="1">
      <alignment horizontal="center"/>
    </xf>
    <xf numFmtId="14" fontId="281" fillId="9" borderId="2" xfId="0" applyNumberFormat="1" applyFont="1" applyFill="1" applyBorder="1"/>
    <xf numFmtId="14" fontId="281" fillId="9" borderId="2" xfId="0" applyNumberFormat="1" applyFont="1" applyFill="1" applyBorder="1" applyAlignment="1">
      <alignment horizontal="right"/>
    </xf>
    <xf numFmtId="14" fontId="281" fillId="9" borderId="3" xfId="0" applyNumberFormat="1" applyFont="1" applyFill="1" applyBorder="1" applyAlignment="1">
      <alignment vertical="center"/>
    </xf>
    <xf numFmtId="14" fontId="281" fillId="9" borderId="2" xfId="0" applyNumberFormat="1" applyFont="1" applyFill="1" applyBorder="1" applyAlignment="1">
      <alignment horizontal="right" vertical="top"/>
    </xf>
    <xf numFmtId="0" fontId="193" fillId="0" borderId="2" xfId="0" applyFont="1" applyBorder="1" applyAlignment="1">
      <alignment horizontal="center"/>
    </xf>
    <xf numFmtId="0" fontId="284" fillId="0" borderId="2" xfId="0" applyFont="1" applyBorder="1" applyAlignment="1">
      <alignment horizontal="left"/>
    </xf>
    <xf numFmtId="0" fontId="192" fillId="0" borderId="2" xfId="0" applyFont="1" applyBorder="1" applyAlignment="1">
      <alignment horizontal="center"/>
    </xf>
    <xf numFmtId="0" fontId="191" fillId="0" borderId="2" xfId="0" applyFont="1" applyBorder="1" applyAlignment="1">
      <alignment horizontal="center"/>
    </xf>
    <xf numFmtId="169" fontId="350" fillId="9" borderId="2" xfId="14" applyNumberFormat="1" applyFont="1" applyFill="1" applyBorder="1" applyAlignment="1">
      <alignment horizontal="center" vertical="center" wrapText="1"/>
    </xf>
    <xf numFmtId="0" fontId="190" fillId="0" borderId="2" xfId="0" applyFont="1" applyBorder="1" applyAlignment="1">
      <alignment horizontal="center"/>
    </xf>
    <xf numFmtId="14" fontId="281" fillId="0" borderId="3" xfId="0" applyNumberFormat="1" applyFont="1" applyBorder="1" applyAlignment="1">
      <alignment horizontal="right" vertical="top"/>
    </xf>
    <xf numFmtId="0" fontId="284" fillId="0" borderId="3" xfId="0" applyFont="1" applyBorder="1" applyAlignment="1">
      <alignment horizontal="left" vertical="top"/>
    </xf>
    <xf numFmtId="0" fontId="281" fillId="0" borderId="2" xfId="0" applyFont="1" applyBorder="1" applyAlignment="1">
      <alignment horizontal="left" vertical="top" wrapText="1"/>
    </xf>
    <xf numFmtId="0" fontId="353" fillId="0" borderId="0" xfId="0" applyFont="1" applyAlignment="1">
      <alignment horizontal="center" vertical="center" wrapText="1"/>
    </xf>
    <xf numFmtId="0" fontId="354" fillId="0" borderId="0" xfId="0" applyFont="1" applyAlignment="1">
      <alignment vertical="center" wrapText="1"/>
    </xf>
    <xf numFmtId="0" fontId="354" fillId="0" borderId="0" xfId="0" applyFont="1" applyAlignment="1">
      <alignment horizontal="center" vertical="center" wrapText="1"/>
    </xf>
    <xf numFmtId="0" fontId="355" fillId="0" borderId="0" xfId="0" applyFont="1" applyAlignment="1">
      <alignment vertical="center" wrapText="1"/>
    </xf>
    <xf numFmtId="0" fontId="355" fillId="0" borderId="0" xfId="0" applyFont="1" applyAlignment="1">
      <alignment horizontal="center" vertical="center" wrapText="1"/>
    </xf>
    <xf numFmtId="0" fontId="189" fillId="0" borderId="2" xfId="0" applyFont="1" applyBorder="1" applyAlignment="1">
      <alignment horizontal="center"/>
    </xf>
    <xf numFmtId="0" fontId="188" fillId="0" borderId="2" xfId="0" applyFont="1" applyBorder="1" applyAlignment="1">
      <alignment horizontal="center"/>
    </xf>
    <xf numFmtId="0" fontId="260" fillId="9" borderId="69" xfId="0" applyFont="1" applyFill="1" applyBorder="1" applyAlignment="1">
      <alignment horizontal="center" vertical="center"/>
    </xf>
    <xf numFmtId="0" fontId="260" fillId="9" borderId="70" xfId="0" applyFont="1" applyFill="1" applyBorder="1" applyAlignment="1">
      <alignment horizontal="center" vertical="center" wrapText="1"/>
    </xf>
    <xf numFmtId="0" fontId="260" fillId="9" borderId="71" xfId="0" applyFont="1" applyFill="1" applyBorder="1" applyAlignment="1">
      <alignment horizontal="center" vertical="center"/>
    </xf>
    <xf numFmtId="0" fontId="284" fillId="3" borderId="6" xfId="0" applyFont="1" applyFill="1" applyBorder="1" applyAlignment="1">
      <alignment horizontal="center" vertical="center"/>
    </xf>
    <xf numFmtId="0" fontId="284" fillId="3" borderId="7" xfId="0" applyFont="1" applyFill="1" applyBorder="1" applyAlignment="1">
      <alignment horizontal="left" vertical="center"/>
    </xf>
    <xf numFmtId="169" fontId="284" fillId="3" borderId="7" xfId="0" applyNumberFormat="1" applyFont="1" applyFill="1" applyBorder="1" applyAlignment="1">
      <alignment horizontal="center" vertical="center" wrapText="1"/>
    </xf>
    <xf numFmtId="14" fontId="284" fillId="3" borderId="7" xfId="0" applyNumberFormat="1" applyFont="1" applyFill="1" applyBorder="1" applyAlignment="1">
      <alignment horizontal="center" vertical="center"/>
    </xf>
    <xf numFmtId="0" fontId="284" fillId="3" borderId="13" xfId="0" applyFont="1" applyFill="1" applyBorder="1" applyAlignment="1">
      <alignment horizontal="left" vertical="center" wrapText="1"/>
    </xf>
    <xf numFmtId="0" fontId="284" fillId="3" borderId="8" xfId="0" applyFont="1" applyFill="1" applyBorder="1" applyAlignment="1">
      <alignment horizontal="center" vertical="center"/>
    </xf>
    <xf numFmtId="0" fontId="284" fillId="3" borderId="14" xfId="0" applyFont="1" applyFill="1" applyBorder="1" applyAlignment="1">
      <alignment horizontal="left" vertical="center" wrapText="1"/>
    </xf>
    <xf numFmtId="14" fontId="284" fillId="3" borderId="2" xfId="0" applyNumberFormat="1" applyFont="1" applyFill="1" applyBorder="1" applyAlignment="1">
      <alignment horizontal="left" vertical="center"/>
    </xf>
    <xf numFmtId="0" fontId="0" fillId="0" borderId="0" xfId="0" applyAlignment="1">
      <alignment horizontal="left" vertical="center"/>
    </xf>
    <xf numFmtId="14" fontId="280" fillId="3" borderId="2" xfId="0" applyNumberFormat="1" applyFont="1" applyFill="1" applyBorder="1" applyAlignment="1">
      <alignment horizontal="left" vertical="center"/>
    </xf>
    <xf numFmtId="169" fontId="242" fillId="3" borderId="2" xfId="0" applyNumberFormat="1" applyFont="1" applyFill="1" applyBorder="1" applyAlignment="1">
      <alignment horizontal="center" vertical="center"/>
    </xf>
    <xf numFmtId="0" fontId="284" fillId="3" borderId="10" xfId="0" applyFont="1" applyFill="1" applyBorder="1" applyAlignment="1">
      <alignment horizontal="center" vertical="center"/>
    </xf>
    <xf numFmtId="0" fontId="284" fillId="3" borderId="11" xfId="0" applyFont="1" applyFill="1" applyBorder="1" applyAlignment="1">
      <alignment horizontal="left" vertical="center"/>
    </xf>
    <xf numFmtId="169" fontId="284" fillId="0" borderId="11" xfId="0" applyNumberFormat="1" applyFont="1" applyBorder="1" applyAlignment="1">
      <alignment horizontal="center" vertical="center"/>
    </xf>
    <xf numFmtId="14" fontId="284"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84" fillId="3" borderId="16" xfId="0" applyFont="1" applyFill="1" applyBorder="1" applyAlignment="1">
      <alignment horizontal="left" vertical="center" wrapText="1"/>
    </xf>
    <xf numFmtId="0" fontId="0" fillId="3" borderId="51" xfId="0" applyFill="1" applyBorder="1" applyAlignment="1">
      <alignment horizontal="center" vertical="top"/>
    </xf>
    <xf numFmtId="0" fontId="254" fillId="3" borderId="70" xfId="0" applyFont="1" applyFill="1" applyBorder="1" applyAlignment="1">
      <alignment horizontal="center" vertical="center"/>
    </xf>
    <xf numFmtId="0" fontId="187" fillId="0" borderId="2" xfId="0" applyFont="1" applyBorder="1" applyAlignment="1">
      <alignment horizontal="center"/>
    </xf>
    <xf numFmtId="14" fontId="281" fillId="0" borderId="3" xfId="0" applyNumberFormat="1" applyFont="1" applyBorder="1" applyAlignment="1">
      <alignment horizontal="right"/>
    </xf>
    <xf numFmtId="0" fontId="284" fillId="0" borderId="3" xfId="0" applyFont="1" applyBorder="1" applyAlignment="1">
      <alignment horizontal="left"/>
    </xf>
    <xf numFmtId="0" fontId="186" fillId="0" borderId="2" xfId="0" applyFont="1" applyBorder="1" applyAlignment="1">
      <alignment horizontal="center"/>
    </xf>
    <xf numFmtId="0" fontId="284" fillId="0" borderId="46" xfId="0" applyFont="1" applyBorder="1" applyAlignment="1">
      <alignment horizontal="left" vertical="center" wrapText="1"/>
    </xf>
    <xf numFmtId="0" fontId="280" fillId="0" borderId="2" xfId="0" applyFont="1" applyBorder="1" applyAlignment="1">
      <alignment horizontal="left" vertical="center"/>
    </xf>
    <xf numFmtId="169" fontId="280" fillId="0" borderId="2" xfId="0" applyNumberFormat="1" applyFont="1" applyBorder="1" applyAlignment="1">
      <alignment horizontal="center" vertical="center" wrapText="1"/>
    </xf>
    <xf numFmtId="14" fontId="280" fillId="0" borderId="2" xfId="0" applyNumberFormat="1" applyFont="1" applyBorder="1" applyAlignment="1">
      <alignment horizontal="center" vertical="center"/>
    </xf>
    <xf numFmtId="169" fontId="243" fillId="0" borderId="2" xfId="0" applyNumberFormat="1" applyFont="1" applyBorder="1" applyAlignment="1">
      <alignment horizontal="center" vertical="center"/>
    </xf>
    <xf numFmtId="14" fontId="254" fillId="0" borderId="2" xfId="0" applyNumberFormat="1" applyFont="1" applyBorder="1" applyAlignment="1">
      <alignment horizontal="center" vertical="center"/>
    </xf>
    <xf numFmtId="169" fontId="254" fillId="0" borderId="2" xfId="0" applyNumberFormat="1" applyFont="1" applyBorder="1" applyAlignment="1">
      <alignment horizontal="center" vertical="center"/>
    </xf>
    <xf numFmtId="0" fontId="248" fillId="0" borderId="2" xfId="0" applyFont="1" applyBorder="1" applyAlignment="1">
      <alignment horizontal="center"/>
    </xf>
    <xf numFmtId="173" fontId="248" fillId="0" borderId="2" xfId="0" applyNumberFormat="1" applyFont="1" applyBorder="1" applyAlignment="1">
      <alignment horizontal="center" vertical="center"/>
    </xf>
    <xf numFmtId="173" fontId="248" fillId="0" borderId="2" xfId="0" applyNumberFormat="1" applyFont="1" applyBorder="1" applyAlignment="1">
      <alignment horizontal="center"/>
    </xf>
    <xf numFmtId="0" fontId="284" fillId="9" borderId="2" xfId="0" applyFont="1" applyFill="1" applyBorder="1" applyAlignment="1">
      <alignment horizontal="left" vertical="top"/>
    </xf>
    <xf numFmtId="0" fontId="281" fillId="9" borderId="3" xfId="0" applyFont="1" applyFill="1" applyBorder="1" applyAlignment="1">
      <alignment horizontal="left"/>
    </xf>
    <xf numFmtId="0" fontId="185" fillId="0" borderId="2" xfId="0" applyFont="1" applyBorder="1" applyAlignment="1">
      <alignment horizontal="center"/>
    </xf>
    <xf numFmtId="0" fontId="356" fillId="0" borderId="2" xfId="0" applyFont="1" applyBorder="1" applyAlignment="1" applyProtection="1">
      <alignment horizontal="center" vertical="center" wrapText="1"/>
      <protection hidden="1"/>
    </xf>
    <xf numFmtId="0" fontId="356" fillId="0" borderId="2" xfId="0" applyFont="1" applyBorder="1" applyAlignment="1" applyProtection="1">
      <alignment vertical="center" wrapText="1"/>
      <protection hidden="1"/>
    </xf>
    <xf numFmtId="169" fontId="356" fillId="0" borderId="2" xfId="0" applyNumberFormat="1" applyFont="1" applyBorder="1" applyAlignment="1" applyProtection="1">
      <alignment horizontal="center" vertical="center"/>
      <protection hidden="1"/>
    </xf>
    <xf numFmtId="169" fontId="356" fillId="0" borderId="2" xfId="0" applyNumberFormat="1" applyFont="1" applyBorder="1" applyAlignment="1" applyProtection="1">
      <alignment vertical="center"/>
      <protection hidden="1"/>
    </xf>
    <xf numFmtId="1" fontId="356" fillId="0" borderId="2" xfId="0" applyNumberFormat="1" applyFont="1" applyBorder="1" applyAlignment="1" applyProtection="1">
      <alignment horizontal="center" vertical="center"/>
      <protection hidden="1"/>
    </xf>
    <xf numFmtId="1" fontId="356" fillId="0" borderId="2" xfId="0" applyNumberFormat="1" applyFont="1" applyBorder="1" applyAlignment="1" applyProtection="1">
      <alignment horizontal="left" vertical="center" wrapText="1"/>
      <protection hidden="1"/>
    </xf>
    <xf numFmtId="0" fontId="356" fillId="5" borderId="2" xfId="0" applyFont="1" applyFill="1" applyBorder="1" applyAlignment="1" applyProtection="1">
      <alignment horizontal="center" vertical="center" wrapText="1"/>
      <protection hidden="1"/>
    </xf>
    <xf numFmtId="0" fontId="356" fillId="5" borderId="2" xfId="0" applyFont="1" applyFill="1" applyBorder="1" applyAlignment="1" applyProtection="1">
      <alignment vertical="center" wrapText="1"/>
      <protection hidden="1"/>
    </xf>
    <xf numFmtId="1" fontId="356" fillId="5" borderId="2" xfId="0" applyNumberFormat="1" applyFont="1" applyFill="1" applyBorder="1" applyAlignment="1" applyProtection="1">
      <alignment horizontal="center" vertical="center"/>
      <protection hidden="1"/>
    </xf>
    <xf numFmtId="1" fontId="356" fillId="5" borderId="2" xfId="0" applyNumberFormat="1" applyFont="1" applyFill="1" applyBorder="1" applyAlignment="1" applyProtection="1">
      <alignment horizontal="center" vertical="center" wrapText="1"/>
      <protection hidden="1"/>
    </xf>
    <xf numFmtId="0" fontId="357" fillId="0" borderId="2" xfId="0" applyFont="1" applyBorder="1" applyAlignment="1" applyProtection="1">
      <alignment horizontal="center" vertical="center"/>
      <protection hidden="1"/>
    </xf>
    <xf numFmtId="169" fontId="356" fillId="5" borderId="2" xfId="0" applyNumberFormat="1" applyFont="1" applyFill="1" applyBorder="1" applyAlignment="1" applyProtection="1">
      <alignment horizontal="center" vertical="center"/>
      <protection hidden="1"/>
    </xf>
    <xf numFmtId="169" fontId="356" fillId="3" borderId="2" xfId="0" applyNumberFormat="1" applyFont="1" applyFill="1" applyBorder="1" applyAlignment="1" applyProtection="1">
      <alignment horizontal="center" vertical="center"/>
      <protection hidden="1"/>
    </xf>
    <xf numFmtId="0" fontId="357" fillId="10" borderId="2" xfId="0" applyFont="1" applyFill="1" applyBorder="1" applyAlignment="1" applyProtection="1">
      <alignment horizontal="center" vertical="center" wrapText="1"/>
      <protection hidden="1"/>
    </xf>
    <xf numFmtId="0" fontId="358" fillId="10" borderId="25" xfId="0" applyFont="1" applyFill="1" applyBorder="1" applyAlignment="1" applyProtection="1">
      <alignment horizontal="center" vertical="center"/>
      <protection hidden="1"/>
    </xf>
    <xf numFmtId="0" fontId="358" fillId="10" borderId="33" xfId="0" applyFont="1" applyFill="1" applyBorder="1" applyAlignment="1" applyProtection="1">
      <alignment vertical="center" wrapText="1"/>
      <protection hidden="1"/>
    </xf>
    <xf numFmtId="0" fontId="358" fillId="10" borderId="33" xfId="0" applyFont="1" applyFill="1" applyBorder="1" applyAlignment="1" applyProtection="1">
      <alignment horizontal="left" vertical="center" wrapText="1"/>
      <protection hidden="1"/>
    </xf>
    <xf numFmtId="0" fontId="358" fillId="10" borderId="2" xfId="0" applyFont="1" applyFill="1" applyBorder="1" applyAlignment="1" applyProtection="1">
      <alignment horizontal="center" vertical="center"/>
      <protection hidden="1"/>
    </xf>
    <xf numFmtId="0" fontId="358" fillId="10" borderId="33" xfId="0" applyFont="1" applyFill="1" applyBorder="1" applyAlignment="1" applyProtection="1">
      <alignment horizontal="center" vertical="center"/>
      <protection hidden="1"/>
    </xf>
    <xf numFmtId="0" fontId="358" fillId="10" borderId="28" xfId="0" applyFont="1" applyFill="1" applyBorder="1" applyAlignment="1" applyProtection="1">
      <alignment horizontal="center" vertical="center"/>
      <protection hidden="1"/>
    </xf>
    <xf numFmtId="0" fontId="358" fillId="10" borderId="33" xfId="0" applyFont="1" applyFill="1" applyBorder="1" applyAlignment="1" applyProtection="1">
      <alignment vertical="center"/>
      <protection hidden="1"/>
    </xf>
    <xf numFmtId="0" fontId="254" fillId="0" borderId="2" xfId="0" applyFont="1" applyBorder="1" applyAlignment="1">
      <alignment horizontal="left" vertical="center" wrapText="1"/>
    </xf>
    <xf numFmtId="0" fontId="184" fillId="0" borderId="2" xfId="0" applyFont="1" applyBorder="1" applyAlignment="1">
      <alignment horizontal="center"/>
    </xf>
    <xf numFmtId="0" fontId="183" fillId="0" borderId="2" xfId="0" applyFont="1" applyBorder="1" applyAlignment="1">
      <alignment horizontal="center"/>
    </xf>
    <xf numFmtId="0" fontId="182" fillId="0" borderId="2" xfId="0" applyFont="1" applyBorder="1" applyAlignment="1">
      <alignment horizontal="center"/>
    </xf>
    <xf numFmtId="0" fontId="181" fillId="0" borderId="2" xfId="0" applyFont="1" applyBorder="1" applyAlignment="1">
      <alignment horizontal="center"/>
    </xf>
    <xf numFmtId="169" fontId="357" fillId="0" borderId="2" xfId="0" applyNumberFormat="1" applyFont="1" applyBorder="1" applyAlignment="1" applyProtection="1">
      <alignment horizontal="left" vertical="center" wrapText="1"/>
      <protection hidden="1"/>
    </xf>
    <xf numFmtId="0" fontId="180" fillId="0" borderId="2" xfId="0" applyFont="1" applyBorder="1" applyAlignment="1">
      <alignment horizontal="center"/>
    </xf>
    <xf numFmtId="0" fontId="179" fillId="0" borderId="2" xfId="0" applyFont="1" applyBorder="1" applyAlignment="1">
      <alignment horizontal="center"/>
    </xf>
    <xf numFmtId="0" fontId="284" fillId="0" borderId="0" xfId="0" applyFont="1"/>
    <xf numFmtId="0" fontId="178" fillId="0" borderId="2" xfId="0" applyFont="1" applyBorder="1" applyAlignment="1">
      <alignment horizontal="center"/>
    </xf>
    <xf numFmtId="0" fontId="176" fillId="0" borderId="2" xfId="0" applyFont="1" applyBorder="1" applyAlignment="1">
      <alignment horizontal="center"/>
    </xf>
    <xf numFmtId="0" fontId="177" fillId="0" borderId="2" xfId="0" applyFont="1" applyBorder="1" applyAlignment="1">
      <alignment horizontal="center"/>
    </xf>
    <xf numFmtId="0" fontId="175" fillId="0" borderId="2" xfId="0" applyFont="1" applyBorder="1" applyAlignment="1">
      <alignment horizontal="center"/>
    </xf>
    <xf numFmtId="0" fontId="174" fillId="0" borderId="2" xfId="0" applyFont="1" applyBorder="1" applyAlignment="1">
      <alignment horizontal="center"/>
    </xf>
    <xf numFmtId="0" fontId="334" fillId="23" borderId="0" xfId="0" applyFont="1" applyFill="1" applyAlignment="1">
      <alignment wrapText="1"/>
    </xf>
    <xf numFmtId="1" fontId="333" fillId="15" borderId="42" xfId="1" applyNumberFormat="1" applyFont="1" applyFill="1" applyBorder="1" applyAlignment="1">
      <alignment horizontal="center" vertical="center"/>
    </xf>
    <xf numFmtId="1" fontId="336" fillId="15" borderId="42" xfId="1" applyNumberFormat="1" applyFont="1" applyFill="1" applyBorder="1" applyAlignment="1">
      <alignment horizontal="center" vertical="center"/>
    </xf>
    <xf numFmtId="0" fontId="173" fillId="0" borderId="2" xfId="0" applyFont="1" applyBorder="1" applyAlignment="1">
      <alignment horizontal="center"/>
    </xf>
    <xf numFmtId="0" fontId="242" fillId="0" borderId="2" xfId="0" applyFont="1" applyBorder="1"/>
    <xf numFmtId="0" fontId="170" fillId="0" borderId="2" xfId="0" applyFont="1" applyBorder="1" applyAlignment="1">
      <alignment horizontal="center"/>
    </xf>
    <xf numFmtId="0" fontId="338" fillId="30" borderId="33" xfId="0" applyFont="1" applyFill="1" applyBorder="1" applyAlignment="1">
      <alignment horizontal="center" vertical="center"/>
    </xf>
    <xf numFmtId="1" fontId="336" fillId="0" borderId="2" xfId="1" applyNumberFormat="1" applyFont="1" applyFill="1" applyBorder="1" applyAlignment="1">
      <alignment horizontal="center" vertical="center"/>
    </xf>
    <xf numFmtId="0" fontId="333" fillId="0" borderId="2" xfId="0" applyFont="1" applyBorder="1" applyAlignment="1">
      <alignment horizontal="center" vertical="center"/>
    </xf>
    <xf numFmtId="0" fontId="338" fillId="18" borderId="0" xfId="0" applyFont="1" applyFill="1" applyAlignment="1">
      <alignment vertical="center"/>
    </xf>
    <xf numFmtId="0" fontId="344" fillId="0" borderId="0" xfId="0" applyFont="1" applyAlignment="1">
      <alignment vertical="center"/>
    </xf>
    <xf numFmtId="0" fontId="338" fillId="30" borderId="33" xfId="0" applyFont="1" applyFill="1" applyBorder="1" applyAlignment="1">
      <alignment vertical="center"/>
    </xf>
    <xf numFmtId="0" fontId="338" fillId="0" borderId="43" xfId="0" applyFont="1" applyBorder="1" applyAlignment="1">
      <alignment vertical="center"/>
    </xf>
    <xf numFmtId="0" fontId="338" fillId="30" borderId="46" xfId="0" applyFont="1" applyFill="1" applyBorder="1" applyAlignment="1">
      <alignment vertical="center"/>
    </xf>
    <xf numFmtId="0" fontId="338" fillId="3" borderId="46" xfId="0" applyFont="1" applyFill="1" applyBorder="1" applyAlignment="1">
      <alignment vertical="center"/>
    </xf>
    <xf numFmtId="0" fontId="338" fillId="3" borderId="35" xfId="0" applyFont="1" applyFill="1" applyBorder="1" applyAlignment="1">
      <alignment vertical="center"/>
    </xf>
    <xf numFmtId="0" fontId="338" fillId="30" borderId="35" xfId="0" applyFont="1" applyFill="1" applyBorder="1" applyAlignment="1">
      <alignment vertical="center"/>
    </xf>
    <xf numFmtId="0" fontId="338" fillId="3" borderId="20" xfId="0" applyFont="1" applyFill="1" applyBorder="1" applyAlignment="1">
      <alignment vertical="center"/>
    </xf>
    <xf numFmtId="0" fontId="337" fillId="0" borderId="4" xfId="0" applyFont="1" applyBorder="1" applyAlignment="1">
      <alignment horizontal="center" vertical="center"/>
    </xf>
    <xf numFmtId="0" fontId="169" fillId="0" borderId="2" xfId="0" applyFont="1" applyBorder="1" applyAlignment="1">
      <alignment horizontal="center"/>
    </xf>
    <xf numFmtId="0" fontId="166" fillId="0" borderId="2" xfId="0" applyFont="1" applyBorder="1" applyAlignment="1">
      <alignment horizontal="center"/>
    </xf>
    <xf numFmtId="0" fontId="165" fillId="0" borderId="2" xfId="0" applyFont="1" applyBorder="1" applyAlignment="1">
      <alignment horizontal="center"/>
    </xf>
    <xf numFmtId="0" fontId="164" fillId="0" borderId="2" xfId="0" applyFont="1" applyBorder="1" applyAlignment="1">
      <alignment horizontal="center"/>
    </xf>
    <xf numFmtId="0" fontId="162" fillId="0" borderId="2" xfId="0" applyFont="1" applyBorder="1" applyAlignment="1">
      <alignment horizontal="center"/>
    </xf>
    <xf numFmtId="1" fontId="333" fillId="0" borderId="42" xfId="1" applyNumberFormat="1" applyFont="1" applyFill="1" applyBorder="1" applyAlignment="1">
      <alignment horizontal="center" vertical="center" wrapText="1"/>
    </xf>
    <xf numFmtId="0" fontId="338" fillId="0" borderId="2" xfId="0" applyFont="1" applyBorder="1" applyAlignment="1">
      <alignment vertical="center"/>
    </xf>
    <xf numFmtId="0" fontId="157" fillId="0" borderId="2" xfId="0" applyFont="1" applyBorder="1" applyAlignment="1">
      <alignment horizontal="center"/>
    </xf>
    <xf numFmtId="0" fontId="156" fillId="0" borderId="0" xfId="0" applyFont="1"/>
    <xf numFmtId="0" fontId="156" fillId="0" borderId="2" xfId="0" applyFont="1" applyBorder="1"/>
    <xf numFmtId="0" fontId="254" fillId="0" borderId="0" xfId="0" applyFont="1"/>
    <xf numFmtId="0" fontId="254" fillId="0" borderId="2" xfId="0" applyFont="1" applyBorder="1"/>
    <xf numFmtId="169" fontId="242" fillId="0" borderId="2" xfId="0" applyNumberFormat="1" applyFont="1" applyBorder="1" applyAlignment="1">
      <alignment horizontal="center" vertical="center"/>
    </xf>
    <xf numFmtId="0" fontId="156" fillId="0" borderId="0" xfId="0" applyFont="1" applyAlignment="1">
      <alignment horizontal="center"/>
    </xf>
    <xf numFmtId="0" fontId="254" fillId="0" borderId="2" xfId="0" applyFont="1" applyBorder="1" applyAlignment="1">
      <alignment vertical="center"/>
    </xf>
    <xf numFmtId="0" fontId="154" fillId="0" borderId="2" xfId="0" applyFont="1" applyBorder="1" applyAlignment="1">
      <alignment horizontal="center"/>
    </xf>
    <xf numFmtId="0" fontId="338" fillId="30" borderId="28" xfId="0" applyFont="1" applyFill="1" applyBorder="1" applyAlignment="1">
      <alignment vertical="center"/>
    </xf>
    <xf numFmtId="0" fontId="153" fillId="0" borderId="2" xfId="0" applyFont="1" applyBorder="1" applyAlignment="1">
      <alignment horizontal="center"/>
    </xf>
    <xf numFmtId="1" fontId="347" fillId="0" borderId="42" xfId="1" applyNumberFormat="1" applyFont="1" applyFill="1" applyBorder="1" applyAlignment="1">
      <alignment horizontal="center" vertical="center"/>
    </xf>
    <xf numFmtId="0" fontId="221" fillId="0" borderId="2" xfId="0" applyFont="1" applyBorder="1" applyAlignment="1">
      <alignment horizontal="center"/>
    </xf>
    <xf numFmtId="0" fontId="284" fillId="0" borderId="2" xfId="0" applyFont="1" applyBorder="1" applyAlignment="1">
      <alignment horizontal="center"/>
    </xf>
    <xf numFmtId="16" fontId="153"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49" fillId="0" borderId="2" xfId="0" applyFont="1" applyBorder="1" applyAlignment="1">
      <alignment horizontal="center" vertical="center" wrapText="1" readingOrder="1"/>
    </xf>
    <xf numFmtId="0" fontId="349" fillId="0" borderId="2" xfId="0" applyFont="1" applyBorder="1" applyAlignment="1">
      <alignment horizontal="left" vertical="center" readingOrder="1"/>
    </xf>
    <xf numFmtId="0" fontId="260" fillId="0" borderId="2" xfId="0" applyFont="1" applyBorder="1" applyAlignment="1">
      <alignment horizontal="left" vertical="center" wrapText="1"/>
    </xf>
    <xf numFmtId="0" fontId="371" fillId="0" borderId="2" xfId="0" applyFont="1" applyBorder="1" applyAlignment="1">
      <alignment horizontal="center" vertical="center" wrapText="1" readingOrder="1"/>
    </xf>
    <xf numFmtId="0" fontId="371" fillId="0" borderId="2" xfId="0" applyFont="1" applyBorder="1" applyAlignment="1">
      <alignment horizontal="left" vertical="center" readingOrder="1"/>
    </xf>
    <xf numFmtId="0" fontId="372" fillId="0" borderId="2" xfId="0" applyFont="1" applyBorder="1" applyAlignment="1">
      <alignment horizontal="center" vertical="center" wrapText="1" readingOrder="1"/>
    </xf>
    <xf numFmtId="0" fontId="372" fillId="0" borderId="2" xfId="0" applyFont="1" applyBorder="1" applyAlignment="1">
      <alignment horizontal="left" vertical="center" readingOrder="1"/>
    </xf>
    <xf numFmtId="0" fontId="373" fillId="0" borderId="2" xfId="0" applyFont="1" applyBorder="1" applyAlignment="1">
      <alignment horizontal="left" vertical="center" readingOrder="1"/>
    </xf>
    <xf numFmtId="0" fontId="374" fillId="33" borderId="2" xfId="0" applyFont="1" applyFill="1" applyBorder="1" applyAlignment="1">
      <alignment horizontal="center" vertical="center"/>
    </xf>
    <xf numFmtId="0" fontId="374" fillId="0" borderId="0" xfId="0" applyFont="1" applyAlignment="1">
      <alignment vertical="top"/>
    </xf>
    <xf numFmtId="0" fontId="374" fillId="0" borderId="0" xfId="0" applyFont="1" applyAlignment="1">
      <alignment horizontal="left" vertical="top"/>
    </xf>
    <xf numFmtId="14" fontId="374" fillId="0" borderId="0" xfId="0" applyNumberFormat="1" applyFont="1" applyAlignment="1">
      <alignment vertical="top"/>
    </xf>
    <xf numFmtId="14" fontId="0" fillId="20" borderId="2" xfId="0" applyNumberFormat="1" applyFill="1" applyBorder="1" applyAlignment="1">
      <alignment horizontal="center" vertical="center"/>
    </xf>
    <xf numFmtId="0" fontId="202" fillId="0" borderId="2" xfId="0" applyFont="1" applyBorder="1" applyAlignment="1">
      <alignment horizontal="center" vertical="center"/>
    </xf>
    <xf numFmtId="0" fontId="281"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47" fillId="0" borderId="0" xfId="0" applyFont="1" applyAlignment="1">
      <alignment horizontal="center" vertical="center"/>
    </xf>
    <xf numFmtId="0" fontId="247" fillId="3" borderId="0" xfId="0" applyFont="1" applyFill="1" applyAlignment="1">
      <alignment horizontal="center" vertical="center" wrapText="1"/>
    </xf>
    <xf numFmtId="3" fontId="28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85" fillId="0" borderId="2" xfId="0" applyFont="1" applyBorder="1" applyAlignment="1">
      <alignment horizontal="center" vertical="center"/>
    </xf>
    <xf numFmtId="0" fontId="180" fillId="0" borderId="2" xfId="0" applyFont="1" applyBorder="1" applyAlignment="1">
      <alignment horizontal="center" vertical="center"/>
    </xf>
    <xf numFmtId="0" fontId="176" fillId="0" borderId="2" xfId="0" applyFont="1" applyBorder="1" applyAlignment="1">
      <alignment horizontal="center" vertical="center"/>
    </xf>
    <xf numFmtId="0" fontId="172" fillId="0" borderId="0" xfId="0" applyFont="1" applyAlignment="1">
      <alignment horizontal="center" vertical="center"/>
    </xf>
    <xf numFmtId="0" fontId="167" fillId="20" borderId="0" xfId="0" applyFont="1" applyFill="1" applyAlignment="1">
      <alignment horizontal="center" vertical="center"/>
    </xf>
    <xf numFmtId="0" fontId="164" fillId="0" borderId="0" xfId="0" applyFont="1" applyAlignment="1">
      <alignment horizontal="center" vertical="center"/>
    </xf>
    <xf numFmtId="14" fontId="163" fillId="0" borderId="0" xfId="0" applyNumberFormat="1" applyFont="1" applyAlignment="1">
      <alignment horizontal="center" vertical="center"/>
    </xf>
    <xf numFmtId="0" fontId="163" fillId="0" borderId="0" xfId="0" applyFont="1" applyAlignment="1">
      <alignment horizontal="center" vertical="center"/>
    </xf>
    <xf numFmtId="0" fontId="161" fillId="20" borderId="0" xfId="0" applyFont="1" applyFill="1" applyAlignment="1">
      <alignment horizontal="center" vertical="center"/>
    </xf>
    <xf numFmtId="0" fontId="159" fillId="9" borderId="0" xfId="0" applyFont="1" applyFill="1" applyAlignment="1">
      <alignment horizontal="center" vertical="center"/>
    </xf>
    <xf numFmtId="0" fontId="159" fillId="0" borderId="0" xfId="0" applyFont="1" applyAlignment="1">
      <alignment horizontal="center" vertical="center"/>
    </xf>
    <xf numFmtId="0" fontId="159" fillId="20" borderId="0" xfId="0" applyFont="1" applyFill="1" applyAlignment="1">
      <alignment horizontal="center" vertical="center"/>
    </xf>
    <xf numFmtId="14" fontId="0" fillId="0" borderId="0" xfId="0" applyNumberFormat="1" applyAlignment="1">
      <alignment horizontal="center" vertical="center"/>
    </xf>
    <xf numFmtId="0" fontId="161" fillId="9" borderId="0" xfId="0" applyFont="1" applyFill="1" applyAlignment="1">
      <alignment horizontal="center" vertical="center"/>
    </xf>
    <xf numFmtId="14" fontId="161" fillId="0" borderId="0" xfId="0" applyNumberFormat="1" applyFont="1" applyAlignment="1">
      <alignment horizontal="center" vertical="center"/>
    </xf>
    <xf numFmtId="0" fontId="158"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55" fillId="0" borderId="0" xfId="0" applyFont="1" applyAlignment="1">
      <alignment horizontal="center" vertical="center"/>
    </xf>
    <xf numFmtId="0" fontId="155" fillId="9" borderId="0" xfId="0" applyFont="1" applyFill="1" applyAlignment="1">
      <alignment horizontal="center" vertical="center"/>
    </xf>
    <xf numFmtId="14" fontId="155" fillId="0" borderId="0" xfId="0" applyNumberFormat="1" applyFont="1" applyAlignment="1">
      <alignment horizontal="center" vertical="center"/>
    </xf>
    <xf numFmtId="0" fontId="364" fillId="0" borderId="0" xfId="50" applyAlignment="1">
      <alignment horizontal="center" vertical="center"/>
    </xf>
    <xf numFmtId="0" fontId="302" fillId="0" borderId="2" xfId="0" applyFont="1" applyBorder="1" applyAlignment="1">
      <alignment horizontal="center" vertical="center" wrapText="1"/>
    </xf>
    <xf numFmtId="0" fontId="180" fillId="0" borderId="0" xfId="0" applyFont="1" applyAlignment="1">
      <alignment horizontal="center" vertical="center"/>
    </xf>
    <xf numFmtId="0" fontId="185" fillId="0" borderId="0" xfId="0" applyFont="1" applyAlignment="1">
      <alignment horizontal="center" vertical="center"/>
    </xf>
    <xf numFmtId="0" fontId="365" fillId="0" borderId="0" xfId="0" applyFont="1" applyAlignment="1">
      <alignment horizontal="center" vertical="center"/>
    </xf>
    <xf numFmtId="43" fontId="365" fillId="0" borderId="0" xfId="0" applyNumberFormat="1" applyFont="1" applyAlignment="1">
      <alignment horizontal="center" vertical="center"/>
    </xf>
    <xf numFmtId="0" fontId="152" fillId="0" borderId="0" xfId="0" applyFont="1" applyAlignment="1">
      <alignment horizontal="center" vertical="center"/>
    </xf>
    <xf numFmtId="0" fontId="155" fillId="0" borderId="0" xfId="0" applyFont="1" applyAlignment="1">
      <alignment horizontal="center" vertical="center" wrapText="1"/>
    </xf>
    <xf numFmtId="0" fontId="366" fillId="0" borderId="0" xfId="0" applyFont="1" applyAlignment="1">
      <alignment horizontal="center" vertical="center"/>
    </xf>
    <xf numFmtId="43" fontId="366" fillId="0" borderId="0" xfId="0" applyNumberFormat="1" applyFont="1" applyAlignment="1">
      <alignment horizontal="center" vertical="center"/>
    </xf>
    <xf numFmtId="0" fontId="150" fillId="0" borderId="0" xfId="0" applyFont="1" applyAlignment="1">
      <alignment horizontal="center" vertical="center"/>
    </xf>
    <xf numFmtId="0" fontId="151" fillId="0" borderId="0" xfId="0" applyFont="1" applyAlignment="1">
      <alignment horizontal="center" vertical="center"/>
    </xf>
    <xf numFmtId="0" fontId="149" fillId="0" borderId="0" xfId="0" applyFont="1" applyAlignment="1">
      <alignment horizontal="center" vertical="center"/>
    </xf>
    <xf numFmtId="0" fontId="148" fillId="0" borderId="0" xfId="0" applyFont="1" applyAlignment="1">
      <alignment horizontal="center" vertical="center"/>
    </xf>
    <xf numFmtId="0" fontId="147" fillId="0" borderId="0" xfId="0" applyFont="1" applyAlignment="1">
      <alignment horizontal="center" vertical="center"/>
    </xf>
    <xf numFmtId="0" fontId="146" fillId="0" borderId="0" xfId="0" applyFont="1" applyAlignment="1">
      <alignment horizontal="center" vertical="center"/>
    </xf>
    <xf numFmtId="0" fontId="249" fillId="0" borderId="0" xfId="51" applyFont="1" applyAlignment="1">
      <alignment horizontal="center" vertical="center"/>
    </xf>
    <xf numFmtId="0" fontId="249" fillId="3" borderId="0" xfId="51" applyFont="1" applyFill="1" applyAlignment="1">
      <alignment horizontal="center" vertical="center"/>
    </xf>
    <xf numFmtId="0" fontId="374"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44" fillId="0" borderId="2" xfId="0" applyFont="1" applyBorder="1" applyAlignment="1">
      <alignment horizontal="center"/>
    </xf>
    <xf numFmtId="14" fontId="0" fillId="0" borderId="2" xfId="0" applyNumberFormat="1" applyBorder="1" applyAlignment="1">
      <alignment horizontal="center"/>
    </xf>
    <xf numFmtId="174" fontId="170"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65" fillId="0" borderId="28" xfId="0" applyFont="1" applyBorder="1" applyAlignment="1">
      <alignment horizontal="center" vertical="center" wrapText="1"/>
    </xf>
    <xf numFmtId="0" fontId="280" fillId="0" borderId="9" xfId="0" applyFont="1" applyBorder="1" applyAlignment="1">
      <alignment horizontal="center" vertical="center" wrapText="1"/>
    </xf>
    <xf numFmtId="0" fontId="281" fillId="0" borderId="2" xfId="0" applyFont="1" applyBorder="1" applyAlignment="1">
      <alignment horizontal="center" vertical="center" wrapText="1"/>
    </xf>
    <xf numFmtId="0" fontId="25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54" fillId="0" borderId="2" xfId="0" applyNumberFormat="1" applyFont="1" applyBorder="1" applyAlignment="1">
      <alignment horizontal="center" vertical="center"/>
    </xf>
    <xf numFmtId="0" fontId="365" fillId="9" borderId="0" xfId="0" applyFont="1" applyFill="1" applyAlignment="1">
      <alignment horizontal="center" vertical="center"/>
    </xf>
    <xf numFmtId="0" fontId="142" fillId="0" borderId="2" xfId="0" applyFont="1" applyBorder="1" applyAlignment="1">
      <alignment horizontal="center"/>
    </xf>
    <xf numFmtId="0" fontId="141" fillId="0" borderId="0" xfId="0" applyFont="1" applyAlignment="1">
      <alignment horizontal="center" vertical="center"/>
    </xf>
    <xf numFmtId="0" fontId="140" fillId="0" borderId="2" xfId="0" applyFont="1" applyBorder="1" applyAlignment="1">
      <alignment horizontal="center"/>
    </xf>
    <xf numFmtId="14" fontId="139" fillId="0" borderId="2" xfId="0" applyNumberFormat="1" applyFont="1" applyBorder="1" applyAlignment="1">
      <alignment horizontal="center" vertical="center"/>
    </xf>
    <xf numFmtId="14" fontId="279" fillId="3" borderId="2" xfId="0" applyNumberFormat="1" applyFont="1" applyFill="1" applyBorder="1" applyAlignment="1">
      <alignment horizontal="center" vertical="center"/>
    </xf>
    <xf numFmtId="14" fontId="279" fillId="0" borderId="2" xfId="0" applyNumberFormat="1" applyFont="1" applyBorder="1" applyAlignment="1">
      <alignment horizontal="center" vertical="center"/>
    </xf>
    <xf numFmtId="14" fontId="279" fillId="0" borderId="3" xfId="0" applyNumberFormat="1" applyFont="1" applyBorder="1" applyAlignment="1">
      <alignment horizontal="center" vertical="center"/>
    </xf>
    <xf numFmtId="0" fontId="139" fillId="0" borderId="0" xfId="0" applyFont="1" applyAlignment="1">
      <alignment horizontal="center" vertical="center"/>
    </xf>
    <xf numFmtId="0" fontId="138" fillId="0" borderId="8" xfId="0" applyFont="1" applyBorder="1" applyAlignment="1">
      <alignment horizontal="center" vertical="center"/>
    </xf>
    <xf numFmtId="0" fontId="138" fillId="0" borderId="2" xfId="0" applyFont="1" applyBorder="1" applyAlignment="1">
      <alignment horizontal="center" vertical="center"/>
    </xf>
    <xf numFmtId="14" fontId="138" fillId="0" borderId="2" xfId="0" applyNumberFormat="1" applyFont="1" applyBorder="1" applyAlignment="1">
      <alignment horizontal="center" vertical="center"/>
    </xf>
    <xf numFmtId="14" fontId="138" fillId="0" borderId="14" xfId="0" applyNumberFormat="1" applyFont="1" applyBorder="1" applyAlignment="1">
      <alignment horizontal="center" vertical="center"/>
    </xf>
    <xf numFmtId="0" fontId="279" fillId="0" borderId="2" xfId="0" applyFont="1" applyBorder="1" applyAlignment="1">
      <alignment horizontal="center" vertical="center" wrapText="1"/>
    </xf>
    <xf numFmtId="0" fontId="138" fillId="0" borderId="14" xfId="0" applyFont="1" applyBorder="1" applyAlignment="1">
      <alignment horizontal="center" vertical="center"/>
    </xf>
    <xf numFmtId="14" fontId="138" fillId="9" borderId="2" xfId="0" applyNumberFormat="1" applyFont="1" applyFill="1" applyBorder="1" applyAlignment="1">
      <alignment horizontal="center" vertical="center"/>
    </xf>
    <xf numFmtId="0" fontId="138" fillId="20" borderId="2" xfId="0" applyFont="1" applyFill="1" applyBorder="1" applyAlignment="1">
      <alignment horizontal="center" vertical="center"/>
    </xf>
    <xf numFmtId="14" fontId="138" fillId="20" borderId="2" xfId="0" applyNumberFormat="1" applyFont="1" applyFill="1" applyBorder="1" applyAlignment="1">
      <alignment horizontal="center" vertical="center"/>
    </xf>
    <xf numFmtId="0" fontId="138" fillId="0" borderId="0" xfId="0" applyFont="1" applyAlignment="1">
      <alignment horizontal="center" vertical="center"/>
    </xf>
    <xf numFmtId="0" fontId="138" fillId="9" borderId="2" xfId="0" applyFont="1" applyFill="1" applyBorder="1" applyAlignment="1">
      <alignment horizontal="center" vertical="center"/>
    </xf>
    <xf numFmtId="0" fontId="138" fillId="0" borderId="33" xfId="0" applyFont="1" applyBorder="1" applyAlignment="1">
      <alignment horizontal="center" vertical="center"/>
    </xf>
    <xf numFmtId="14" fontId="138" fillId="0" borderId="33" xfId="0" applyNumberFormat="1" applyFont="1" applyBorder="1" applyAlignment="1">
      <alignment horizontal="center" vertical="center"/>
    </xf>
    <xf numFmtId="0" fontId="138" fillId="9" borderId="28" xfId="0" applyFont="1" applyFill="1" applyBorder="1" applyAlignment="1">
      <alignment horizontal="center" vertical="center"/>
    </xf>
    <xf numFmtId="0" fontId="138" fillId="3" borderId="2" xfId="0" applyFont="1" applyFill="1" applyBorder="1" applyAlignment="1">
      <alignment horizontal="center" vertical="center"/>
    </xf>
    <xf numFmtId="0" fontId="137" fillId="0" borderId="2" xfId="0" applyFont="1" applyBorder="1" applyAlignment="1">
      <alignment horizontal="center" vertical="center"/>
    </xf>
    <xf numFmtId="0" fontId="137" fillId="0" borderId="2" xfId="0" applyFont="1" applyBorder="1" applyAlignment="1">
      <alignment horizontal="center"/>
    </xf>
    <xf numFmtId="14" fontId="0" fillId="0" borderId="0" xfId="0" applyNumberFormat="1"/>
    <xf numFmtId="0" fontId="136" fillId="0" borderId="2" xfId="0" applyFont="1" applyBorder="1" applyAlignment="1">
      <alignment horizontal="center" vertical="center"/>
    </xf>
    <xf numFmtId="0" fontId="135" fillId="0" borderId="2" xfId="0" applyFont="1" applyBorder="1" applyAlignment="1">
      <alignment horizontal="center" vertical="center"/>
    </xf>
    <xf numFmtId="0" fontId="134" fillId="0" borderId="2" xfId="0" applyFont="1" applyBorder="1" applyAlignment="1">
      <alignment horizontal="center" vertical="center"/>
    </xf>
    <xf numFmtId="0" fontId="133" fillId="0" borderId="2" xfId="0" applyFont="1" applyBorder="1" applyAlignment="1">
      <alignment horizontal="center" vertical="center"/>
    </xf>
    <xf numFmtId="0" fontId="376" fillId="3" borderId="2" xfId="0" applyFont="1" applyFill="1" applyBorder="1" applyAlignment="1">
      <alignment horizontal="center" vertical="center"/>
    </xf>
    <xf numFmtId="0" fontId="377" fillId="3" borderId="2" xfId="22" applyFont="1" applyFill="1" applyBorder="1" applyAlignment="1">
      <alignment horizontal="center" vertical="center"/>
    </xf>
    <xf numFmtId="0" fontId="298" fillId="3" borderId="2" xfId="0" applyFont="1" applyFill="1" applyBorder="1" applyAlignment="1">
      <alignment horizontal="center" vertical="center"/>
    </xf>
    <xf numFmtId="0" fontId="298" fillId="3" borderId="2" xfId="0" applyFont="1" applyFill="1" applyBorder="1" applyAlignment="1">
      <alignment horizontal="center" vertical="center" wrapText="1"/>
    </xf>
    <xf numFmtId="0" fontId="305" fillId="3" borderId="2" xfId="0" applyFont="1" applyFill="1" applyBorder="1" applyAlignment="1">
      <alignment horizontal="center" vertical="center"/>
    </xf>
    <xf numFmtId="0" fontId="378" fillId="3" borderId="2" xfId="0" applyFont="1" applyFill="1" applyBorder="1" applyAlignment="1">
      <alignment horizontal="center" vertical="center" wrapText="1"/>
    </xf>
    <xf numFmtId="0" fontId="303" fillId="3" borderId="2" xfId="0" applyFont="1" applyFill="1" applyBorder="1" applyAlignment="1">
      <alignment horizontal="center" vertical="center" wrapText="1"/>
    </xf>
    <xf numFmtId="0" fontId="379" fillId="3" borderId="2" xfId="0" applyFont="1" applyFill="1" applyBorder="1" applyAlignment="1">
      <alignment horizontal="center" vertical="center" wrapText="1"/>
    </xf>
    <xf numFmtId="0" fontId="254" fillId="3" borderId="2" xfId="0" applyFont="1" applyFill="1" applyBorder="1"/>
    <xf numFmtId="14" fontId="254" fillId="0" borderId="2" xfId="0" applyNumberFormat="1" applyFont="1" applyBorder="1"/>
    <xf numFmtId="0" fontId="380" fillId="3" borderId="2" xfId="0" applyFont="1" applyFill="1" applyBorder="1" applyAlignment="1">
      <alignment horizontal="center" vertical="center"/>
    </xf>
    <xf numFmtId="0" fontId="381" fillId="3" borderId="2" xfId="0" applyFont="1" applyFill="1" applyBorder="1" applyAlignment="1">
      <alignment horizontal="center" vertical="center"/>
    </xf>
    <xf numFmtId="49" fontId="381" fillId="3" borderId="2" xfId="0" applyNumberFormat="1" applyFont="1" applyFill="1" applyBorder="1" applyAlignment="1">
      <alignment horizontal="center" vertical="center"/>
    </xf>
    <xf numFmtId="0" fontId="382" fillId="3" borderId="2" xfId="0" applyFont="1" applyFill="1" applyBorder="1" applyAlignment="1">
      <alignment horizontal="center" vertical="center"/>
    </xf>
    <xf numFmtId="0" fontId="304" fillId="3" borderId="2" xfId="0" applyFont="1" applyFill="1" applyBorder="1" applyAlignment="1">
      <alignment horizontal="center" vertical="center"/>
    </xf>
    <xf numFmtId="0" fontId="383" fillId="3" borderId="2" xfId="0" applyFont="1" applyFill="1" applyBorder="1" applyAlignment="1">
      <alignment horizontal="center" vertical="center" wrapText="1"/>
    </xf>
    <xf numFmtId="0" fontId="381" fillId="3" borderId="2" xfId="0" applyFont="1" applyFill="1" applyBorder="1" applyAlignment="1">
      <alignment horizontal="center" vertical="center" wrapText="1"/>
    </xf>
    <xf numFmtId="49" fontId="304" fillId="3" borderId="2" xfId="0" applyNumberFormat="1" applyFont="1" applyFill="1" applyBorder="1" applyAlignment="1">
      <alignment horizontal="center" vertical="center"/>
    </xf>
    <xf numFmtId="0" fontId="254" fillId="3" borderId="0" xfId="0" applyFont="1" applyFill="1"/>
    <xf numFmtId="0" fontId="132" fillId="0" borderId="2" xfId="0" applyFont="1" applyBorder="1" applyAlignment="1">
      <alignment horizontal="center" vertical="center"/>
    </xf>
    <xf numFmtId="0" fontId="329" fillId="3" borderId="47" xfId="0" applyFont="1" applyFill="1" applyBorder="1" applyAlignment="1">
      <alignment horizontal="center"/>
    </xf>
    <xf numFmtId="0" fontId="329" fillId="3" borderId="45" xfId="24" applyFont="1" applyFill="1" applyBorder="1" applyAlignment="1">
      <alignment vertical="center" wrapText="1"/>
    </xf>
    <xf numFmtId="0" fontId="329" fillId="3" borderId="45" xfId="0" applyFont="1" applyFill="1" applyBorder="1" applyAlignment="1">
      <alignment horizontal="center"/>
    </xf>
    <xf numFmtId="0" fontId="329" fillId="3" borderId="22" xfId="24" applyFont="1" applyFill="1" applyBorder="1" applyAlignment="1">
      <alignment vertical="center" wrapText="1"/>
    </xf>
    <xf numFmtId="0" fontId="329" fillId="3" borderId="22" xfId="0" applyFont="1" applyFill="1" applyBorder="1"/>
    <xf numFmtId="0" fontId="387" fillId="0" borderId="2" xfId="21" applyFont="1" applyBorder="1" applyAlignment="1">
      <alignment horizontal="center" vertical="center"/>
    </xf>
    <xf numFmtId="0" fontId="387" fillId="3" borderId="2" xfId="21" applyFont="1" applyFill="1" applyBorder="1" applyAlignment="1">
      <alignment horizontal="center" vertical="center"/>
    </xf>
    <xf numFmtId="0" fontId="388" fillId="3" borderId="2" xfId="21" applyFont="1" applyFill="1" applyBorder="1" applyAlignment="1">
      <alignment horizontal="center" vertical="center"/>
    </xf>
    <xf numFmtId="14" fontId="387" fillId="20" borderId="2" xfId="21" applyNumberFormat="1" applyFont="1" applyFill="1" applyBorder="1" applyAlignment="1">
      <alignment horizontal="center" vertical="center"/>
    </xf>
    <xf numFmtId="14" fontId="389" fillId="20" borderId="2" xfId="21" applyNumberFormat="1" applyFont="1" applyFill="1" applyBorder="1" applyAlignment="1">
      <alignment horizontal="center" vertical="center"/>
    </xf>
    <xf numFmtId="14" fontId="387" fillId="3" borderId="2" xfId="21" applyNumberFormat="1" applyFont="1" applyFill="1" applyBorder="1" applyAlignment="1">
      <alignment horizontal="center" vertical="center"/>
    </xf>
    <xf numFmtId="14" fontId="389" fillId="3" borderId="2" xfId="21" applyNumberFormat="1" applyFont="1" applyFill="1" applyBorder="1" applyAlignment="1">
      <alignment horizontal="center" vertical="center"/>
    </xf>
    <xf numFmtId="0" fontId="387" fillId="20" borderId="2" xfId="21" applyFont="1" applyFill="1" applyBorder="1" applyAlignment="1">
      <alignment horizontal="center" vertical="center"/>
    </xf>
    <xf numFmtId="0" fontId="387" fillId="3" borderId="3" xfId="21" applyFont="1" applyFill="1" applyBorder="1" applyAlignment="1">
      <alignment horizontal="center" vertical="center"/>
    </xf>
    <xf numFmtId="14" fontId="387" fillId="20" borderId="3" xfId="21" applyNumberFormat="1" applyFont="1" applyFill="1" applyBorder="1" applyAlignment="1">
      <alignment horizontal="center" vertical="center"/>
    </xf>
    <xf numFmtId="0" fontId="389" fillId="20" borderId="3" xfId="21" applyFont="1" applyFill="1" applyBorder="1" applyAlignment="1">
      <alignment horizontal="center" vertical="center"/>
    </xf>
    <xf numFmtId="0" fontId="389" fillId="3" borderId="2" xfId="21" applyFont="1" applyFill="1" applyBorder="1" applyAlignment="1">
      <alignment horizontal="center" vertical="center"/>
    </xf>
    <xf numFmtId="14" fontId="387" fillId="20" borderId="28" xfId="21" applyNumberFormat="1" applyFont="1" applyFill="1" applyBorder="1" applyAlignment="1">
      <alignment horizontal="center" vertical="center"/>
    </xf>
    <xf numFmtId="14" fontId="389" fillId="20" borderId="33" xfId="21" applyNumberFormat="1" applyFont="1" applyFill="1" applyBorder="1" applyAlignment="1">
      <alignment horizontal="center" vertical="center"/>
    </xf>
    <xf numFmtId="0" fontId="387" fillId="3" borderId="28" xfId="21" applyFont="1" applyFill="1" applyBorder="1" applyAlignment="1">
      <alignment horizontal="center" vertical="center"/>
    </xf>
    <xf numFmtId="0" fontId="387" fillId="20" borderId="3" xfId="21" applyFont="1" applyFill="1" applyBorder="1" applyAlignment="1">
      <alignment horizontal="center" vertical="center"/>
    </xf>
    <xf numFmtId="0" fontId="388" fillId="20" borderId="2" xfId="21" applyFont="1" applyFill="1" applyBorder="1" applyAlignment="1">
      <alignment horizontal="center" vertical="center"/>
    </xf>
    <xf numFmtId="0" fontId="389" fillId="0" borderId="22" xfId="51" applyFont="1" applyBorder="1" applyAlignment="1">
      <alignment horizontal="center" vertical="center"/>
    </xf>
    <xf numFmtId="0" fontId="387" fillId="3" borderId="45" xfId="0" applyFont="1" applyFill="1" applyBorder="1" applyAlignment="1">
      <alignment horizontal="center" vertical="center"/>
    </xf>
    <xf numFmtId="0" fontId="391" fillId="3" borderId="45" xfId="0" applyFont="1" applyFill="1" applyBorder="1" applyAlignment="1">
      <alignment horizontal="center" vertical="center"/>
    </xf>
    <xf numFmtId="0" fontId="389" fillId="3" borderId="45" xfId="51" applyFont="1" applyFill="1" applyBorder="1" applyAlignment="1">
      <alignment horizontal="center" vertical="center"/>
    </xf>
    <xf numFmtId="0" fontId="389" fillId="3" borderId="45" xfId="0" applyFont="1" applyFill="1" applyBorder="1" applyAlignment="1">
      <alignment horizontal="center" vertical="center"/>
    </xf>
    <xf numFmtId="0" fontId="391" fillId="3" borderId="0" xfId="0" applyFont="1" applyFill="1" applyAlignment="1">
      <alignment horizontal="center" vertical="center" wrapText="1"/>
    </xf>
    <xf numFmtId="0" fontId="391" fillId="0" borderId="45" xfId="0" applyFont="1" applyBorder="1" applyAlignment="1">
      <alignment horizontal="center" vertical="center"/>
    </xf>
    <xf numFmtId="0" fontId="391" fillId="9" borderId="33" xfId="51" applyFont="1" applyFill="1" applyBorder="1" applyAlignment="1">
      <alignment horizontal="left" vertical="center"/>
    </xf>
    <xf numFmtId="0" fontId="391" fillId="3" borderId="45" xfId="51" applyFont="1" applyFill="1" applyBorder="1" applyAlignment="1">
      <alignment horizontal="center" vertical="center"/>
    </xf>
    <xf numFmtId="0" fontId="389" fillId="0" borderId="2" xfId="51" applyFont="1" applyBorder="1" applyAlignment="1">
      <alignment horizontal="center" vertical="center"/>
    </xf>
    <xf numFmtId="0" fontId="389" fillId="3" borderId="45" xfId="51" applyFont="1" applyFill="1" applyBorder="1" applyAlignment="1">
      <alignment horizontal="left" vertical="center"/>
    </xf>
    <xf numFmtId="0" fontId="389" fillId="0" borderId="45" xfId="51" applyFont="1" applyBorder="1" applyAlignment="1">
      <alignment horizontal="center" vertical="center"/>
    </xf>
    <xf numFmtId="0" fontId="389" fillId="20" borderId="25" xfId="51" applyFont="1" applyFill="1" applyBorder="1" applyAlignment="1">
      <alignment horizontal="center" vertical="center"/>
    </xf>
    <xf numFmtId="0" fontId="389" fillId="0" borderId="46" xfId="51" applyFont="1" applyBorder="1" applyAlignment="1">
      <alignment horizontal="center" vertical="center"/>
    </xf>
    <xf numFmtId="0" fontId="389" fillId="20" borderId="33" xfId="51" applyFont="1" applyFill="1" applyBorder="1" applyAlignment="1">
      <alignment horizontal="center" vertical="center"/>
    </xf>
    <xf numFmtId="0" fontId="389" fillId="20" borderId="28" xfId="51" applyFont="1" applyFill="1" applyBorder="1" applyAlignment="1">
      <alignment horizontal="center" vertical="center"/>
    </xf>
    <xf numFmtId="0" fontId="389" fillId="3" borderId="2" xfId="51" applyFont="1" applyFill="1" applyBorder="1" applyAlignment="1">
      <alignment horizontal="center" vertical="center"/>
    </xf>
    <xf numFmtId="0" fontId="389" fillId="20" borderId="2" xfId="51" applyFont="1" applyFill="1" applyBorder="1" applyAlignment="1">
      <alignment horizontal="center" vertical="center"/>
    </xf>
    <xf numFmtId="0" fontId="391" fillId="9" borderId="32" xfId="51" applyFont="1" applyFill="1" applyBorder="1" applyAlignment="1">
      <alignment horizontal="center" vertical="center"/>
    </xf>
    <xf numFmtId="0" fontId="375" fillId="0" borderId="0" xfId="51" applyFont="1" applyAlignment="1">
      <alignment horizontal="center" vertical="center"/>
    </xf>
    <xf numFmtId="0" fontId="387" fillId="3" borderId="4" xfId="21" applyFont="1" applyFill="1" applyBorder="1" applyAlignment="1">
      <alignment horizontal="center" vertical="center"/>
    </xf>
    <xf numFmtId="1" fontId="387" fillId="3" borderId="2" xfId="1" applyNumberFormat="1" applyFont="1" applyFill="1" applyBorder="1" applyAlignment="1">
      <alignment horizontal="center" vertical="center"/>
    </xf>
    <xf numFmtId="0" fontId="388" fillId="20" borderId="33" xfId="21" applyFont="1" applyFill="1" applyBorder="1" applyAlignment="1">
      <alignment horizontal="center" vertical="center"/>
    </xf>
    <xf numFmtId="1" fontId="387" fillId="20" borderId="3" xfId="1" applyNumberFormat="1" applyFont="1" applyFill="1" applyBorder="1" applyAlignment="1">
      <alignment horizontal="center" vertical="center"/>
    </xf>
    <xf numFmtId="0" fontId="391" fillId="0" borderId="45" xfId="51" applyFont="1" applyBorder="1" applyAlignment="1">
      <alignment horizontal="center" vertical="center"/>
    </xf>
    <xf numFmtId="0" fontId="387" fillId="0" borderId="28" xfId="21" applyFont="1" applyBorder="1" applyAlignment="1">
      <alignment horizontal="center" vertical="center"/>
    </xf>
    <xf numFmtId="0" fontId="389" fillId="0" borderId="28" xfId="51" applyFont="1" applyBorder="1" applyAlignment="1">
      <alignment horizontal="center" vertical="center"/>
    </xf>
    <xf numFmtId="14" fontId="387" fillId="3" borderId="28" xfId="21" applyNumberFormat="1" applyFont="1" applyFill="1" applyBorder="1" applyAlignment="1">
      <alignment horizontal="center" vertical="center"/>
    </xf>
    <xf numFmtId="14" fontId="387" fillId="20" borderId="24" xfId="21" applyNumberFormat="1" applyFont="1" applyFill="1" applyBorder="1" applyAlignment="1">
      <alignment horizontal="center" vertical="center"/>
    </xf>
    <xf numFmtId="0" fontId="389" fillId="3" borderId="28" xfId="51" applyFont="1" applyFill="1" applyBorder="1" applyAlignment="1">
      <alignment horizontal="center" vertical="center"/>
    </xf>
    <xf numFmtId="0" fontId="387" fillId="0" borderId="5" xfId="0" applyFont="1" applyBorder="1" applyAlignment="1">
      <alignment horizontal="center" vertical="center"/>
    </xf>
    <xf numFmtId="0" fontId="391" fillId="9" borderId="32" xfId="51" applyFont="1" applyFill="1" applyBorder="1" applyAlignment="1">
      <alignment horizontal="right" vertical="center"/>
    </xf>
    <xf numFmtId="0" fontId="335" fillId="3" borderId="22" xfId="24" applyFont="1" applyFill="1" applyBorder="1" applyAlignment="1">
      <alignment horizontal="center" vertical="center" wrapText="1"/>
    </xf>
    <xf numFmtId="0" fontId="335" fillId="3" borderId="22" xfId="24" applyFont="1" applyFill="1" applyBorder="1" applyAlignment="1">
      <alignment horizontal="left" vertical="center"/>
    </xf>
    <xf numFmtId="169" fontId="335" fillId="3" borderId="22" xfId="24" applyNumberFormat="1" applyFont="1" applyFill="1" applyBorder="1" applyAlignment="1">
      <alignment horizontal="center" vertical="center" wrapText="1"/>
    </xf>
    <xf numFmtId="0" fontId="326" fillId="3" borderId="22" xfId="24" applyFont="1" applyFill="1" applyBorder="1" applyAlignment="1">
      <alignment vertical="center" wrapText="1"/>
    </xf>
    <xf numFmtId="0" fontId="326" fillId="3" borderId="22" xfId="0" applyFont="1" applyFill="1" applyBorder="1" applyAlignment="1">
      <alignment horizontal="center"/>
    </xf>
    <xf numFmtId="0" fontId="249" fillId="0" borderId="45" xfId="51" applyFont="1" applyBorder="1" applyAlignment="1">
      <alignment horizontal="center" vertical="center"/>
    </xf>
    <xf numFmtId="0" fontId="249" fillId="3" borderId="45" xfId="51" applyFont="1" applyFill="1" applyBorder="1" applyAlignment="1">
      <alignment horizontal="center" vertical="center"/>
    </xf>
    <xf numFmtId="0" fontId="389" fillId="0" borderId="20" xfId="51" applyFont="1" applyBorder="1" applyAlignment="1">
      <alignment horizontal="center" vertical="center"/>
    </xf>
    <xf numFmtId="0" fontId="326" fillId="3" borderId="50" xfId="0" applyFont="1" applyFill="1" applyBorder="1" applyAlignment="1">
      <alignment horizontal="center"/>
    </xf>
    <xf numFmtId="0" fontId="389" fillId="0" borderId="47" xfId="51" applyFont="1" applyBorder="1" applyAlignment="1">
      <alignment horizontal="center" vertical="center"/>
    </xf>
    <xf numFmtId="0" fontId="389" fillId="0" borderId="48" xfId="51" applyFont="1" applyBorder="1" applyAlignment="1">
      <alignment horizontal="center" vertical="center"/>
    </xf>
    <xf numFmtId="0" fontId="387" fillId="0" borderId="47" xfId="0" applyFont="1" applyBorder="1" applyAlignment="1">
      <alignment horizontal="center" vertical="center"/>
    </xf>
    <xf numFmtId="0" fontId="249" fillId="0" borderId="47" xfId="51" applyFont="1" applyBorder="1" applyAlignment="1">
      <alignment horizontal="center" vertical="center"/>
    </xf>
    <xf numFmtId="0" fontId="249" fillId="3" borderId="47" xfId="51" applyFont="1" applyFill="1" applyBorder="1" applyAlignment="1">
      <alignment horizontal="center" vertical="center"/>
    </xf>
    <xf numFmtId="0" fontId="389" fillId="3" borderId="0" xfId="51" applyFont="1" applyFill="1" applyAlignment="1">
      <alignment horizontal="center" vertical="center"/>
    </xf>
    <xf numFmtId="0" fontId="389" fillId="0" borderId="0" xfId="51" applyFont="1" applyAlignment="1">
      <alignment horizontal="center" vertical="center"/>
    </xf>
    <xf numFmtId="14" fontId="387" fillId="0" borderId="2" xfId="21" applyNumberFormat="1" applyFont="1" applyBorder="1" applyAlignment="1">
      <alignment horizontal="center" vertical="center"/>
    </xf>
    <xf numFmtId="0" fontId="389" fillId="0" borderId="45" xfId="0" applyFont="1" applyBorder="1" applyAlignment="1">
      <alignment horizontal="center" vertical="center"/>
    </xf>
    <xf numFmtId="0" fontId="387" fillId="0" borderId="45" xfId="0" applyFont="1" applyBorder="1" applyAlignment="1">
      <alignment horizontal="center" vertical="center"/>
    </xf>
    <xf numFmtId="0" fontId="391" fillId="34" borderId="43" xfId="51" applyFont="1" applyFill="1" applyBorder="1" applyAlignment="1">
      <alignment horizontal="center" vertical="center"/>
    </xf>
    <xf numFmtId="0" fontId="131" fillId="0" borderId="2" xfId="0" applyFont="1" applyBorder="1" applyAlignment="1">
      <alignment horizontal="center" vertical="center"/>
    </xf>
    <xf numFmtId="0" fontId="387" fillId="0" borderId="0" xfId="21" applyFont="1" applyAlignment="1">
      <alignment horizontal="center" vertical="center"/>
    </xf>
    <xf numFmtId="0" fontId="391" fillId="9" borderId="0" xfId="0" applyFont="1" applyFill="1" applyAlignment="1">
      <alignment horizontal="center" vertical="center"/>
    </xf>
    <xf numFmtId="0" fontId="387" fillId="3" borderId="0" xfId="21" applyFont="1" applyFill="1" applyAlignment="1">
      <alignment horizontal="center" vertical="center"/>
    </xf>
    <xf numFmtId="0" fontId="387" fillId="3" borderId="20" xfId="21" applyFont="1" applyFill="1" applyBorder="1" applyAlignment="1">
      <alignment horizontal="center" vertical="center"/>
    </xf>
    <xf numFmtId="0" fontId="394" fillId="0" borderId="0" xfId="51" applyFont="1" applyAlignment="1">
      <alignment horizontal="center" vertical="center"/>
    </xf>
    <xf numFmtId="0" fontId="281" fillId="3" borderId="3" xfId="0" applyFont="1" applyFill="1" applyBorder="1" applyAlignment="1">
      <alignment horizontal="center" vertical="center"/>
    </xf>
    <xf numFmtId="0" fontId="202" fillId="0" borderId="0" xfId="0" applyFont="1" applyAlignment="1">
      <alignment horizontal="center" vertical="center"/>
    </xf>
    <xf numFmtId="14" fontId="279"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30" fillId="0" borderId="2" xfId="0" applyFont="1" applyBorder="1" applyAlignment="1">
      <alignment horizontal="center" vertical="center"/>
    </xf>
    <xf numFmtId="0" fontId="249" fillId="0" borderId="76" xfId="51" applyFont="1" applyBorder="1" applyAlignment="1">
      <alignment horizontal="center" vertical="center"/>
    </xf>
    <xf numFmtId="0" fontId="249" fillId="3" borderId="76" xfId="51" applyFont="1" applyFill="1" applyBorder="1" applyAlignment="1">
      <alignment horizontal="center" vertical="center"/>
    </xf>
    <xf numFmtId="0" fontId="361" fillId="0" borderId="0" xfId="51" applyFont="1" applyAlignment="1">
      <alignment horizontal="center" vertical="center"/>
    </xf>
    <xf numFmtId="0" fontId="129" fillId="0" borderId="0" xfId="0" applyFont="1" applyAlignment="1">
      <alignment horizontal="center" vertical="center"/>
    </xf>
    <xf numFmtId="0" fontId="129" fillId="0" borderId="2" xfId="0" applyFont="1" applyBorder="1" applyAlignment="1">
      <alignment horizontal="center" vertical="center"/>
    </xf>
    <xf numFmtId="0" fontId="128" fillId="0" borderId="2" xfId="0" applyFont="1" applyBorder="1" applyAlignment="1">
      <alignment horizontal="center" vertical="center"/>
    </xf>
    <xf numFmtId="0" fontId="127" fillId="3" borderId="2" xfId="0" applyFont="1" applyFill="1" applyBorder="1" applyAlignment="1">
      <alignment horizontal="center" vertical="center"/>
    </xf>
    <xf numFmtId="0" fontId="126" fillId="0" borderId="2" xfId="0" applyFont="1" applyBorder="1" applyAlignment="1">
      <alignment horizontal="center" vertical="center" wrapText="1"/>
    </xf>
    <xf numFmtId="0" fontId="126" fillId="0" borderId="2" xfId="0" applyFont="1" applyBorder="1" applyAlignment="1">
      <alignment horizontal="center" vertical="center"/>
    </xf>
    <xf numFmtId="0" fontId="126" fillId="0" borderId="0" xfId="0" applyFont="1"/>
    <xf numFmtId="0" fontId="125" fillId="0" borderId="2" xfId="0" applyFont="1" applyBorder="1" applyAlignment="1">
      <alignment horizontal="center" vertical="center"/>
    </xf>
    <xf numFmtId="0" fontId="124" fillId="0" borderId="2" xfId="0" applyFont="1" applyBorder="1" applyAlignment="1">
      <alignment horizontal="center" vertical="center"/>
    </xf>
    <xf numFmtId="0" fontId="396" fillId="35" borderId="2" xfId="0" applyFont="1" applyFill="1" applyBorder="1" applyAlignment="1">
      <alignment horizontal="center" vertical="center" wrapText="1"/>
    </xf>
    <xf numFmtId="0" fontId="123" fillId="3" borderId="2" xfId="0" applyFont="1" applyFill="1" applyBorder="1" applyAlignment="1">
      <alignment horizontal="center" vertical="center"/>
    </xf>
    <xf numFmtId="14" fontId="123"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79"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04"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81" fillId="3" borderId="2" xfId="16" applyNumberFormat="1" applyFont="1" applyFill="1" applyBorder="1" applyAlignment="1">
      <alignment horizontal="center" vertical="center" wrapText="1"/>
    </xf>
    <xf numFmtId="0" fontId="122" fillId="3" borderId="2" xfId="0" applyFont="1" applyFill="1" applyBorder="1" applyAlignment="1">
      <alignment horizontal="center" vertical="center"/>
    </xf>
    <xf numFmtId="16" fontId="121" fillId="3" borderId="2" xfId="0" quotePrefix="1" applyNumberFormat="1" applyFont="1" applyFill="1" applyBorder="1" applyAlignment="1">
      <alignment horizontal="center" vertical="center"/>
    </xf>
    <xf numFmtId="0" fontId="121" fillId="3" borderId="2" xfId="0" applyFont="1" applyFill="1" applyBorder="1" applyAlignment="1">
      <alignment horizontal="center" vertical="center"/>
    </xf>
    <xf numFmtId="0" fontId="121" fillId="0" borderId="0" xfId="0" applyFont="1"/>
    <xf numFmtId="0" fontId="121" fillId="3" borderId="0" xfId="0" applyFont="1" applyFill="1"/>
    <xf numFmtId="0" fontId="121" fillId="0" borderId="2" xfId="0" applyFont="1" applyBorder="1" applyAlignment="1">
      <alignment horizontal="center"/>
    </xf>
    <xf numFmtId="0" fontId="120" fillId="3" borderId="2" xfId="0" applyFont="1" applyFill="1" applyBorder="1" applyAlignment="1">
      <alignment horizontal="center" vertical="center"/>
    </xf>
    <xf numFmtId="0" fontId="406" fillId="0" borderId="77" xfId="0" applyFont="1" applyBorder="1" applyAlignment="1">
      <alignment horizontal="center" vertical="center" wrapText="1" readingOrder="1"/>
    </xf>
    <xf numFmtId="0" fontId="407" fillId="0" borderId="77" xfId="0" applyFont="1" applyBorder="1" applyAlignment="1">
      <alignment horizontal="center" vertical="center" wrapText="1" readingOrder="1"/>
    </xf>
    <xf numFmtId="0" fontId="371" fillId="3" borderId="2" xfId="0" applyFont="1" applyFill="1" applyBorder="1" applyAlignment="1">
      <alignment horizontal="center" vertical="center" wrapText="1" readingOrder="1"/>
    </xf>
    <xf numFmtId="0" fontId="371" fillId="3" borderId="2" xfId="0" applyFont="1" applyFill="1" applyBorder="1" applyAlignment="1">
      <alignment horizontal="left" vertical="center" readingOrder="1"/>
    </xf>
    <xf numFmtId="0" fontId="353" fillId="3" borderId="78" xfId="0" applyFont="1" applyFill="1" applyBorder="1" applyAlignment="1">
      <alignment vertical="center" wrapText="1" readingOrder="1"/>
    </xf>
    <xf numFmtId="0" fontId="353" fillId="3" borderId="79" xfId="0" applyFont="1" applyFill="1" applyBorder="1" applyAlignment="1">
      <alignment vertical="center" wrapText="1" readingOrder="1"/>
    </xf>
    <xf numFmtId="0" fontId="353" fillId="3" borderId="77" xfId="0" applyFont="1" applyFill="1" applyBorder="1" applyAlignment="1">
      <alignment horizontal="left" vertical="center" wrapText="1" readingOrder="1"/>
    </xf>
    <xf numFmtId="0" fontId="354" fillId="3" borderId="77" xfId="0" applyFont="1" applyFill="1" applyBorder="1" applyAlignment="1">
      <alignment horizontal="left" vertical="center" wrapText="1" readingOrder="1"/>
    </xf>
    <xf numFmtId="0" fontId="311" fillId="3" borderId="77" xfId="0" applyFont="1" applyFill="1" applyBorder="1" applyAlignment="1">
      <alignment horizontal="left" vertical="center" wrapText="1" readingOrder="1"/>
    </xf>
    <xf numFmtId="0" fontId="349" fillId="3" borderId="2" xfId="0" applyFont="1" applyFill="1" applyBorder="1" applyAlignment="1">
      <alignment horizontal="center" vertical="center" wrapText="1" readingOrder="1"/>
    </xf>
    <xf numFmtId="0" fontId="118" fillId="3" borderId="2" xfId="0" applyFont="1" applyFill="1" applyBorder="1" applyAlignment="1">
      <alignment horizontal="center" vertical="center"/>
    </xf>
    <xf numFmtId="0" fontId="118" fillId="0" borderId="2" xfId="0" applyFont="1" applyBorder="1" applyAlignment="1">
      <alignment horizontal="center"/>
    </xf>
    <xf numFmtId="0" fontId="117" fillId="3" borderId="2" xfId="0" applyFont="1" applyFill="1" applyBorder="1" applyAlignment="1">
      <alignment horizontal="center" vertical="center"/>
    </xf>
    <xf numFmtId="0" fontId="121" fillId="0" borderId="2" xfId="0" applyFont="1" applyBorder="1" applyAlignment="1">
      <alignment horizontal="center" vertical="center"/>
    </xf>
    <xf numFmtId="168" fontId="405" fillId="3" borderId="2" xfId="16" applyNumberFormat="1" applyFont="1" applyFill="1" applyBorder="1" applyAlignment="1">
      <alignment horizontal="center" vertical="center"/>
    </xf>
    <xf numFmtId="16" fontId="117" fillId="3" borderId="2" xfId="0" quotePrefix="1" applyNumberFormat="1" applyFont="1" applyFill="1" applyBorder="1" applyAlignment="1">
      <alignment horizontal="center" vertical="center"/>
    </xf>
    <xf numFmtId="0" fontId="116" fillId="0" borderId="2" xfId="0" applyFont="1" applyBorder="1" applyAlignment="1">
      <alignment horizontal="center"/>
    </xf>
    <xf numFmtId="0" fontId="115" fillId="0" borderId="2" xfId="0" applyFont="1" applyBorder="1" applyAlignment="1">
      <alignment horizontal="center"/>
    </xf>
    <xf numFmtId="16" fontId="114" fillId="3" borderId="2" xfId="0" quotePrefix="1" applyNumberFormat="1" applyFont="1" applyFill="1" applyBorder="1" applyAlignment="1">
      <alignment horizontal="center" vertical="center"/>
    </xf>
    <xf numFmtId="0" fontId="114" fillId="3" borderId="2" xfId="0" applyFont="1" applyFill="1" applyBorder="1" applyAlignment="1">
      <alignment horizontal="center" vertical="center"/>
    </xf>
    <xf numFmtId="0" fontId="292" fillId="2" borderId="2" xfId="0" applyFont="1" applyFill="1" applyBorder="1" applyProtection="1">
      <protection hidden="1"/>
    </xf>
    <xf numFmtId="0" fontId="291" fillId="2" borderId="2" xfId="0" applyFont="1" applyFill="1" applyBorder="1" applyAlignment="1" applyProtection="1">
      <alignment horizontal="left" indent="3"/>
      <protection hidden="1"/>
    </xf>
    <xf numFmtId="0" fontId="291" fillId="2" borderId="2" xfId="0" applyFont="1" applyFill="1" applyBorder="1" applyProtection="1">
      <protection hidden="1"/>
    </xf>
    <xf numFmtId="169" fontId="356" fillId="0" borderId="2" xfId="0" applyNumberFormat="1" applyFont="1" applyBorder="1" applyAlignment="1" applyProtection="1">
      <alignment horizontal="left" vertical="center" wrapText="1"/>
      <protection hidden="1"/>
    </xf>
    <xf numFmtId="0" fontId="357" fillId="3" borderId="2" xfId="0" applyFont="1" applyFill="1" applyBorder="1" applyProtection="1">
      <protection hidden="1"/>
    </xf>
    <xf numFmtId="0" fontId="112" fillId="0" borderId="2" xfId="0" applyFont="1" applyBorder="1" applyAlignment="1">
      <alignment horizontal="center"/>
    </xf>
    <xf numFmtId="16" fontId="111" fillId="3" borderId="2" xfId="0" quotePrefix="1" applyNumberFormat="1" applyFont="1" applyFill="1" applyBorder="1" applyAlignment="1">
      <alignment horizontal="center" vertical="center"/>
    </xf>
    <xf numFmtId="0" fontId="111" fillId="3" borderId="2" xfId="0" applyFont="1" applyFill="1" applyBorder="1" applyAlignment="1">
      <alignment horizontal="center" vertical="center"/>
    </xf>
    <xf numFmtId="16" fontId="110" fillId="3" borderId="2" xfId="0" quotePrefix="1" applyNumberFormat="1" applyFont="1" applyFill="1" applyBorder="1" applyAlignment="1">
      <alignment horizontal="center" vertical="center"/>
    </xf>
    <xf numFmtId="0" fontId="110" fillId="3" borderId="2" xfId="0" applyFont="1" applyFill="1" applyBorder="1" applyAlignment="1">
      <alignment horizontal="center" vertical="center"/>
    </xf>
    <xf numFmtId="16" fontId="109" fillId="3" borderId="2" xfId="0" quotePrefix="1" applyNumberFormat="1" applyFont="1" applyFill="1" applyBorder="1" applyAlignment="1">
      <alignment horizontal="center" vertical="center"/>
    </xf>
    <xf numFmtId="0" fontId="109" fillId="3" borderId="2" xfId="0" applyFont="1" applyFill="1" applyBorder="1" applyAlignment="1">
      <alignment horizontal="center" vertical="center"/>
    </xf>
    <xf numFmtId="16" fontId="108" fillId="3" borderId="2" xfId="0" quotePrefix="1" applyNumberFormat="1" applyFont="1" applyFill="1" applyBorder="1" applyAlignment="1">
      <alignment horizontal="center" vertical="center"/>
    </xf>
    <xf numFmtId="0" fontId="108" fillId="3" borderId="2" xfId="0" applyFont="1" applyFill="1" applyBorder="1" applyAlignment="1">
      <alignment horizontal="center" vertical="center"/>
    </xf>
    <xf numFmtId="16" fontId="107" fillId="3" borderId="2" xfId="0" quotePrefix="1" applyNumberFormat="1" applyFont="1" applyFill="1" applyBorder="1" applyAlignment="1">
      <alignment horizontal="center" vertical="center"/>
    </xf>
    <xf numFmtId="0" fontId="107" fillId="3" borderId="2" xfId="0" applyFont="1" applyFill="1" applyBorder="1" applyAlignment="1">
      <alignment horizontal="center" vertical="center"/>
    </xf>
    <xf numFmtId="0" fontId="106" fillId="0" borderId="2" xfId="0" applyFont="1" applyBorder="1" applyAlignment="1">
      <alignment horizontal="center"/>
    </xf>
    <xf numFmtId="16" fontId="105" fillId="3" borderId="2" xfId="0" quotePrefix="1" applyNumberFormat="1" applyFont="1" applyFill="1" applyBorder="1" applyAlignment="1">
      <alignment horizontal="center" vertical="center"/>
    </xf>
    <xf numFmtId="0" fontId="104" fillId="0" borderId="2" xfId="0" applyFont="1" applyBorder="1" applyAlignment="1">
      <alignment horizontal="center"/>
    </xf>
    <xf numFmtId="16" fontId="103" fillId="3" borderId="2" xfId="0" quotePrefix="1" applyNumberFormat="1" applyFont="1" applyFill="1" applyBorder="1" applyAlignment="1">
      <alignment horizontal="center" vertical="center"/>
    </xf>
    <xf numFmtId="0" fontId="103" fillId="3" borderId="2" xfId="0" applyFont="1" applyFill="1" applyBorder="1" applyAlignment="1">
      <alignment horizontal="center" vertical="center"/>
    </xf>
    <xf numFmtId="0" fontId="281" fillId="0" borderId="0" xfId="0" applyFont="1" applyAlignment="1">
      <alignment horizontal="center" vertical="center"/>
    </xf>
    <xf numFmtId="0" fontId="285" fillId="0" borderId="0" xfId="0" applyFont="1" applyAlignment="1">
      <alignment horizontal="center" vertical="center"/>
    </xf>
    <xf numFmtId="14" fontId="279" fillId="9" borderId="2" xfId="0" applyNumberFormat="1" applyFont="1" applyFill="1" applyBorder="1" applyAlignment="1">
      <alignment horizontal="center" vertical="center"/>
    </xf>
    <xf numFmtId="0" fontId="281" fillId="9" borderId="2" xfId="0" applyFont="1" applyFill="1" applyBorder="1" applyAlignment="1">
      <alignment horizontal="center" vertical="center"/>
    </xf>
    <xf numFmtId="0" fontId="202" fillId="9" borderId="2" xfId="0" applyFont="1" applyFill="1" applyBorder="1" applyAlignment="1">
      <alignment horizontal="center" vertical="center"/>
    </xf>
    <xf numFmtId="0" fontId="202" fillId="9" borderId="0" xfId="0" applyFont="1" applyFill="1" applyAlignment="1">
      <alignment horizontal="center" vertical="center"/>
    </xf>
    <xf numFmtId="0" fontId="281" fillId="9" borderId="3" xfId="0" applyFont="1" applyFill="1" applyBorder="1" applyAlignment="1">
      <alignment horizontal="center" vertical="center"/>
    </xf>
    <xf numFmtId="0" fontId="281" fillId="0" borderId="23" xfId="0" applyFont="1" applyBorder="1" applyAlignment="1">
      <alignment horizontal="center" vertical="center"/>
    </xf>
    <xf numFmtId="0" fontId="284" fillId="3" borderId="0" xfId="0" applyFont="1" applyFill="1" applyAlignment="1">
      <alignment horizontal="center" vertical="center"/>
    </xf>
    <xf numFmtId="0" fontId="281" fillId="9" borderId="0" xfId="0" applyFont="1" applyFill="1" applyAlignment="1">
      <alignment horizontal="center" vertical="center"/>
    </xf>
    <xf numFmtId="0" fontId="284" fillId="3" borderId="3" xfId="0" applyFont="1" applyFill="1" applyBorder="1" applyAlignment="1">
      <alignment horizontal="center" vertical="center"/>
    </xf>
    <xf numFmtId="0" fontId="281" fillId="0" borderId="28" xfId="0" applyFont="1" applyBorder="1" applyAlignment="1">
      <alignment horizontal="center" vertical="center"/>
    </xf>
    <xf numFmtId="0" fontId="281" fillId="0" borderId="24" xfId="0" applyFont="1" applyBorder="1" applyAlignment="1">
      <alignment horizontal="center" vertical="center"/>
    </xf>
    <xf numFmtId="0" fontId="171" fillId="9" borderId="2" xfId="0" applyFont="1" applyFill="1" applyBorder="1" applyAlignment="1">
      <alignment horizontal="center" vertical="center"/>
    </xf>
    <xf numFmtId="0" fontId="168" fillId="3" borderId="3" xfId="0" applyFont="1" applyFill="1" applyBorder="1" applyAlignment="1">
      <alignment horizontal="center" vertical="center"/>
    </xf>
    <xf numFmtId="0" fontId="160" fillId="3" borderId="2" xfId="0" applyFont="1" applyFill="1" applyBorder="1" applyAlignment="1">
      <alignment horizontal="center" vertical="center"/>
    </xf>
    <xf numFmtId="16" fontId="102" fillId="3" borderId="2" xfId="0" quotePrefix="1" applyNumberFormat="1" applyFont="1" applyFill="1" applyBorder="1" applyAlignment="1">
      <alignment horizontal="center" vertical="center"/>
    </xf>
    <xf numFmtId="0" fontId="102" fillId="3" borderId="2" xfId="0" applyFont="1" applyFill="1" applyBorder="1" applyAlignment="1">
      <alignment horizontal="center" vertical="center"/>
    </xf>
    <xf numFmtId="16" fontId="281" fillId="3" borderId="2" xfId="0" quotePrefix="1" applyNumberFormat="1" applyFont="1" applyFill="1" applyBorder="1" applyAlignment="1">
      <alignment horizontal="center" vertical="center"/>
    </xf>
    <xf numFmtId="0" fontId="387" fillId="0" borderId="0" xfId="0" applyFont="1" applyAlignment="1">
      <alignment horizontal="center" vertical="center"/>
    </xf>
    <xf numFmtId="0" fontId="391" fillId="3" borderId="0" xfId="0" applyFont="1" applyFill="1" applyAlignment="1">
      <alignment horizontal="center" vertical="center"/>
    </xf>
    <xf numFmtId="0" fontId="392" fillId="9" borderId="0" xfId="51" applyFont="1" applyFill="1" applyAlignment="1">
      <alignment horizontal="center" vertical="center"/>
    </xf>
    <xf numFmtId="0" fontId="387" fillId="3" borderId="0" xfId="0" applyFont="1" applyFill="1" applyAlignment="1">
      <alignment horizontal="center" vertical="center"/>
    </xf>
    <xf numFmtId="0" fontId="391" fillId="3" borderId="0" xfId="0" applyFont="1" applyFill="1" applyAlignment="1">
      <alignment horizontal="left" vertical="center" wrapText="1"/>
    </xf>
    <xf numFmtId="0" fontId="391" fillId="0" borderId="0" xfId="0" applyFont="1" applyAlignment="1">
      <alignment horizontal="center" vertical="center"/>
    </xf>
    <xf numFmtId="0" fontId="0" fillId="0" borderId="0" xfId="0" applyAlignment="1">
      <alignment horizontal="left" wrapText="1"/>
    </xf>
    <xf numFmtId="16" fontId="100" fillId="3" borderId="2" xfId="0" quotePrefix="1" applyNumberFormat="1" applyFont="1" applyFill="1" applyBorder="1" applyAlignment="1">
      <alignment horizontal="center" vertical="center"/>
    </xf>
    <xf numFmtId="0" fontId="100" fillId="3" borderId="2" xfId="0" applyFont="1" applyFill="1" applyBorder="1" applyAlignment="1">
      <alignment horizontal="center" vertical="center"/>
    </xf>
    <xf numFmtId="0" fontId="99" fillId="0" borderId="2" xfId="0" applyFont="1" applyBorder="1" applyAlignment="1">
      <alignment horizontal="center"/>
    </xf>
    <xf numFmtId="0" fontId="411"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97" fillId="0" borderId="2" xfId="0" applyFont="1" applyBorder="1" applyAlignment="1">
      <alignment horizontal="center"/>
    </xf>
    <xf numFmtId="0" fontId="392" fillId="0" borderId="45" xfId="51" applyFont="1" applyBorder="1" applyAlignment="1">
      <alignment horizontal="center" vertical="top"/>
    </xf>
    <xf numFmtId="0" fontId="386" fillId="0" borderId="45" xfId="51" applyFont="1" applyBorder="1" applyAlignment="1">
      <alignment horizontal="center" vertical="top"/>
    </xf>
    <xf numFmtId="0" fontId="345" fillId="0" borderId="45" xfId="51" applyFont="1" applyBorder="1" applyAlignment="1">
      <alignment horizontal="center" vertical="top"/>
    </xf>
    <xf numFmtId="0" fontId="413" fillId="0" borderId="0" xfId="51" applyFont="1" applyAlignment="1">
      <alignment horizontal="center" vertical="center"/>
    </xf>
    <xf numFmtId="0" fontId="414" fillId="0" borderId="45" xfId="51" applyFont="1" applyBorder="1" applyAlignment="1">
      <alignment horizontal="center" vertical="center"/>
    </xf>
    <xf numFmtId="0" fontId="413" fillId="0" borderId="0" xfId="51" applyFont="1" applyAlignment="1">
      <alignment horizontal="center" vertical="top"/>
    </xf>
    <xf numFmtId="0" fontId="414" fillId="0" borderId="45" xfId="51" applyFont="1" applyBorder="1" applyAlignment="1">
      <alignment horizontal="center" vertical="top"/>
    </xf>
    <xf numFmtId="0" fontId="413" fillId="0" borderId="45" xfId="51" applyFont="1" applyBorder="1" applyAlignment="1">
      <alignment horizontal="center" vertical="top"/>
    </xf>
    <xf numFmtId="0" fontId="414" fillId="0" borderId="0" xfId="51" applyFont="1" applyAlignment="1">
      <alignment horizontal="center" vertical="top"/>
    </xf>
    <xf numFmtId="0" fontId="415" fillId="3" borderId="45" xfId="0" applyFont="1" applyFill="1" applyBorder="1" applyAlignment="1">
      <alignment horizontal="center" vertical="center"/>
    </xf>
    <xf numFmtId="0" fontId="414" fillId="3" borderId="45" xfId="51" applyFont="1" applyFill="1" applyBorder="1" applyAlignment="1">
      <alignment horizontal="center" vertical="center"/>
    </xf>
    <xf numFmtId="0" fontId="415" fillId="3" borderId="45" xfId="0" applyFont="1" applyFill="1" applyBorder="1" applyAlignment="1">
      <alignment horizontal="center" vertical="top"/>
    </xf>
    <xf numFmtId="0" fontId="414" fillId="3" borderId="45" xfId="51" applyFont="1" applyFill="1" applyBorder="1" applyAlignment="1">
      <alignment horizontal="center" vertical="top"/>
    </xf>
    <xf numFmtId="0" fontId="412" fillId="3" borderId="45" xfId="0" applyFont="1" applyFill="1" applyBorder="1" applyAlignment="1">
      <alignment horizontal="center" vertical="top"/>
    </xf>
    <xf numFmtId="0" fontId="415" fillId="0" borderId="45" xfId="0" applyFont="1" applyBorder="1" applyAlignment="1">
      <alignment horizontal="center" vertical="top"/>
    </xf>
    <xf numFmtId="0" fontId="412" fillId="3" borderId="45" xfId="0" applyFont="1" applyFill="1" applyBorder="1" applyAlignment="1">
      <alignment horizontal="center" vertical="center"/>
    </xf>
    <xf numFmtId="0" fontId="413" fillId="3" borderId="0" xfId="51" applyFont="1" applyFill="1" applyAlignment="1">
      <alignment horizontal="center" vertical="center"/>
    </xf>
    <xf numFmtId="0" fontId="413" fillId="3" borderId="45" xfId="51" applyFont="1" applyFill="1" applyBorder="1" applyAlignment="1">
      <alignment horizontal="center" vertical="center"/>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0" fontId="281" fillId="3" borderId="2" xfId="0" quotePrefix="1" applyFont="1" applyFill="1" applyBorder="1" applyAlignment="1">
      <alignment horizontal="center" vertical="center"/>
    </xf>
    <xf numFmtId="16" fontId="0" fillId="0" borderId="2" xfId="0" applyNumberFormat="1" applyBorder="1" applyAlignment="1">
      <alignment horizontal="center"/>
    </xf>
    <xf numFmtId="16" fontId="98" fillId="0" borderId="2" xfId="0" quotePrefix="1" applyNumberFormat="1" applyFont="1" applyBorder="1" applyAlignment="1">
      <alignment horizontal="center"/>
    </xf>
    <xf numFmtId="0" fontId="98" fillId="0" borderId="2" xfId="0" applyFont="1" applyBorder="1" applyAlignment="1">
      <alignment horizontal="center"/>
    </xf>
    <xf numFmtId="0" fontId="0" fillId="0" borderId="3" xfId="0" applyBorder="1" applyAlignment="1">
      <alignment horizontal="center"/>
    </xf>
    <xf numFmtId="0" fontId="412" fillId="3" borderId="45" xfId="51" applyFont="1" applyFill="1" applyBorder="1" applyAlignment="1">
      <alignment vertical="center"/>
    </xf>
    <xf numFmtId="0" fontId="414" fillId="0" borderId="45" xfId="0" applyFont="1" applyBorder="1" applyAlignment="1">
      <alignment horizontal="center" vertical="top"/>
    </xf>
    <xf numFmtId="43" fontId="387" fillId="0" borderId="0" xfId="1" applyFont="1" applyFill="1" applyBorder="1" applyAlignment="1">
      <alignment horizontal="center" vertical="center"/>
    </xf>
    <xf numFmtId="0" fontId="390" fillId="3" borderId="33" xfId="24" applyFont="1" applyFill="1" applyBorder="1" applyAlignment="1">
      <alignment vertical="center" wrapText="1"/>
    </xf>
    <xf numFmtId="0" fontId="390" fillId="3" borderId="58" xfId="24" applyFont="1" applyFill="1" applyBorder="1" applyAlignment="1">
      <alignment vertical="center" wrapText="1"/>
    </xf>
    <xf numFmtId="0" fontId="249" fillId="0" borderId="35" xfId="51" applyFont="1" applyBorder="1" applyAlignment="1">
      <alignment horizontal="center" vertical="center"/>
    </xf>
    <xf numFmtId="0" fontId="249" fillId="3" borderId="35" xfId="51" applyFont="1" applyFill="1" applyBorder="1" applyAlignment="1">
      <alignment horizontal="center" vertical="center"/>
    </xf>
    <xf numFmtId="0" fontId="413" fillId="0" borderId="35" xfId="51" applyFont="1" applyBorder="1" applyAlignment="1">
      <alignment horizontal="center" vertical="top"/>
    </xf>
    <xf numFmtId="0" fontId="413" fillId="0" borderId="35" xfId="51" applyFont="1" applyBorder="1" applyAlignment="1">
      <alignment horizontal="center" vertical="center"/>
    </xf>
    <xf numFmtId="0" fontId="413" fillId="3" borderId="35" xfId="51" applyFont="1" applyFill="1" applyBorder="1" applyAlignment="1">
      <alignment horizontal="center" vertical="center"/>
    </xf>
    <xf numFmtId="0" fontId="375" fillId="0" borderId="35" xfId="51" applyFont="1" applyBorder="1" applyAlignment="1">
      <alignment horizontal="center" vertical="center"/>
    </xf>
    <xf numFmtId="0" fontId="389" fillId="0" borderId="45" xfId="51" applyFont="1" applyBorder="1" applyAlignment="1">
      <alignment vertical="center"/>
    </xf>
    <xf numFmtId="0" fontId="387" fillId="3" borderId="62" xfId="0" applyFont="1" applyFill="1" applyBorder="1" applyAlignment="1">
      <alignment horizontal="center" vertical="center"/>
    </xf>
    <xf numFmtId="0" fontId="249" fillId="3" borderId="20" xfId="51" applyFont="1" applyFill="1" applyBorder="1" applyAlignment="1">
      <alignment horizontal="center" vertical="center"/>
    </xf>
    <xf numFmtId="0" fontId="392" fillId="3" borderId="0" xfId="0" applyFont="1" applyFill="1" applyAlignment="1">
      <alignment vertical="top"/>
    </xf>
    <xf numFmtId="0" fontId="329" fillId="3" borderId="0" xfId="0" applyFont="1" applyFill="1" applyAlignment="1">
      <alignment horizontal="center" vertical="center"/>
    </xf>
    <xf numFmtId="0" fontId="389" fillId="0" borderId="62" xfId="0" applyFont="1" applyBorder="1" applyAlignment="1">
      <alignment horizontal="center" vertical="center"/>
    </xf>
    <xf numFmtId="0" fontId="329" fillId="3" borderId="0" xfId="0" applyFont="1" applyFill="1" applyAlignment="1">
      <alignment horizontal="center"/>
    </xf>
    <xf numFmtId="0" fontId="328" fillId="0" borderId="0" xfId="51" applyFont="1" applyAlignment="1">
      <alignment horizontal="center" vertical="center"/>
    </xf>
    <xf numFmtId="0" fontId="249" fillId="9" borderId="0" xfId="51" applyFont="1" applyFill="1" applyAlignment="1">
      <alignment horizontal="center" vertical="center"/>
    </xf>
    <xf numFmtId="0" fontId="249" fillId="0" borderId="20" xfId="51" applyFont="1" applyBorder="1" applyAlignment="1">
      <alignment horizontal="center" vertical="center"/>
    </xf>
    <xf numFmtId="0" fontId="391" fillId="9" borderId="0" xfId="51" applyFont="1" applyFill="1" applyAlignment="1">
      <alignment horizontal="center" vertical="center"/>
    </xf>
    <xf numFmtId="0" fontId="386" fillId="0" borderId="0" xfId="51" applyFont="1" applyAlignment="1">
      <alignment horizontal="right"/>
    </xf>
    <xf numFmtId="0" fontId="392" fillId="9" borderId="0" xfId="0" applyFont="1" applyFill="1" applyAlignment="1">
      <alignment horizontal="center" vertical="center"/>
    </xf>
    <xf numFmtId="0" fontId="391" fillId="3" borderId="0" xfId="51" applyFont="1" applyFill="1" applyAlignment="1">
      <alignment horizontal="center" vertical="center"/>
    </xf>
    <xf numFmtId="0" fontId="387" fillId="3" borderId="0" xfId="51" applyFont="1" applyFill="1" applyAlignment="1">
      <alignment horizontal="center" vertical="center"/>
    </xf>
    <xf numFmtId="16" fontId="389" fillId="0" borderId="0" xfId="51" applyNumberFormat="1" applyFont="1" applyAlignment="1">
      <alignment horizontal="center" vertical="center"/>
    </xf>
    <xf numFmtId="0" fontId="391" fillId="9" borderId="0" xfId="51" applyFont="1" applyFill="1" applyAlignment="1">
      <alignment horizontal="right" vertical="center"/>
    </xf>
    <xf numFmtId="0" fontId="392" fillId="9" borderId="47" xfId="51" applyFont="1" applyFill="1" applyBorder="1" applyAlignment="1">
      <alignment horizontal="right" vertical="center"/>
    </xf>
    <xf numFmtId="0" fontId="387" fillId="0" borderId="47" xfId="21" applyFont="1" applyBorder="1" applyAlignment="1">
      <alignment horizontal="center" vertical="center"/>
    </xf>
    <xf numFmtId="0" fontId="387" fillId="3" borderId="47" xfId="21" applyFont="1" applyFill="1" applyBorder="1" applyAlignment="1">
      <alignment horizontal="center" vertical="center"/>
    </xf>
    <xf numFmtId="0" fontId="389" fillId="3" borderId="48" xfId="51" applyFont="1" applyFill="1" applyBorder="1" applyAlignment="1">
      <alignment horizontal="center" vertical="center"/>
    </xf>
    <xf numFmtId="0" fontId="387" fillId="3" borderId="47" xfId="0" applyFont="1" applyFill="1" applyBorder="1" applyAlignment="1">
      <alignment horizontal="center" vertical="center"/>
    </xf>
    <xf numFmtId="0" fontId="389" fillId="0" borderId="50" xfId="51" applyFont="1" applyBorder="1" applyAlignment="1">
      <alignment horizontal="center" vertical="center"/>
    </xf>
    <xf numFmtId="0" fontId="415" fillId="3" borderId="0" xfId="0" applyFont="1" applyFill="1" applyAlignment="1">
      <alignment horizontal="center" vertical="top"/>
    </xf>
    <xf numFmtId="0" fontId="414" fillId="3" borderId="0" xfId="51" applyFont="1" applyFill="1" applyAlignment="1">
      <alignment horizontal="center" vertical="top"/>
    </xf>
    <xf numFmtId="0" fontId="415" fillId="0" borderId="0" xfId="0" applyFont="1" applyAlignment="1">
      <alignment horizontal="center" vertical="top"/>
    </xf>
    <xf numFmtId="0" fontId="391" fillId="0" borderId="0" xfId="51" applyFont="1" applyAlignment="1">
      <alignment horizontal="center" vertical="center"/>
    </xf>
    <xf numFmtId="0" fontId="391" fillId="3" borderId="0" xfId="51" applyFont="1" applyFill="1" applyAlignment="1">
      <alignment horizontal="left" vertical="center"/>
    </xf>
    <xf numFmtId="0" fontId="389" fillId="0" borderId="0" xfId="0" applyFont="1" applyAlignment="1">
      <alignment horizontal="center" vertical="center"/>
    </xf>
    <xf numFmtId="0" fontId="414" fillId="0" borderId="48" xfId="51" applyFont="1" applyBorder="1" applyAlignment="1">
      <alignment horizontal="center" vertical="top"/>
    </xf>
    <xf numFmtId="0" fontId="391" fillId="9" borderId="0" xfId="51" applyFont="1" applyFill="1" applyAlignment="1">
      <alignment vertical="center"/>
    </xf>
    <xf numFmtId="0" fontId="389" fillId="3" borderId="0" xfId="21" applyFont="1" applyFill="1" applyAlignment="1">
      <alignment horizontal="center" vertical="center"/>
    </xf>
    <xf numFmtId="0" fontId="389" fillId="3" borderId="47" xfId="21" applyFont="1" applyFill="1" applyBorder="1" applyAlignment="1">
      <alignment horizontal="center" vertical="center"/>
    </xf>
    <xf numFmtId="0" fontId="391" fillId="9" borderId="0" xfId="21" applyFont="1" applyFill="1" applyAlignment="1">
      <alignment horizontal="center" vertical="center"/>
    </xf>
    <xf numFmtId="14" fontId="389" fillId="3" borderId="0" xfId="21" applyNumberFormat="1" applyFont="1" applyFill="1" applyAlignment="1">
      <alignment horizontal="center" vertical="center"/>
    </xf>
    <xf numFmtId="0" fontId="387" fillId="3" borderId="48" xfId="0" applyFont="1" applyFill="1" applyBorder="1" applyAlignment="1">
      <alignment horizontal="center" vertical="center"/>
    </xf>
    <xf numFmtId="0" fontId="386" fillId="0" borderId="47" xfId="51" applyFont="1" applyBorder="1" applyAlignment="1">
      <alignment horizontal="center" vertical="top"/>
    </xf>
    <xf numFmtId="0" fontId="391" fillId="0" borderId="47" xfId="51" applyFont="1" applyBorder="1" applyAlignment="1">
      <alignment horizontal="center" vertical="center"/>
    </xf>
    <xf numFmtId="0" fontId="389" fillId="3" borderId="47" xfId="51" applyFont="1" applyFill="1" applyBorder="1" applyAlignment="1">
      <alignment horizontal="center" vertical="center"/>
    </xf>
    <xf numFmtId="0" fontId="416" fillId="9" borderId="0" xfId="51" applyFont="1" applyFill="1" applyAlignment="1">
      <alignment horizontal="center" vertical="center"/>
    </xf>
    <xf numFmtId="0" fontId="391" fillId="3" borderId="48" xfId="51" applyFont="1" applyFill="1" applyBorder="1" applyAlignment="1">
      <alignment horizontal="center" vertical="center"/>
    </xf>
    <xf numFmtId="0" fontId="408" fillId="0" borderId="0" xfId="51" applyFont="1" applyAlignment="1">
      <alignment horizontal="center" vertical="center"/>
    </xf>
    <xf numFmtId="0" fontId="389" fillId="3" borderId="0" xfId="0" applyFont="1" applyFill="1" applyAlignment="1">
      <alignment horizontal="center" vertical="center"/>
    </xf>
    <xf numFmtId="0" fontId="389" fillId="3" borderId="47" xfId="0" applyFont="1" applyFill="1" applyBorder="1" applyAlignment="1">
      <alignment horizontal="center" vertical="center"/>
    </xf>
    <xf numFmtId="0" fontId="387" fillId="3" borderId="76" xfId="21" applyFont="1" applyFill="1" applyBorder="1" applyAlignment="1">
      <alignment horizontal="center" vertical="center"/>
    </xf>
    <xf numFmtId="0" fontId="389" fillId="0" borderId="48" xfId="0" applyFont="1" applyBorder="1" applyAlignment="1">
      <alignment horizontal="center" vertical="center"/>
    </xf>
    <xf numFmtId="0" fontId="389" fillId="0" borderId="47" xfId="0" applyFont="1" applyBorder="1" applyAlignment="1">
      <alignment horizontal="center" vertical="center"/>
    </xf>
    <xf numFmtId="0" fontId="391" fillId="9" borderId="0" xfId="51" applyFont="1" applyFill="1" applyAlignment="1">
      <alignment horizontal="left" vertical="center"/>
    </xf>
    <xf numFmtId="0" fontId="389" fillId="0" borderId="0" xfId="51" applyFont="1" applyAlignment="1">
      <alignment horizontal="right" vertical="center"/>
    </xf>
    <xf numFmtId="0" fontId="329" fillId="3" borderId="0" xfId="24" applyFont="1" applyFill="1" applyAlignment="1">
      <alignment vertical="center" wrapText="1"/>
    </xf>
    <xf numFmtId="0" fontId="385" fillId="3" borderId="0" xfId="0" applyFont="1" applyFill="1" applyAlignment="1">
      <alignment horizontal="center" vertical="center"/>
    </xf>
    <xf numFmtId="0" fontId="385" fillId="3" borderId="0" xfId="0" applyFont="1" applyFill="1" applyAlignment="1">
      <alignment horizontal="left" vertical="center"/>
    </xf>
    <xf numFmtId="0" fontId="329" fillId="3" borderId="0" xfId="24" applyFont="1" applyFill="1" applyAlignment="1">
      <alignment vertical="center"/>
    </xf>
    <xf numFmtId="0" fontId="329" fillId="3" borderId="0" xfId="24" applyFont="1" applyFill="1"/>
    <xf numFmtId="0" fontId="329" fillId="3" borderId="0" xfId="0" applyFont="1" applyFill="1"/>
    <xf numFmtId="0" fontId="329" fillId="3" borderId="0" xfId="24" applyFont="1" applyFill="1" applyAlignment="1">
      <alignment horizontal="left" vertical="center"/>
    </xf>
    <xf numFmtId="0" fontId="329" fillId="3" borderId="0" xfId="0" applyFont="1" applyFill="1" applyAlignment="1">
      <alignment horizontal="left"/>
    </xf>
    <xf numFmtId="0" fontId="329" fillId="3" borderId="0" xfId="0" applyFont="1" applyFill="1" applyAlignment="1">
      <alignment horizontal="left" vertical="center"/>
    </xf>
    <xf numFmtId="0" fontId="329" fillId="3" borderId="0" xfId="24" applyFont="1" applyFill="1" applyAlignment="1">
      <alignment horizontal="center"/>
    </xf>
    <xf numFmtId="0" fontId="329" fillId="22" borderId="0" xfId="24" applyFont="1" applyFill="1" applyAlignment="1">
      <alignment horizontal="center"/>
    </xf>
    <xf numFmtId="0" fontId="335" fillId="3" borderId="0" xfId="24" applyFont="1" applyFill="1" applyAlignment="1">
      <alignment horizontal="center" vertical="center" wrapText="1"/>
    </xf>
    <xf numFmtId="0" fontId="391" fillId="3" borderId="0" xfId="51" applyFont="1" applyFill="1" applyAlignment="1">
      <alignment horizontal="right" vertical="center"/>
    </xf>
    <xf numFmtId="16" fontId="389" fillId="0" borderId="0" xfId="51" quotePrefix="1" applyNumberFormat="1" applyFont="1" applyAlignment="1">
      <alignment horizontal="center" vertical="center"/>
    </xf>
    <xf numFmtId="0" fontId="389" fillId="0" borderId="0" xfId="51" applyFont="1" applyAlignment="1">
      <alignment horizontal="left" vertical="center"/>
    </xf>
    <xf numFmtId="0" fontId="392" fillId="9" borderId="0" xfId="0" applyFont="1" applyFill="1" applyAlignment="1">
      <alignment horizontal="right" vertical="center"/>
    </xf>
    <xf numFmtId="0" fontId="389" fillId="0" borderId="0" xfId="51" quotePrefix="1" applyFont="1" applyAlignment="1">
      <alignment horizontal="center" vertical="center"/>
    </xf>
    <xf numFmtId="0" fontId="414" fillId="3" borderId="0" xfId="51" applyFont="1" applyFill="1" applyAlignment="1">
      <alignment horizontal="center" vertical="center"/>
    </xf>
    <xf numFmtId="0" fontId="412" fillId="3" borderId="0" xfId="0" applyFont="1" applyFill="1" applyAlignment="1">
      <alignment horizontal="center" vertical="center"/>
    </xf>
    <xf numFmtId="0" fontId="414" fillId="3" borderId="47" xfId="51" applyFont="1" applyFill="1" applyBorder="1" applyAlignment="1">
      <alignment horizontal="center" vertical="center"/>
    </xf>
    <xf numFmtId="0" fontId="388" fillId="20" borderId="28" xfId="21" applyFont="1" applyFill="1" applyBorder="1" applyAlignment="1">
      <alignment horizontal="center" vertical="center"/>
    </xf>
    <xf numFmtId="14" fontId="389" fillId="20" borderId="28" xfId="21" applyNumberFormat="1" applyFont="1" applyFill="1" applyBorder="1" applyAlignment="1">
      <alignment horizontal="center" vertical="center"/>
    </xf>
    <xf numFmtId="14" fontId="389" fillId="3" borderId="28" xfId="21" applyNumberFormat="1" applyFont="1" applyFill="1" applyBorder="1" applyAlignment="1">
      <alignment horizontal="center" vertical="center"/>
    </xf>
    <xf numFmtId="1" fontId="387" fillId="3" borderId="28" xfId="1" applyNumberFormat="1" applyFont="1" applyFill="1" applyBorder="1" applyAlignment="1">
      <alignment horizontal="center" vertical="center"/>
    </xf>
    <xf numFmtId="0" fontId="413" fillId="0" borderId="76" xfId="51" applyFont="1" applyBorder="1" applyAlignment="1">
      <alignment horizontal="center" vertical="top"/>
    </xf>
    <xf numFmtId="0" fontId="249" fillId="0" borderId="81" xfId="51" applyFont="1" applyBorder="1" applyAlignment="1">
      <alignment horizontal="center" vertical="center"/>
    </xf>
    <xf numFmtId="0" fontId="345" fillId="0" borderId="35" xfId="51" applyFont="1" applyBorder="1" applyAlignment="1">
      <alignment horizontal="center" vertical="top"/>
    </xf>
    <xf numFmtId="0" fontId="345" fillId="0" borderId="76" xfId="51" applyFont="1" applyBorder="1" applyAlignment="1">
      <alignment horizontal="center" vertical="top"/>
    </xf>
    <xf numFmtId="0" fontId="392" fillId="3" borderId="45" xfId="0" applyFont="1" applyFill="1" applyBorder="1" applyAlignment="1">
      <alignment horizontal="center" vertical="top" wrapText="1"/>
    </xf>
    <xf numFmtId="0" fontId="417" fillId="0" borderId="45" xfId="0" applyFont="1" applyBorder="1" applyAlignment="1">
      <alignment horizontal="center" vertical="top"/>
    </xf>
    <xf numFmtId="0" fontId="386" fillId="0" borderId="48" xfId="51" applyFont="1" applyBorder="1" applyAlignment="1">
      <alignment horizontal="center" vertical="top"/>
    </xf>
    <xf numFmtId="0" fontId="345" fillId="0" borderId="0" xfId="51" applyFont="1" applyAlignment="1">
      <alignment horizontal="center" vertical="top"/>
    </xf>
    <xf numFmtId="0" fontId="386" fillId="0" borderId="0" xfId="51" applyFont="1" applyAlignment="1">
      <alignment horizontal="center" vertical="top"/>
    </xf>
    <xf numFmtId="0" fontId="414" fillId="0" borderId="62" xfId="51" applyFont="1" applyBorder="1" applyAlignment="1">
      <alignment horizontal="center" vertical="top"/>
    </xf>
    <xf numFmtId="0" fontId="414" fillId="0" borderId="45" xfId="51" applyFont="1" applyBorder="1" applyAlignment="1">
      <alignment vertical="top"/>
    </xf>
    <xf numFmtId="0" fontId="392" fillId="3" borderId="0" xfId="0" applyFont="1" applyFill="1" applyAlignment="1">
      <alignment horizontal="center" vertical="top"/>
    </xf>
    <xf numFmtId="0" fontId="417" fillId="0" borderId="0" xfId="0" applyFont="1" applyAlignment="1">
      <alignment horizontal="center" vertical="top"/>
    </xf>
    <xf numFmtId="0" fontId="392" fillId="3" borderId="45" xfId="0" applyFont="1" applyFill="1" applyBorder="1" applyAlignment="1">
      <alignment horizontal="center" vertical="center"/>
    </xf>
    <xf numFmtId="0" fontId="409" fillId="3" borderId="45" xfId="51" applyFont="1" applyFill="1" applyBorder="1" applyAlignment="1">
      <alignment vertical="center"/>
    </xf>
    <xf numFmtId="0" fontId="345" fillId="0" borderId="62" xfId="51" applyFont="1" applyBorder="1" applyAlignment="1">
      <alignment horizontal="center" vertical="top"/>
    </xf>
    <xf numFmtId="0" fontId="412" fillId="9" borderId="45" xfId="51" applyFont="1" applyFill="1" applyBorder="1" applyAlignment="1">
      <alignment horizontal="center" vertical="top"/>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2" fontId="121" fillId="0" borderId="0" xfId="0" applyNumberFormat="1" applyFont="1"/>
    <xf numFmtId="0" fontId="391" fillId="0" borderId="2" xfId="21" applyFont="1" applyBorder="1" applyAlignment="1">
      <alignment horizontal="center" vertic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87"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57" fillId="0" borderId="0" xfId="0" applyFont="1" applyAlignment="1">
      <alignment horizontal="left"/>
    </xf>
    <xf numFmtId="0" fontId="93" fillId="0" borderId="0" xfId="0" applyFont="1" applyAlignment="1">
      <alignment horizontal="left"/>
    </xf>
    <xf numFmtId="0" fontId="260" fillId="0" borderId="0" xfId="0" applyFont="1" applyAlignment="1">
      <alignment vertical="center"/>
    </xf>
    <xf numFmtId="0" fontId="260" fillId="0" borderId="0" xfId="0" applyFont="1" applyAlignment="1">
      <alignment horizontal="center" vertical="center"/>
    </xf>
    <xf numFmtId="169" fontId="260" fillId="0" borderId="0" xfId="0" applyNumberFormat="1" applyFont="1" applyAlignment="1">
      <alignment horizontal="center" vertical="center"/>
    </xf>
    <xf numFmtId="0" fontId="260" fillId="0" borderId="0" xfId="0" applyFont="1" applyAlignment="1">
      <alignment horizontal="left" vertical="center" wrapText="1"/>
    </xf>
    <xf numFmtId="0" fontId="254" fillId="6" borderId="69" xfId="0" applyFont="1" applyFill="1" applyBorder="1" applyAlignment="1">
      <alignment horizontal="center" vertical="center"/>
    </xf>
    <xf numFmtId="0" fontId="254" fillId="6" borderId="70" xfId="0" applyFont="1" applyFill="1" applyBorder="1" applyAlignment="1">
      <alignment horizontal="center" vertical="center"/>
    </xf>
    <xf numFmtId="0" fontId="254" fillId="6" borderId="70" xfId="0" applyFont="1" applyFill="1" applyBorder="1" applyAlignment="1">
      <alignment horizontal="center" vertical="center" wrapText="1"/>
    </xf>
    <xf numFmtId="0" fontId="254" fillId="6" borderId="70" xfId="27" applyFont="1" applyFill="1" applyBorder="1" applyAlignment="1">
      <alignment horizontal="center" vertical="center" wrapText="1"/>
    </xf>
    <xf numFmtId="0" fontId="254"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91" fillId="3" borderId="2" xfId="0" applyFont="1" applyFill="1" applyBorder="1" applyAlignment="1">
      <alignment horizontal="center" vertical="center"/>
    </xf>
    <xf numFmtId="16" fontId="91" fillId="3" borderId="2" xfId="0" quotePrefix="1" applyNumberFormat="1" applyFont="1" applyFill="1" applyBorder="1" applyAlignment="1">
      <alignment horizontal="center" vertical="center"/>
    </xf>
    <xf numFmtId="0" fontId="326" fillId="3" borderId="0" xfId="0" applyFont="1" applyFill="1" applyAlignment="1">
      <alignment horizontal="center"/>
    </xf>
    <xf numFmtId="0" fontId="335" fillId="3" borderId="0" xfId="24" applyFont="1" applyFill="1" applyAlignment="1">
      <alignment horizontal="left" vertical="center"/>
    </xf>
    <xf numFmtId="169" fontId="335" fillId="3" borderId="0" xfId="24" applyNumberFormat="1" applyFont="1" applyFill="1" applyAlignment="1">
      <alignment horizontal="center" vertical="center" wrapText="1"/>
    </xf>
    <xf numFmtId="0" fontId="326" fillId="3" borderId="0" xfId="24" applyFont="1" applyFill="1" applyAlignment="1">
      <alignment vertical="center" wrapText="1"/>
    </xf>
    <xf numFmtId="0" fontId="326" fillId="3" borderId="47" xfId="0" applyFont="1" applyFill="1" applyBorder="1" applyAlignment="1">
      <alignment horizontal="center"/>
    </xf>
    <xf numFmtId="0" fontId="89" fillId="0" borderId="2" xfId="0" applyFont="1" applyBorder="1" applyAlignment="1">
      <alignment horizontal="center"/>
    </xf>
    <xf numFmtId="0" fontId="204" fillId="0" borderId="3" xfId="0" applyFont="1" applyBorder="1" applyAlignment="1">
      <alignment horizontal="center"/>
    </xf>
    <xf numFmtId="0" fontId="112"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88" fillId="3" borderId="2" xfId="0" quotePrefix="1" applyNumberFormat="1" applyFont="1" applyFill="1" applyBorder="1" applyAlignment="1">
      <alignment horizontal="center" vertical="center"/>
    </xf>
    <xf numFmtId="0" fontId="249" fillId="3" borderId="48" xfId="51" applyFont="1" applyFill="1" applyBorder="1" applyAlignment="1">
      <alignment horizontal="center" vertical="center"/>
    </xf>
    <xf numFmtId="0" fontId="87" fillId="3" borderId="2" xfId="0" applyFont="1" applyFill="1" applyBorder="1" applyAlignment="1">
      <alignment horizontal="center" vertical="center"/>
    </xf>
    <xf numFmtId="0" fontId="87" fillId="0" borderId="2" xfId="0" applyFont="1" applyBorder="1" applyAlignment="1">
      <alignment horizontal="center" vertical="center"/>
    </xf>
    <xf numFmtId="16" fontId="87" fillId="3" borderId="2" xfId="0" quotePrefix="1" applyNumberFormat="1" applyFont="1" applyFill="1" applyBorder="1" applyAlignment="1">
      <alignment horizontal="center" vertical="center"/>
    </xf>
    <xf numFmtId="0" fontId="249" fillId="0" borderId="84" xfId="51" applyFont="1" applyBorder="1" applyAlignment="1">
      <alignment horizontal="center" vertical="center"/>
    </xf>
    <xf numFmtId="0" fontId="249" fillId="3" borderId="85" xfId="51" applyFont="1" applyFill="1" applyBorder="1" applyAlignment="1">
      <alignment horizontal="center" vertical="center"/>
    </xf>
    <xf numFmtId="0" fontId="86" fillId="3" borderId="2" xfId="0" applyFont="1" applyFill="1" applyBorder="1" applyAlignment="1">
      <alignment horizontal="center" vertical="center"/>
    </xf>
    <xf numFmtId="0" fontId="86" fillId="0" borderId="2" xfId="0" applyFont="1" applyBorder="1" applyAlignment="1">
      <alignment horizontal="center" vertical="center"/>
    </xf>
    <xf numFmtId="0" fontId="85" fillId="0" borderId="0" xfId="0" applyFont="1" applyAlignment="1">
      <alignment horizontal="left"/>
    </xf>
    <xf numFmtId="0" fontId="85" fillId="0" borderId="0" xfId="154" applyAlignment="1">
      <alignment horizontal="center"/>
    </xf>
    <xf numFmtId="14" fontId="279" fillId="0" borderId="0" xfId="153" applyNumberFormat="1" applyFont="1" applyAlignment="1">
      <alignment horizontal="center" vertical="center"/>
    </xf>
    <xf numFmtId="14" fontId="279" fillId="0" borderId="0" xfId="154" applyNumberFormat="1" applyFont="1" applyAlignment="1">
      <alignment horizontal="center" vertical="center"/>
    </xf>
    <xf numFmtId="0" fontId="410" fillId="36" borderId="0" xfId="51" applyFont="1" applyFill="1" applyAlignment="1">
      <alignment horizontal="center" vertical="center"/>
    </xf>
    <xf numFmtId="0" fontId="391" fillId="37" borderId="0" xfId="0" applyFont="1" applyFill="1" applyAlignment="1">
      <alignment horizontal="center" vertical="center"/>
    </xf>
    <xf numFmtId="0" fontId="392" fillId="37" borderId="0" xfId="51" applyFont="1" applyFill="1" applyAlignment="1">
      <alignment horizontal="center" vertical="center"/>
    </xf>
    <xf numFmtId="0" fontId="391" fillId="37" borderId="45" xfId="51" applyFont="1" applyFill="1" applyBorder="1" applyAlignment="1">
      <alignment horizontal="center" vertical="center"/>
    </xf>
    <xf numFmtId="0" fontId="391" fillId="37" borderId="0" xfId="51" applyFont="1" applyFill="1" applyAlignment="1">
      <alignment horizontal="center" vertical="center"/>
    </xf>
    <xf numFmtId="0" fontId="409" fillId="37" borderId="0" xfId="51" applyFont="1" applyFill="1" applyAlignment="1">
      <alignment horizontal="center" vertical="center"/>
    </xf>
    <xf numFmtId="0" fontId="412" fillId="9" borderId="47" xfId="51" applyFont="1" applyFill="1" applyBorder="1" applyAlignment="1">
      <alignment horizontal="right" vertical="center"/>
    </xf>
    <xf numFmtId="0" fontId="84" fillId="3" borderId="2" xfId="0" applyFont="1" applyFill="1" applyBorder="1" applyAlignment="1">
      <alignment horizontal="center" vertical="center"/>
    </xf>
    <xf numFmtId="169" fontId="249" fillId="0" borderId="0" xfId="51" applyNumberFormat="1" applyFont="1" applyAlignment="1">
      <alignment horizontal="center" vertical="center"/>
    </xf>
    <xf numFmtId="0" fontId="392" fillId="9" borderId="0" xfId="0" applyFont="1" applyFill="1" applyAlignment="1">
      <alignment horizontal="center" vertical="top"/>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0" fontId="392" fillId="9" borderId="45" xfId="51" applyFont="1" applyFill="1" applyBorder="1" applyAlignment="1">
      <alignment horizontal="center" vertical="top"/>
    </xf>
    <xf numFmtId="14" fontId="391" fillId="9" borderId="0" xfId="21" applyNumberFormat="1" applyFont="1" applyFill="1" applyAlignment="1">
      <alignment horizontal="center" vertical="center"/>
    </xf>
    <xf numFmtId="0" fontId="392" fillId="9" borderId="45" xfId="0" applyFont="1" applyFill="1" applyBorder="1" applyAlignment="1">
      <alignment horizontal="center" vertical="top"/>
    </xf>
    <xf numFmtId="0" fontId="412" fillId="9" borderId="45" xfId="0" applyFont="1" applyFill="1" applyBorder="1" applyAlignment="1">
      <alignment horizontal="center" vertical="top"/>
    </xf>
    <xf numFmtId="0" fontId="392" fillId="9" borderId="0" xfId="0" applyFont="1" applyFill="1" applyAlignment="1">
      <alignment horizontal="left" vertical="top" wrapText="1"/>
    </xf>
    <xf numFmtId="0" fontId="392" fillId="9" borderId="0" xfId="51" applyFont="1" applyFill="1" applyAlignment="1">
      <alignment horizontal="center" vertical="top"/>
    </xf>
    <xf numFmtId="0" fontId="412" fillId="9" borderId="0" xfId="51" applyFont="1" applyFill="1" applyAlignment="1">
      <alignment horizontal="center" vertical="center"/>
    </xf>
    <xf numFmtId="0" fontId="386" fillId="9" borderId="45" xfId="51" applyFont="1" applyFill="1" applyBorder="1" applyAlignment="1">
      <alignment horizontal="center" vertical="top"/>
    </xf>
    <xf numFmtId="0" fontId="417" fillId="9" borderId="45" xfId="0" applyFont="1" applyFill="1" applyBorder="1" applyAlignment="1">
      <alignment horizontal="center" vertical="top"/>
    </xf>
    <xf numFmtId="0" fontId="387" fillId="0" borderId="42" xfId="21" applyFont="1" applyBorder="1" applyAlignment="1">
      <alignment horizontal="center" vertical="center"/>
    </xf>
    <xf numFmtId="0" fontId="387" fillId="3" borderId="42" xfId="21" applyFont="1" applyFill="1" applyBorder="1" applyAlignment="1">
      <alignment horizontal="center" vertical="center"/>
    </xf>
    <xf numFmtId="0" fontId="389" fillId="0" borderId="42" xfId="51" applyFont="1" applyBorder="1" applyAlignment="1">
      <alignment horizontal="center" vertical="center"/>
    </xf>
    <xf numFmtId="0" fontId="389" fillId="3" borderId="42" xfId="51" applyFont="1" applyFill="1" applyBorder="1" applyAlignment="1">
      <alignment horizontal="center" vertical="center"/>
    </xf>
    <xf numFmtId="0" fontId="388" fillId="3" borderId="42" xfId="21" applyFont="1" applyFill="1" applyBorder="1" applyAlignment="1">
      <alignment horizontal="center" vertical="center"/>
    </xf>
    <xf numFmtId="0" fontId="387" fillId="0" borderId="66" xfId="21" applyFont="1" applyBorder="1" applyAlignment="1">
      <alignment horizontal="center" vertical="center"/>
    </xf>
    <xf numFmtId="0" fontId="389" fillId="20" borderId="3" xfId="51" applyFont="1" applyFill="1" applyBorder="1" applyAlignment="1">
      <alignment horizontal="center" vertical="center"/>
    </xf>
    <xf numFmtId="0" fontId="410" fillId="3" borderId="25" xfId="51" applyFont="1" applyFill="1" applyBorder="1" applyAlignment="1">
      <alignment vertical="center"/>
    </xf>
    <xf numFmtId="0" fontId="410" fillId="3" borderId="33" xfId="51" applyFont="1" applyFill="1" applyBorder="1" applyAlignment="1">
      <alignment vertical="center"/>
    </xf>
    <xf numFmtId="0" fontId="82" fillId="3" borderId="2" xfId="0" applyFont="1" applyFill="1" applyBorder="1" applyAlignment="1">
      <alignment horizontal="center" vertical="center"/>
    </xf>
    <xf numFmtId="0" fontId="391" fillId="38" borderId="0" xfId="0" applyFont="1" applyFill="1" applyAlignment="1">
      <alignment horizontal="center" vertical="center"/>
    </xf>
    <xf numFmtId="16" fontId="81" fillId="3" borderId="2" xfId="0" quotePrefix="1" applyNumberFormat="1" applyFont="1" applyFill="1" applyBorder="1" applyAlignment="1">
      <alignment horizontal="center" vertical="center"/>
    </xf>
    <xf numFmtId="0" fontId="81" fillId="3" borderId="2" xfId="0" applyFont="1" applyFill="1" applyBorder="1" applyAlignment="1">
      <alignment horizontal="center" vertical="center"/>
    </xf>
    <xf numFmtId="0" fontId="419" fillId="0" borderId="0" xfId="0" applyFont="1" applyAlignment="1">
      <alignment horizontal="center" vertical="center"/>
    </xf>
    <xf numFmtId="14" fontId="285" fillId="0" borderId="2" xfId="0" applyNumberFormat="1" applyFont="1" applyBorder="1" applyAlignment="1">
      <alignment horizontal="center" vertical="center"/>
    </xf>
    <xf numFmtId="0" fontId="419" fillId="0" borderId="2" xfId="0" applyFont="1" applyBorder="1" applyAlignment="1">
      <alignment horizontal="center" vertical="center"/>
    </xf>
    <xf numFmtId="0" fontId="419" fillId="0" borderId="3" xfId="0" applyFont="1" applyBorder="1" applyAlignment="1">
      <alignment horizontal="center" vertical="center"/>
    </xf>
    <xf numFmtId="0" fontId="389" fillId="0" borderId="45" xfId="51" applyFont="1" applyBorder="1" applyAlignment="1">
      <alignment horizontal="right" vertical="center"/>
    </xf>
    <xf numFmtId="0" fontId="80" fillId="3" borderId="2" xfId="0" applyFont="1" applyFill="1" applyBorder="1" applyAlignment="1">
      <alignment horizontal="center" vertical="center"/>
    </xf>
    <xf numFmtId="0" fontId="392" fillId="38" borderId="0" xfId="0" applyFont="1" applyFill="1" applyAlignment="1">
      <alignment horizontal="center" vertical="center"/>
    </xf>
    <xf numFmtId="0" fontId="389" fillId="0" borderId="45" xfId="51" applyFont="1" applyBorder="1" applyAlignment="1">
      <alignment horizontal="left" vertical="center"/>
    </xf>
    <xf numFmtId="0" fontId="391" fillId="9" borderId="45" xfId="51" applyFont="1" applyFill="1" applyBorder="1" applyAlignment="1">
      <alignment horizontal="center" vertical="center"/>
    </xf>
    <xf numFmtId="0" fontId="249" fillId="0" borderId="2" xfId="51" applyFont="1" applyBorder="1" applyAlignment="1">
      <alignment horizontal="center" vertical="center"/>
    </xf>
    <xf numFmtId="0" fontId="392" fillId="0" borderId="0" xfId="51" applyFont="1" applyAlignment="1">
      <alignment horizontal="center" vertical="top"/>
    </xf>
    <xf numFmtId="0" fontId="409" fillId="9" borderId="45" xfId="0" applyFont="1" applyFill="1" applyBorder="1" applyAlignment="1">
      <alignment horizontal="center" vertical="top"/>
    </xf>
    <xf numFmtId="0" fontId="391" fillId="9" borderId="0" xfId="0" applyFont="1" applyFill="1" applyAlignment="1">
      <alignment horizontal="center" vertical="top"/>
    </xf>
    <xf numFmtId="0" fontId="392" fillId="9" borderId="0" xfId="0" applyFont="1" applyFill="1" applyAlignment="1">
      <alignment horizontal="left" vertical="center"/>
    </xf>
    <xf numFmtId="0" fontId="392" fillId="9" borderId="45" xfId="0" applyFont="1" applyFill="1" applyBorder="1" applyAlignment="1">
      <alignment vertical="top"/>
    </xf>
    <xf numFmtId="0" fontId="392" fillId="3" borderId="45" xfId="0" applyFont="1" applyFill="1" applyBorder="1" applyAlignment="1">
      <alignment vertical="top"/>
    </xf>
    <xf numFmtId="0" fontId="392" fillId="9" borderId="45" xfId="51" applyFont="1" applyFill="1" applyBorder="1" applyAlignment="1">
      <alignment vertical="top"/>
    </xf>
    <xf numFmtId="0" fontId="387" fillId="9" borderId="0" xfId="0" applyFont="1" applyFill="1" applyAlignment="1">
      <alignment horizontal="center" vertical="center"/>
    </xf>
    <xf numFmtId="0" fontId="334" fillId="3" borderId="0" xfId="51" applyFont="1" applyFill="1" applyAlignment="1">
      <alignment horizontal="center" vertical="center"/>
    </xf>
    <xf numFmtId="0" fontId="391" fillId="3" borderId="0" xfId="0" applyFont="1" applyFill="1" applyAlignment="1">
      <alignment vertical="center"/>
    </xf>
    <xf numFmtId="0" fontId="391" fillId="3" borderId="0" xfId="51" applyFont="1" applyFill="1" applyAlignment="1">
      <alignment vertical="center"/>
    </xf>
    <xf numFmtId="0" fontId="391" fillId="38" borderId="0" xfId="0" applyFont="1" applyFill="1" applyAlignment="1">
      <alignment vertical="center"/>
    </xf>
    <xf numFmtId="0" fontId="389" fillId="0" borderId="3" xfId="51" applyFont="1" applyBorder="1" applyAlignment="1">
      <alignment horizontal="center" vertical="center"/>
    </xf>
    <xf numFmtId="14" fontId="387" fillId="3" borderId="3" xfId="21" applyNumberFormat="1" applyFont="1" applyFill="1" applyBorder="1" applyAlignment="1">
      <alignment horizontal="center" vertical="center"/>
    </xf>
    <xf numFmtId="0" fontId="391" fillId="9" borderId="5" xfId="0" applyFont="1" applyFill="1" applyBorder="1" applyAlignment="1">
      <alignment vertical="center"/>
    </xf>
    <xf numFmtId="0" fontId="249"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08" fillId="3" borderId="0" xfId="51" applyFont="1" applyFill="1" applyAlignment="1">
      <alignment vertical="center"/>
    </xf>
    <xf numFmtId="0" fontId="410" fillId="3" borderId="45" xfId="0" applyFont="1" applyFill="1" applyBorder="1" applyAlignment="1">
      <alignment horizontal="center" vertical="center"/>
    </xf>
    <xf numFmtId="16" fontId="78" fillId="3" borderId="2" xfId="0" quotePrefix="1" applyNumberFormat="1" applyFont="1" applyFill="1" applyBorder="1" applyAlignment="1">
      <alignment horizontal="center" vertical="center"/>
    </xf>
    <xf numFmtId="0" fontId="78" fillId="3" borderId="2" xfId="0" applyFont="1" applyFill="1" applyBorder="1" applyAlignment="1">
      <alignment horizontal="center" vertical="center"/>
    </xf>
    <xf numFmtId="0" fontId="77" fillId="3" borderId="2" xfId="0" applyFont="1" applyFill="1" applyBorder="1" applyAlignment="1">
      <alignment horizontal="center" vertical="center"/>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169" fontId="0" fillId="0" borderId="0" xfId="0" applyNumberFormat="1"/>
    <xf numFmtId="0" fontId="247" fillId="3" borderId="2" xfId="0" applyFont="1" applyFill="1" applyBorder="1" applyAlignment="1">
      <alignment horizontal="center" vertical="center" wrapText="1"/>
    </xf>
    <xf numFmtId="0" fontId="79" fillId="12" borderId="2" xfId="0" applyFont="1" applyFill="1" applyBorder="1" applyAlignment="1">
      <alignment horizontal="center" vertical="center"/>
    </xf>
    <xf numFmtId="0" fontId="419" fillId="3" borderId="2" xfId="0" applyFont="1" applyFill="1" applyBorder="1" applyAlignment="1">
      <alignment horizontal="center" vertical="center" wrapText="1"/>
    </xf>
    <xf numFmtId="0" fontId="247" fillId="3" borderId="0" xfId="0" applyFont="1" applyFill="1" applyAlignment="1">
      <alignment horizontal="center" vertical="center"/>
    </xf>
    <xf numFmtId="0" fontId="202" fillId="3" borderId="2" xfId="0" applyFont="1" applyFill="1" applyBorder="1" applyAlignment="1">
      <alignment horizontal="center" vertical="center"/>
    </xf>
    <xf numFmtId="169" fontId="350" fillId="3" borderId="2" xfId="14" applyNumberFormat="1" applyFont="1" applyFill="1" applyBorder="1" applyAlignment="1">
      <alignment horizontal="center" vertical="center" wrapText="1"/>
    </xf>
    <xf numFmtId="0" fontId="419" fillId="3" borderId="2" xfId="0" applyFont="1" applyFill="1" applyBorder="1" applyAlignment="1">
      <alignment horizontal="center" vertical="center"/>
    </xf>
    <xf numFmtId="0" fontId="281" fillId="3" borderId="25" xfId="0" applyFont="1" applyFill="1" applyBorder="1" applyAlignment="1">
      <alignment horizontal="center" vertical="center"/>
    </xf>
    <xf numFmtId="0" fontId="0" fillId="3" borderId="0" xfId="0" applyFill="1" applyAlignment="1">
      <alignment horizontal="left" wrapText="1"/>
    </xf>
    <xf numFmtId="0" fontId="419" fillId="3" borderId="3" xfId="0" applyFont="1" applyFill="1" applyBorder="1" applyAlignment="1">
      <alignment horizontal="center" vertical="center"/>
    </xf>
    <xf numFmtId="14" fontId="279" fillId="3" borderId="3" xfId="0" applyNumberFormat="1" applyFont="1" applyFill="1" applyBorder="1" applyAlignment="1">
      <alignment horizontal="center" vertical="center"/>
    </xf>
    <xf numFmtId="0" fontId="202" fillId="3" borderId="0" xfId="0" applyFont="1" applyFill="1" applyAlignment="1">
      <alignment horizontal="center" vertical="center"/>
    </xf>
    <xf numFmtId="14" fontId="139" fillId="9" borderId="2" xfId="0" applyNumberFormat="1" applyFont="1" applyFill="1" applyBorder="1" applyAlignment="1">
      <alignment horizontal="center" vertical="center"/>
    </xf>
    <xf numFmtId="0" fontId="419" fillId="9" borderId="3" xfId="0" applyFont="1" applyFill="1" applyBorder="1" applyAlignment="1">
      <alignment horizontal="center" vertical="center"/>
    </xf>
    <xf numFmtId="0" fontId="281" fillId="9" borderId="23" xfId="0" applyFont="1" applyFill="1" applyBorder="1" applyAlignment="1">
      <alignment horizontal="center" vertical="center"/>
    </xf>
    <xf numFmtId="16" fontId="281" fillId="9" borderId="2" xfId="0" quotePrefix="1" applyNumberFormat="1" applyFont="1" applyFill="1" applyBorder="1" applyAlignment="1">
      <alignment horizontal="center" vertical="center"/>
    </xf>
    <xf numFmtId="0" fontId="419" fillId="9" borderId="2" xfId="0" applyFont="1" applyFill="1" applyBorder="1" applyAlignment="1">
      <alignment horizontal="center" vertical="center"/>
    </xf>
    <xf numFmtId="0" fontId="281" fillId="9" borderId="25" xfId="0" applyFont="1" applyFill="1" applyBorder="1" applyAlignment="1">
      <alignment horizontal="center" vertical="center"/>
    </xf>
    <xf numFmtId="0" fontId="284" fillId="9" borderId="2" xfId="0" applyFont="1" applyFill="1" applyBorder="1" applyAlignment="1">
      <alignment horizontal="center" vertical="center"/>
    </xf>
    <xf numFmtId="0" fontId="281" fillId="9" borderId="28" xfId="0" applyFont="1" applyFill="1" applyBorder="1" applyAlignment="1">
      <alignment horizontal="center" vertical="center"/>
    </xf>
    <xf numFmtId="0" fontId="280" fillId="9" borderId="2" xfId="0" applyFont="1" applyFill="1" applyBorder="1" applyAlignment="1">
      <alignment horizontal="center" vertical="center" wrapText="1"/>
    </xf>
    <xf numFmtId="0" fontId="284" fillId="9" borderId="2" xfId="0" applyFont="1" applyFill="1" applyBorder="1" applyAlignment="1">
      <alignment horizontal="center" vertical="center" wrapText="1"/>
    </xf>
    <xf numFmtId="14" fontId="285" fillId="9" borderId="2" xfId="0" applyNumberFormat="1" applyFont="1" applyFill="1" applyBorder="1" applyAlignment="1">
      <alignment horizontal="center" vertical="center"/>
    </xf>
    <xf numFmtId="14" fontId="202" fillId="9" borderId="2" xfId="0" applyNumberFormat="1" applyFont="1" applyFill="1" applyBorder="1" applyAlignment="1">
      <alignment horizontal="center" vertical="center"/>
    </xf>
    <xf numFmtId="0" fontId="284"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54"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54"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54" fillId="3" borderId="2" xfId="27" applyFont="1" applyFill="1" applyBorder="1" applyAlignment="1">
      <alignment horizontal="center" vertical="center" wrapText="1"/>
    </xf>
    <xf numFmtId="0" fontId="387" fillId="39" borderId="2" xfId="21" applyFont="1" applyFill="1" applyBorder="1" applyAlignment="1">
      <alignment horizontal="center" vertical="center"/>
    </xf>
    <xf numFmtId="0" fontId="0" fillId="0" borderId="32" xfId="0" applyBorder="1" applyAlignment="1">
      <alignment horizontal="center" vertical="center"/>
    </xf>
    <xf numFmtId="0" fontId="284" fillId="12" borderId="46" xfId="0" applyFont="1" applyFill="1" applyBorder="1" applyAlignment="1">
      <alignment horizontal="center" vertical="center"/>
    </xf>
    <xf numFmtId="0" fontId="76" fillId="12" borderId="2" xfId="0" applyFont="1" applyFill="1" applyBorder="1" applyAlignment="1">
      <alignment horizontal="center" vertical="center"/>
    </xf>
    <xf numFmtId="0" fontId="73" fillId="12" borderId="2" xfId="0" applyFont="1" applyFill="1" applyBorder="1" applyAlignment="1">
      <alignment horizontal="center" vertical="center"/>
    </xf>
    <xf numFmtId="0" fontId="73" fillId="3" borderId="2" xfId="0" applyFont="1" applyFill="1" applyBorder="1" applyAlignment="1">
      <alignment horizontal="center" vertical="center"/>
    </xf>
    <xf numFmtId="169" fontId="281" fillId="3" borderId="2" xfId="0" applyNumberFormat="1" applyFont="1" applyFill="1" applyBorder="1" applyAlignment="1">
      <alignment horizontal="center" vertical="center"/>
    </xf>
    <xf numFmtId="169" fontId="281" fillId="9" borderId="2" xfId="0" applyNumberFormat="1" applyFont="1" applyFill="1" applyBorder="1" applyAlignment="1">
      <alignment horizontal="center" vertical="center"/>
    </xf>
    <xf numFmtId="0" fontId="249" fillId="3" borderId="21" xfId="51" applyFont="1" applyFill="1" applyBorder="1" applyAlignment="1">
      <alignment horizontal="center" vertical="center"/>
    </xf>
    <xf numFmtId="0" fontId="72" fillId="3" borderId="2" xfId="0" applyFont="1" applyFill="1" applyBorder="1" applyAlignment="1">
      <alignment horizontal="center" vertical="center"/>
    </xf>
    <xf numFmtId="16" fontId="72" fillId="3" borderId="2" xfId="0" quotePrefix="1" applyNumberFormat="1" applyFont="1" applyFill="1" applyBorder="1" applyAlignment="1">
      <alignment horizontal="center" vertical="center"/>
    </xf>
    <xf numFmtId="0" fontId="71" fillId="0" borderId="0" xfId="0" applyFont="1"/>
    <xf numFmtId="0" fontId="71" fillId="0" borderId="2" xfId="0" applyFont="1" applyBorder="1"/>
    <xf numFmtId="0" fontId="83" fillId="12" borderId="2" xfId="0" applyFont="1" applyFill="1" applyBorder="1" applyAlignment="1">
      <alignment horizontal="center" vertical="center"/>
    </xf>
    <xf numFmtId="0" fontId="71" fillId="0" borderId="2" xfId="0" applyFont="1" applyBorder="1" applyAlignment="1">
      <alignment horizontal="left" vertical="top"/>
    </xf>
    <xf numFmtId="0" fontId="71" fillId="9" borderId="2" xfId="0" applyFont="1" applyFill="1" applyBorder="1" applyAlignment="1">
      <alignment horizontal="left" vertical="top"/>
    </xf>
    <xf numFmtId="14" fontId="71" fillId="0" borderId="2" xfId="0" applyNumberFormat="1" applyFont="1" applyBorder="1" applyAlignment="1">
      <alignment horizontal="left" vertical="top" wrapText="1"/>
    </xf>
    <xf numFmtId="0" fontId="71" fillId="20" borderId="2" xfId="0" applyFont="1" applyFill="1" applyBorder="1" applyAlignment="1">
      <alignment horizontal="left" vertical="top"/>
    </xf>
    <xf numFmtId="0" fontId="71" fillId="9" borderId="0" xfId="0" applyFont="1" applyFill="1"/>
    <xf numFmtId="14" fontId="71" fillId="9" borderId="2" xfId="0" applyNumberFormat="1" applyFont="1" applyFill="1" applyBorder="1"/>
    <xf numFmtId="14" fontId="71" fillId="0" borderId="2" xfId="0" applyNumberFormat="1" applyFont="1" applyBorder="1" applyAlignment="1">
      <alignment wrapText="1"/>
    </xf>
    <xf numFmtId="14" fontId="71" fillId="0" borderId="2" xfId="0" applyNumberFormat="1" applyFont="1" applyBorder="1"/>
    <xf numFmtId="0" fontId="71" fillId="20" borderId="2" xfId="0" applyFont="1" applyFill="1" applyBorder="1" applyAlignment="1">
      <alignment horizontal="center"/>
    </xf>
    <xf numFmtId="0" fontId="71" fillId="0" borderId="2" xfId="0" applyFont="1" applyBorder="1" applyAlignment="1">
      <alignment horizontal="center"/>
    </xf>
    <xf numFmtId="0" fontId="71" fillId="0" borderId="2" xfId="0" applyFont="1" applyBorder="1" applyAlignment="1">
      <alignment horizontal="left" vertical="center"/>
    </xf>
    <xf numFmtId="0" fontId="71" fillId="0" borderId="0" xfId="0" applyFont="1" applyAlignment="1">
      <alignment horizontal="left" vertical="top"/>
    </xf>
    <xf numFmtId="0" fontId="285" fillId="3" borderId="0" xfId="0" applyFont="1" applyFill="1" applyAlignment="1">
      <alignment horizontal="center" vertical="center"/>
    </xf>
    <xf numFmtId="0" fontId="70" fillId="0" borderId="2" xfId="0" applyFont="1" applyBorder="1" applyAlignment="1">
      <alignment horizontal="center"/>
    </xf>
    <xf numFmtId="0" fontId="74" fillId="0" borderId="2" xfId="0" applyFont="1" applyBorder="1" applyAlignment="1">
      <alignment horizontal="center"/>
    </xf>
    <xf numFmtId="0" fontId="69" fillId="3" borderId="2" xfId="0" applyFont="1" applyFill="1" applyBorder="1" applyAlignment="1">
      <alignment horizontal="center" vertical="center"/>
    </xf>
    <xf numFmtId="0" fontId="68" fillId="3" borderId="2" xfId="0"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0" fontId="65" fillId="3" borderId="2" xfId="0" applyFont="1" applyFill="1" applyBorder="1" applyAlignment="1">
      <alignment horizontal="center" vertical="center"/>
    </xf>
    <xf numFmtId="0" fontId="64" fillId="3" borderId="2" xfId="0" applyFont="1" applyFill="1" applyBorder="1" applyAlignment="1">
      <alignment horizontal="center" vertical="center"/>
    </xf>
    <xf numFmtId="0" fontId="410" fillId="3" borderId="68" xfId="51" applyFont="1" applyFill="1" applyBorder="1" applyAlignment="1">
      <alignment horizontal="center" vertical="center"/>
    </xf>
    <xf numFmtId="0" fontId="63" fillId="12" borderId="2" xfId="0" applyFont="1" applyFill="1" applyBorder="1" applyAlignment="1">
      <alignment horizontal="center" vertical="center"/>
    </xf>
    <xf numFmtId="0" fontId="281" fillId="3" borderId="3" xfId="0" quotePrefix="1" applyFont="1" applyFill="1" applyBorder="1" applyAlignment="1">
      <alignment horizontal="center" vertical="center"/>
    </xf>
    <xf numFmtId="0" fontId="202" fillId="0" borderId="3" xfId="0" applyFont="1" applyBorder="1" applyAlignment="1">
      <alignment horizontal="center" vertical="center"/>
    </xf>
    <xf numFmtId="169" fontId="350" fillId="0" borderId="3" xfId="14" applyNumberFormat="1" applyFont="1" applyBorder="1" applyAlignment="1">
      <alignment horizontal="center" vertical="center" wrapText="1"/>
    </xf>
    <xf numFmtId="0" fontId="63" fillId="0" borderId="2" xfId="0" applyFont="1" applyBorder="1" applyAlignment="1">
      <alignment horizontal="center" vertical="center"/>
    </xf>
    <xf numFmtId="0" fontId="62" fillId="3" borderId="2" xfId="0" applyFont="1" applyFill="1" applyBorder="1" applyAlignment="1">
      <alignment horizontal="center" vertical="center"/>
    </xf>
    <xf numFmtId="0" fontId="62" fillId="0" borderId="2" xfId="0" applyFont="1" applyBorder="1" applyAlignment="1">
      <alignment horizontal="center" vertical="center"/>
    </xf>
    <xf numFmtId="16" fontId="62" fillId="3" borderId="2" xfId="0" quotePrefix="1" applyNumberFormat="1" applyFont="1" applyFill="1" applyBorder="1" applyAlignment="1">
      <alignment horizontal="center" vertical="center"/>
    </xf>
    <xf numFmtId="0" fontId="61" fillId="0" borderId="2" xfId="0" applyFont="1" applyBorder="1" applyAlignment="1">
      <alignment horizontal="center"/>
    </xf>
    <xf numFmtId="0" fontId="0" fillId="0" borderId="2" xfId="0" quotePrefix="1" applyBorder="1" applyAlignment="1">
      <alignment horizontal="center"/>
    </xf>
    <xf numFmtId="0" fontId="60" fillId="3" borderId="2" xfId="0" applyFont="1" applyFill="1" applyBorder="1" applyAlignment="1">
      <alignment horizontal="center" vertical="center"/>
    </xf>
    <xf numFmtId="0" fontId="59" fillId="3" borderId="2" xfId="0" applyFont="1" applyFill="1" applyBorder="1" applyAlignment="1">
      <alignment horizontal="center" vertical="center"/>
    </xf>
    <xf numFmtId="0" fontId="58" fillId="3" borderId="2" xfId="0" applyFont="1" applyFill="1" applyBorder="1" applyAlignment="1">
      <alignment horizontal="center" vertical="center"/>
    </xf>
    <xf numFmtId="0" fontId="281" fillId="0" borderId="33" xfId="0" applyFont="1" applyBorder="1" applyAlignment="1">
      <alignment horizontal="center" vertical="center"/>
    </xf>
    <xf numFmtId="0" fontId="57" fillId="3" borderId="2" xfId="0" applyFont="1" applyFill="1" applyBorder="1" applyAlignment="1">
      <alignment horizontal="center" vertical="center"/>
    </xf>
    <xf numFmtId="169" fontId="281" fillId="0" borderId="2" xfId="0" applyNumberFormat="1" applyFont="1" applyBorder="1" applyAlignment="1">
      <alignment horizontal="center" vertical="center"/>
    </xf>
    <xf numFmtId="0" fontId="56" fillId="3" borderId="2" xfId="0" applyFont="1" applyFill="1" applyBorder="1" applyAlignment="1">
      <alignment horizontal="center" vertical="center"/>
    </xf>
    <xf numFmtId="0" fontId="55" fillId="3" borderId="2" xfId="0" applyFont="1" applyFill="1" applyBorder="1" applyAlignment="1">
      <alignment horizontal="center" vertical="center"/>
    </xf>
    <xf numFmtId="0" fontId="53" fillId="3" borderId="2" xfId="0" applyFont="1" applyFill="1" applyBorder="1" applyAlignment="1">
      <alignment horizontal="center" vertical="center"/>
    </xf>
    <xf numFmtId="169" fontId="284" fillId="0" borderId="2" xfId="0" applyNumberFormat="1" applyFont="1" applyBorder="1" applyAlignment="1">
      <alignment horizontal="center" vertical="center" wrapText="1"/>
    </xf>
    <xf numFmtId="0" fontId="52" fillId="3" borderId="2" xfId="0" applyFont="1" applyFill="1" applyBorder="1" applyAlignment="1">
      <alignment horizontal="center" vertical="center"/>
    </xf>
    <xf numFmtId="0" fontId="410" fillId="3" borderId="68" xfId="51" applyFont="1" applyFill="1" applyBorder="1" applyAlignment="1">
      <alignment vertical="center"/>
    </xf>
    <xf numFmtId="0" fontId="410" fillId="3" borderId="82" xfId="51" applyFont="1" applyFill="1" applyBorder="1" applyAlignment="1">
      <alignment vertical="center"/>
    </xf>
    <xf numFmtId="0" fontId="410" fillId="3" borderId="18" xfId="51" applyFont="1" applyFill="1" applyBorder="1" applyAlignment="1">
      <alignment vertical="center"/>
    </xf>
    <xf numFmtId="16" fontId="281" fillId="3" borderId="3" xfId="0" quotePrefix="1" applyNumberFormat="1" applyFont="1" applyFill="1" applyBorder="1" applyAlignment="1">
      <alignment horizontal="center" vertical="center"/>
    </xf>
    <xf numFmtId="14" fontId="51" fillId="0" borderId="2" xfId="0" applyNumberFormat="1" applyFont="1" applyBorder="1" applyAlignment="1">
      <alignment horizontal="center"/>
    </xf>
    <xf numFmtId="0" fontId="281" fillId="3" borderId="0" xfId="0" applyFont="1" applyFill="1" applyAlignment="1" applyProtection="1">
      <alignment horizontal="center" vertical="center"/>
      <protection hidden="1"/>
    </xf>
    <xf numFmtId="0" fontId="279" fillId="0" borderId="0" xfId="0" applyFont="1" applyAlignment="1">
      <alignment horizontal="center"/>
    </xf>
    <xf numFmtId="0" fontId="281" fillId="0" borderId="0" xfId="0" applyFont="1" applyAlignment="1" applyProtection="1">
      <alignment horizontal="center" vertical="center"/>
      <protection hidden="1"/>
    </xf>
    <xf numFmtId="14" fontId="279" fillId="0" borderId="0" xfId="0" applyNumberFormat="1" applyFont="1" applyAlignment="1">
      <alignment horizontal="center" vertical="center"/>
    </xf>
    <xf numFmtId="0" fontId="69" fillId="12" borderId="2" xfId="0" applyFont="1" applyFill="1" applyBorder="1" applyAlignment="1">
      <alignment horizontal="center" vertical="center"/>
    </xf>
    <xf numFmtId="0" fontId="50"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49" fillId="3" borderId="2" xfId="0" applyFont="1" applyFill="1" applyBorder="1" applyAlignment="1">
      <alignment horizontal="center" vertical="center"/>
    </xf>
    <xf numFmtId="0" fontId="254" fillId="28" borderId="2" xfId="0" applyFont="1" applyFill="1" applyBorder="1" applyAlignment="1">
      <alignment horizontal="center" vertical="center"/>
    </xf>
    <xf numFmtId="169" fontId="254" fillId="28" borderId="2" xfId="0" applyNumberFormat="1" applyFont="1" applyFill="1" applyBorder="1" applyAlignment="1">
      <alignment horizontal="center" vertical="center"/>
    </xf>
    <xf numFmtId="2" fontId="254" fillId="28" borderId="2" xfId="0" applyNumberFormat="1" applyFont="1" applyFill="1" applyBorder="1" applyAlignment="1">
      <alignment horizontal="center" vertical="center"/>
    </xf>
    <xf numFmtId="44" fontId="254" fillId="28" borderId="2" xfId="120" applyFont="1" applyFill="1" applyBorder="1" applyAlignment="1">
      <alignment horizontal="center" vertical="center"/>
    </xf>
    <xf numFmtId="2" fontId="254" fillId="28" borderId="2" xfId="0" applyNumberFormat="1" applyFont="1" applyFill="1" applyBorder="1" applyAlignment="1">
      <alignment horizontal="left" vertical="center"/>
    </xf>
    <xf numFmtId="0" fontId="285" fillId="0" borderId="0" xfId="0" applyFont="1" applyAlignment="1">
      <alignment horizontal="left" vertical="center" wrapText="1"/>
    </xf>
    <xf numFmtId="0" fontId="285" fillId="0" borderId="0" xfId="0" applyFont="1"/>
    <xf numFmtId="0" fontId="285" fillId="0" borderId="32" xfId="0" applyFont="1" applyBorder="1" applyAlignment="1">
      <alignment horizontal="center" vertical="center"/>
    </xf>
    <xf numFmtId="0" fontId="424" fillId="40" borderId="2" xfId="0" applyFont="1" applyFill="1" applyBorder="1" applyAlignment="1">
      <alignment horizontal="center" vertical="center" wrapText="1"/>
    </xf>
    <xf numFmtId="0" fontId="424" fillId="41" borderId="2" xfId="0" applyFont="1" applyFill="1" applyBorder="1" applyAlignment="1">
      <alignment horizontal="center" vertical="center" wrapText="1"/>
    </xf>
    <xf numFmtId="0" fontId="424" fillId="42" borderId="2" xfId="0" applyFont="1" applyFill="1" applyBorder="1" applyAlignment="1">
      <alignment horizontal="left" vertical="center" wrapText="1"/>
    </xf>
    <xf numFmtId="0" fontId="424" fillId="42" borderId="2" xfId="0" applyFont="1" applyFill="1" applyBorder="1" applyAlignment="1">
      <alignment horizontal="center" vertical="center" wrapText="1"/>
    </xf>
    <xf numFmtId="0" fontId="425" fillId="42" borderId="2" xfId="0" applyFont="1" applyFill="1" applyBorder="1" applyAlignment="1">
      <alignment horizontal="center"/>
    </xf>
    <xf numFmtId="0" fontId="285" fillId="42" borderId="2" xfId="0" applyFont="1" applyFill="1" applyBorder="1"/>
    <xf numFmtId="0" fontId="424" fillId="0" borderId="2" xfId="0" applyFont="1" applyBorder="1" applyAlignment="1">
      <alignment horizontal="center" vertical="center" wrapText="1"/>
    </xf>
    <xf numFmtId="0" fontId="425" fillId="0" borderId="2" xfId="0" applyFont="1" applyBorder="1" applyAlignment="1">
      <alignment horizontal="left" vertical="center" wrapText="1"/>
    </xf>
    <xf numFmtId="0" fontId="425" fillId="0" borderId="2" xfId="0" applyFont="1" applyBorder="1" applyAlignment="1">
      <alignment horizontal="center" vertical="center" wrapText="1"/>
    </xf>
    <xf numFmtId="14" fontId="425" fillId="0" borderId="2" xfId="0" applyNumberFormat="1" applyFont="1" applyBorder="1" applyAlignment="1">
      <alignment horizontal="center" vertical="center" wrapText="1"/>
    </xf>
    <xf numFmtId="0" fontId="425" fillId="3" borderId="2" xfId="0" applyFont="1" applyFill="1" applyBorder="1" applyAlignment="1">
      <alignment horizontal="center" vertical="center" wrapText="1"/>
    </xf>
    <xf numFmtId="0" fontId="425" fillId="0" borderId="4" xfId="0" applyFont="1" applyBorder="1" applyAlignment="1">
      <alignment horizontal="left" vertical="center" wrapText="1"/>
    </xf>
    <xf numFmtId="0" fontId="285" fillId="0" borderId="2" xfId="0" applyFont="1" applyBorder="1" applyAlignment="1">
      <alignment horizontal="center" vertical="center"/>
    </xf>
    <xf numFmtId="0" fontId="285" fillId="0" borderId="2" xfId="0" applyFont="1" applyBorder="1" applyAlignment="1">
      <alignment vertical="center" wrapText="1"/>
    </xf>
    <xf numFmtId="0" fontId="285" fillId="0" borderId="2" xfId="0" applyFont="1" applyBorder="1" applyAlignment="1">
      <alignment horizontal="left" vertical="center" wrapText="1"/>
    </xf>
    <xf numFmtId="0" fontId="425" fillId="42" borderId="2" xfId="0" applyFont="1" applyFill="1" applyBorder="1" applyAlignment="1">
      <alignment horizontal="left" vertical="center"/>
    </xf>
    <xf numFmtId="0" fontId="285" fillId="42" borderId="2" xfId="0" applyFont="1" applyFill="1" applyBorder="1" applyAlignment="1">
      <alignment vertical="center"/>
    </xf>
    <xf numFmtId="0" fontId="426" fillId="0" borderId="2" xfId="0" applyFont="1" applyBorder="1" applyAlignment="1">
      <alignment horizontal="center" vertical="center" wrapText="1"/>
    </xf>
    <xf numFmtId="0" fontId="424" fillId="3" borderId="2" xfId="0" applyFont="1" applyFill="1" applyBorder="1" applyAlignment="1">
      <alignment horizontal="center" vertical="center" wrapText="1"/>
    </xf>
    <xf numFmtId="0" fontId="426" fillId="0" borderId="2" xfId="0" applyFont="1" applyBorder="1" applyAlignment="1">
      <alignment horizontal="left" vertical="center" wrapText="1"/>
    </xf>
    <xf numFmtId="0" fontId="285" fillId="3" borderId="2" xfId="0" applyFont="1" applyFill="1" applyBorder="1" applyAlignment="1">
      <alignment vertical="center"/>
    </xf>
    <xf numFmtId="0" fontId="428" fillId="0" borderId="2" xfId="0" applyFont="1" applyBorder="1" applyAlignment="1">
      <alignment vertical="center" wrapText="1"/>
    </xf>
    <xf numFmtId="0" fontId="429" fillId="0" borderId="2" xfId="0" applyFont="1" applyBorder="1" applyAlignment="1">
      <alignment horizontal="left" vertical="center" wrapText="1"/>
    </xf>
    <xf numFmtId="0" fontId="425" fillId="42" borderId="2" xfId="0" applyFont="1" applyFill="1" applyBorder="1" applyAlignment="1">
      <alignment horizontal="left"/>
    </xf>
    <xf numFmtId="0" fontId="260" fillId="42" borderId="2" xfId="0" applyFont="1" applyFill="1" applyBorder="1" applyAlignment="1">
      <alignment horizontal="center" vertical="center" wrapText="1"/>
    </xf>
    <xf numFmtId="0" fontId="419" fillId="0" borderId="2" xfId="0" applyFont="1" applyBorder="1" applyAlignment="1">
      <alignment horizontal="left" vertical="center" wrapText="1"/>
    </xf>
    <xf numFmtId="0" fontId="285" fillId="0" borderId="3" xfId="0" applyFont="1" applyBorder="1" applyAlignment="1">
      <alignment horizontal="left" vertical="center" wrapText="1"/>
    </xf>
    <xf numFmtId="0" fontId="425" fillId="0" borderId="3" xfId="0" applyFont="1" applyBorder="1" applyAlignment="1">
      <alignment horizontal="center" vertical="center" wrapText="1"/>
    </xf>
    <xf numFmtId="0" fontId="426" fillId="0" borderId="3" xfId="0" applyFont="1" applyBorder="1" applyAlignment="1">
      <alignment horizontal="left" vertical="center" wrapText="1"/>
    </xf>
    <xf numFmtId="0" fontId="426" fillId="0" borderId="3" xfId="0" applyFont="1" applyBorder="1" applyAlignment="1">
      <alignment horizontal="center" vertical="center" wrapText="1"/>
    </xf>
    <xf numFmtId="0" fontId="260" fillId="42" borderId="2" xfId="0" applyFont="1" applyFill="1" applyBorder="1" applyAlignment="1">
      <alignment horizontal="left" vertical="center" wrapText="1"/>
    </xf>
    <xf numFmtId="0" fontId="285" fillId="42" borderId="2" xfId="0" applyFont="1" applyFill="1" applyBorder="1" applyAlignment="1">
      <alignment horizontal="center"/>
    </xf>
    <xf numFmtId="0" fontId="425" fillId="0" borderId="2" xfId="0" applyFont="1" applyBorder="1" applyAlignment="1">
      <alignment horizontal="left"/>
    </xf>
    <xf numFmtId="0" fontId="285" fillId="0" borderId="0" xfId="0" applyFont="1" applyAlignment="1">
      <alignment horizontal="center"/>
    </xf>
    <xf numFmtId="0" fontId="48" fillId="3" borderId="2" xfId="0" applyFont="1" applyFill="1" applyBorder="1" applyAlignment="1">
      <alignment horizontal="center" vertical="center"/>
    </xf>
    <xf numFmtId="0" fontId="260" fillId="3" borderId="69" xfId="0" applyFont="1" applyFill="1" applyBorder="1" applyAlignment="1">
      <alignment vertical="center"/>
    </xf>
    <xf numFmtId="0" fontId="260" fillId="3" borderId="71" xfId="0" applyFont="1" applyFill="1" applyBorder="1" applyAlignment="1">
      <alignment vertical="center"/>
    </xf>
    <xf numFmtId="0" fontId="0" fillId="12" borderId="4" xfId="0" applyFill="1" applyBorder="1" applyAlignment="1">
      <alignment horizontal="left" vertical="center"/>
    </xf>
    <xf numFmtId="0" fontId="47" fillId="3" borderId="2" xfId="0" applyFont="1" applyFill="1" applyBorder="1" applyAlignment="1">
      <alignment horizontal="center" vertical="center"/>
    </xf>
    <xf numFmtId="0" fontId="48"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87" fillId="20" borderId="2" xfId="51" applyFont="1" applyFill="1" applyBorder="1" applyAlignment="1">
      <alignment horizontal="center" vertic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0" fontId="281" fillId="9" borderId="2" xfId="0" quotePrefix="1" applyFont="1" applyFill="1" applyBorder="1" applyAlignment="1">
      <alignment horizontal="center" vertical="center"/>
    </xf>
    <xf numFmtId="0" fontId="430" fillId="31" borderId="2" xfId="0" applyFont="1" applyFill="1" applyBorder="1"/>
    <xf numFmtId="1" fontId="367" fillId="3" borderId="2" xfId="0" applyNumberFormat="1" applyFont="1" applyFill="1" applyBorder="1" applyAlignment="1" applyProtection="1">
      <alignment horizontal="left" vertical="center" wrapText="1"/>
      <protection hidden="1"/>
    </xf>
    <xf numFmtId="1" fontId="356" fillId="3" borderId="2" xfId="0" applyNumberFormat="1" applyFont="1" applyFill="1" applyBorder="1" applyAlignment="1" applyProtection="1">
      <alignment horizontal="center" vertical="center" wrapText="1"/>
      <protection hidden="1"/>
    </xf>
    <xf numFmtId="0" fontId="431" fillId="3" borderId="2" xfId="0" applyFont="1" applyFill="1" applyBorder="1" applyAlignment="1" applyProtection="1">
      <alignment horizontal="center" vertical="center" wrapText="1"/>
      <protection hidden="1"/>
    </xf>
    <xf numFmtId="49" fontId="431" fillId="3" borderId="2" xfId="0" applyNumberFormat="1" applyFont="1" applyFill="1" applyBorder="1" applyAlignment="1" applyProtection="1">
      <alignment horizontal="center" vertical="center" wrapText="1"/>
      <protection hidden="1"/>
    </xf>
    <xf numFmtId="0" fontId="431" fillId="3" borderId="2" xfId="0" applyFont="1" applyFill="1" applyBorder="1" applyAlignment="1" applyProtection="1">
      <alignment horizontal="center" vertical="center"/>
      <protection hidden="1"/>
    </xf>
    <xf numFmtId="15" fontId="432" fillId="5" borderId="2" xfId="0" applyNumberFormat="1" applyFont="1" applyFill="1" applyBorder="1" applyAlignment="1" applyProtection="1">
      <alignment horizontal="center" vertical="center" wrapText="1"/>
      <protection hidden="1"/>
    </xf>
    <xf numFmtId="0" fontId="389" fillId="20" borderId="42" xfId="51" applyFont="1" applyFill="1" applyBorder="1" applyAlignment="1">
      <alignment horizontal="center" vertical="center"/>
    </xf>
    <xf numFmtId="0" fontId="43" fillId="0" borderId="2" xfId="0" applyFont="1" applyBorder="1" applyAlignment="1">
      <alignment horizontal="center"/>
    </xf>
    <xf numFmtId="169" fontId="281" fillId="0" borderId="3" xfId="0" applyNumberFormat="1" applyFont="1" applyBorder="1" applyAlignment="1">
      <alignment horizontal="center" vertical="center"/>
    </xf>
    <xf numFmtId="14" fontId="123" fillId="9" borderId="2" xfId="0" applyNumberFormat="1" applyFont="1" applyFill="1" applyBorder="1" applyAlignment="1">
      <alignment horizontal="center" vertical="center"/>
    </xf>
    <xf numFmtId="14" fontId="281" fillId="9" borderId="2" xfId="16" applyNumberFormat="1" applyFont="1" applyFill="1" applyBorder="1" applyAlignment="1">
      <alignment horizontal="center" vertical="center" wrapText="1"/>
    </xf>
    <xf numFmtId="16" fontId="42" fillId="3" borderId="2" xfId="0" quotePrefix="1" applyNumberFormat="1" applyFont="1" applyFill="1" applyBorder="1" applyAlignment="1">
      <alignment horizontal="center" vertical="center"/>
    </xf>
    <xf numFmtId="1" fontId="433" fillId="3" borderId="2" xfId="0" applyNumberFormat="1" applyFont="1" applyFill="1" applyBorder="1" applyAlignment="1" applyProtection="1">
      <alignment horizontal="center" vertical="center"/>
      <protection hidden="1"/>
    </xf>
    <xf numFmtId="0" fontId="42" fillId="3" borderId="2" xfId="0" applyFont="1" applyFill="1" applyBorder="1" applyAlignment="1">
      <alignment horizontal="center" vertical="center"/>
    </xf>
    <xf numFmtId="0" fontId="41" fillId="12" borderId="2" xfId="0" applyFont="1" applyFill="1" applyBorder="1" applyAlignment="1">
      <alignment horizontal="center" vertical="center"/>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46" fillId="12" borderId="2" xfId="0" applyFont="1" applyFill="1" applyBorder="1" applyAlignment="1">
      <alignment horizontal="center" vertical="center"/>
    </xf>
    <xf numFmtId="16" fontId="40" fillId="3" borderId="2" xfId="0" quotePrefix="1" applyNumberFormat="1" applyFont="1" applyFill="1" applyBorder="1" applyAlignment="1">
      <alignment horizontal="center" vertical="center"/>
    </xf>
    <xf numFmtId="17" fontId="281" fillId="3" borderId="2" xfId="0" quotePrefix="1" applyNumberFormat="1" applyFont="1" applyFill="1" applyBorder="1" applyAlignment="1">
      <alignment horizontal="center" vertical="center"/>
    </xf>
    <xf numFmtId="0" fontId="39" fillId="0" borderId="0" xfId="0" applyFont="1"/>
    <xf numFmtId="0" fontId="284" fillId="12" borderId="83" xfId="0" applyFont="1" applyFill="1" applyBorder="1" applyAlignment="1">
      <alignment horizontal="center" vertical="center"/>
    </xf>
    <xf numFmtId="0" fontId="37" fillId="3" borderId="2" xfId="0" applyFont="1" applyFill="1" applyBorder="1" applyAlignment="1">
      <alignment horizontal="center" vertical="center"/>
    </xf>
    <xf numFmtId="0" fontId="37" fillId="6" borderId="2" xfId="0" applyFont="1" applyFill="1" applyBorder="1" applyAlignment="1">
      <alignment horizontal="center" vertical="center"/>
    </xf>
    <xf numFmtId="0" fontId="37" fillId="0" borderId="2" xfId="0" applyFont="1" applyBorder="1" applyAlignment="1">
      <alignment horizontal="center" vertical="center"/>
    </xf>
    <xf numFmtId="16" fontId="37" fillId="3" borderId="2" xfId="0" quotePrefix="1" applyNumberFormat="1" applyFont="1" applyFill="1" applyBorder="1" applyAlignment="1">
      <alignment horizontal="center" vertical="center"/>
    </xf>
    <xf numFmtId="0" fontId="37" fillId="0" borderId="0" xfId="0" applyFont="1" applyAlignment="1">
      <alignment vertical="center"/>
    </xf>
    <xf numFmtId="0" fontId="37" fillId="12" borderId="4" xfId="0" applyFont="1" applyFill="1" applyBorder="1" applyAlignment="1">
      <alignment horizontal="center" vertical="center"/>
    </xf>
    <xf numFmtId="0" fontId="37" fillId="12" borderId="2" xfId="0" applyFont="1" applyFill="1" applyBorder="1" applyAlignment="1">
      <alignment horizontal="center" vertical="center"/>
    </xf>
    <xf numFmtId="0" fontId="36" fillId="12" borderId="4" xfId="0" applyFont="1" applyFill="1" applyBorder="1" applyAlignment="1">
      <alignment horizontal="center" vertical="center"/>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0" fontId="36" fillId="0" borderId="2" xfId="0" applyFont="1" applyBorder="1" applyAlignment="1">
      <alignment horizontal="center" vertical="center"/>
    </xf>
    <xf numFmtId="0" fontId="0" fillId="6" borderId="2" xfId="0" applyFill="1" applyBorder="1" applyAlignment="1">
      <alignment horizontal="center"/>
    </xf>
    <xf numFmtId="0" fontId="35" fillId="12" borderId="4" xfId="0" applyFont="1" applyFill="1" applyBorder="1" applyAlignment="1">
      <alignment horizontal="center" vertical="center"/>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0" fontId="35" fillId="3" borderId="4" xfId="0"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2" fontId="121" fillId="0" borderId="2" xfId="0" applyNumberFormat="1" applyFont="1" applyBorder="1" applyAlignment="1">
      <alignment horizontal="center" vertical="center"/>
    </xf>
    <xf numFmtId="0" fontId="34" fillId="3" borderId="2" xfId="0" applyFont="1" applyFill="1" applyBorder="1" applyAlignment="1">
      <alignment horizontal="center" vertical="center"/>
    </xf>
    <xf numFmtId="0" fontId="387" fillId="20" borderId="42" xfId="21" applyFont="1" applyFill="1" applyBorder="1" applyAlignment="1">
      <alignment horizontal="center" vertical="center"/>
    </xf>
    <xf numFmtId="0" fontId="0" fillId="3" borderId="2" xfId="0" applyFill="1" applyBorder="1" applyAlignment="1">
      <alignment horizontal="center"/>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32" fillId="9" borderId="2" xfId="0" applyFont="1" applyFill="1" applyBorder="1" applyAlignment="1">
      <alignment horizontal="center"/>
    </xf>
    <xf numFmtId="0" fontId="292" fillId="2" borderId="2" xfId="0" applyFont="1" applyFill="1" applyBorder="1" applyAlignment="1" applyProtection="1">
      <alignment horizontal="center"/>
      <protection hidden="1"/>
    </xf>
    <xf numFmtId="0" fontId="289" fillId="2" borderId="2" xfId="0" applyFont="1" applyFill="1" applyBorder="1" applyAlignment="1" applyProtection="1">
      <alignment horizontal="center" vertical="center"/>
      <protection hidden="1"/>
    </xf>
    <xf numFmtId="0" fontId="432" fillId="5" borderId="2" xfId="0" applyFont="1" applyFill="1" applyBorder="1" applyAlignment="1" applyProtection="1">
      <alignment horizontal="center" vertical="center" wrapText="1"/>
      <protection hidden="1"/>
    </xf>
    <xf numFmtId="16" fontId="31"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16" fontId="30" fillId="3" borderId="2" xfId="0" quotePrefix="1" applyNumberFormat="1" applyFont="1" applyFill="1" applyBorder="1" applyAlignment="1">
      <alignment horizontal="center" vertical="center"/>
    </xf>
    <xf numFmtId="0" fontId="30" fillId="3" borderId="2" xfId="0" applyFont="1" applyFill="1" applyBorder="1" applyAlignment="1">
      <alignment horizontal="center" vertical="center"/>
    </xf>
    <xf numFmtId="0" fontId="30" fillId="0" borderId="2" xfId="0" applyFont="1" applyBorder="1" applyAlignment="1">
      <alignment horizontal="center" vertical="center"/>
    </xf>
    <xf numFmtId="0" fontId="121" fillId="0" borderId="25" xfId="0" applyFont="1" applyBorder="1" applyAlignment="1">
      <alignment horizontal="center" vertical="center"/>
    </xf>
    <xf numFmtId="0" fontId="121" fillId="0" borderId="28" xfId="0" applyFont="1" applyBorder="1" applyAlignment="1">
      <alignment horizontal="center" vertical="center"/>
    </xf>
    <xf numFmtId="0" fontId="30" fillId="0" borderId="0" xfId="0" applyFont="1" applyAlignment="1">
      <alignment vertical="center" wrapText="1"/>
    </xf>
    <xf numFmtId="14" fontId="0" fillId="3" borderId="4" xfId="0" applyNumberFormat="1" applyFill="1" applyBorder="1" applyAlignment="1">
      <alignment horizontal="center" vertical="center"/>
    </xf>
    <xf numFmtId="16" fontId="29"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14" fontId="29" fillId="3" borderId="2" xfId="0" applyNumberFormat="1"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389" fillId="9" borderId="0" xfId="51" applyFont="1" applyFill="1" applyAlignment="1">
      <alignment horizontal="center" vertical="center"/>
    </xf>
    <xf numFmtId="0" fontId="27" fillId="0" borderId="2" xfId="0" applyFont="1" applyBorder="1" applyAlignment="1">
      <alignment horizontal="center"/>
    </xf>
    <xf numFmtId="0" fontId="27" fillId="0" borderId="0" xfId="0" applyFont="1" applyAlignment="1">
      <alignment vertical="center"/>
    </xf>
    <xf numFmtId="0" fontId="101" fillId="0" borderId="2" xfId="0" applyFont="1" applyBorder="1" applyAlignment="1">
      <alignment horizontal="left" vertical="center"/>
    </xf>
    <xf numFmtId="0" fontId="101" fillId="9" borderId="2" xfId="0" applyFont="1" applyFill="1" applyBorder="1" applyAlignment="1">
      <alignment horizontal="left" vertical="center"/>
    </xf>
    <xf numFmtId="0" fontId="54" fillId="0" borderId="2" xfId="0" applyFont="1" applyBorder="1" applyAlignment="1">
      <alignment horizontal="left" vertical="center"/>
    </xf>
    <xf numFmtId="0" fontId="90" fillId="0" borderId="2" xfId="0" applyFont="1" applyBorder="1" applyAlignment="1">
      <alignment horizontal="left" vertical="center"/>
    </xf>
    <xf numFmtId="0" fontId="101" fillId="3" borderId="2" xfId="0" applyFont="1" applyFill="1" applyBorder="1" applyAlignment="1">
      <alignment horizontal="left" vertical="center"/>
    </xf>
    <xf numFmtId="0" fontId="101" fillId="0" borderId="24" xfId="0" applyFont="1" applyBorder="1" applyAlignment="1">
      <alignment horizontal="left" vertical="center"/>
    </xf>
    <xf numFmtId="0" fontId="101" fillId="3" borderId="3" xfId="0" applyFont="1" applyFill="1" applyBorder="1" applyAlignment="1">
      <alignment horizontal="left" vertical="center"/>
    </xf>
    <xf numFmtId="0" fontId="101" fillId="0" borderId="3" xfId="0" applyFont="1" applyBorder="1" applyAlignment="1">
      <alignment horizontal="left" vertical="center"/>
    </xf>
    <xf numFmtId="0" fontId="38" fillId="0" borderId="2" xfId="0" applyFont="1" applyBorder="1" applyAlignment="1">
      <alignment horizontal="left"/>
    </xf>
    <xf numFmtId="0" fontId="37" fillId="0" borderId="2" xfId="0" applyFont="1" applyBorder="1" applyAlignment="1">
      <alignment horizontal="left"/>
    </xf>
    <xf numFmtId="0" fontId="29" fillId="3" borderId="2" xfId="0" applyFont="1" applyFill="1" applyBorder="1" applyAlignment="1">
      <alignment horizontal="left" vertical="center"/>
    </xf>
    <xf numFmtId="0" fontId="38" fillId="0" borderId="3" xfId="0" applyFont="1" applyBorder="1" applyAlignment="1">
      <alignment horizontal="left"/>
    </xf>
    <xf numFmtId="0" fontId="29" fillId="0" borderId="2" xfId="0" applyFont="1" applyBorder="1" applyAlignment="1">
      <alignment horizontal="left"/>
    </xf>
    <xf numFmtId="0" fontId="28" fillId="0" borderId="2" xfId="0" applyFont="1" applyBorder="1" applyAlignment="1">
      <alignment horizontal="left"/>
    </xf>
    <xf numFmtId="0" fontId="425" fillId="9" borderId="2" xfId="0" applyFont="1" applyFill="1" applyBorder="1" applyAlignment="1">
      <alignment horizontal="center" vertical="center" wrapText="1"/>
    </xf>
    <xf numFmtId="0" fontId="426" fillId="9" borderId="2" xfId="0" applyFont="1" applyFill="1" applyBorder="1" applyAlignment="1">
      <alignment horizontal="center" vertical="center" wrapText="1"/>
    </xf>
    <xf numFmtId="0" fontId="44" fillId="9" borderId="2" xfId="0" applyFont="1" applyFill="1" applyBorder="1" applyAlignment="1">
      <alignment horizontal="center" vertical="center"/>
    </xf>
    <xf numFmtId="0" fontId="41" fillId="9" borderId="2" xfId="0" applyFont="1" applyFill="1" applyBorder="1" applyAlignment="1">
      <alignment horizontal="center" vertical="center"/>
    </xf>
    <xf numFmtId="0" fontId="36" fillId="9" borderId="2" xfId="0" applyFont="1" applyFill="1" applyBorder="1" applyAlignment="1">
      <alignment horizontal="center" vertical="center"/>
    </xf>
    <xf numFmtId="0" fontId="426" fillId="9" borderId="2" xfId="0" applyFont="1" applyFill="1" applyBorder="1" applyAlignment="1">
      <alignment horizontal="left" vertical="center" wrapText="1"/>
    </xf>
    <xf numFmtId="0" fontId="26" fillId="3" borderId="2" xfId="0" applyFont="1" applyFill="1" applyBorder="1" applyAlignment="1">
      <alignment horizontal="left" vertical="center"/>
    </xf>
    <xf numFmtId="0" fontId="260" fillId="3" borderId="52" xfId="0" applyFont="1" applyFill="1" applyBorder="1" applyAlignment="1">
      <alignment vertical="center"/>
    </xf>
    <xf numFmtId="0" fontId="26" fillId="12" borderId="2" xfId="0" applyFont="1" applyFill="1" applyBorder="1" applyAlignment="1">
      <alignment horizontal="center" vertical="center"/>
    </xf>
    <xf numFmtId="14" fontId="25" fillId="3" borderId="2" xfId="0" applyNumberFormat="1" applyFont="1" applyFill="1" applyBorder="1" applyAlignment="1">
      <alignment horizontal="center" vertical="center"/>
    </xf>
    <xf numFmtId="0" fontId="419" fillId="0" borderId="2" xfId="0" applyFont="1" applyBorder="1" applyAlignment="1">
      <alignment horizontal="center" vertical="center" wrapText="1"/>
    </xf>
    <xf numFmtId="16" fontId="389" fillId="9" borderId="0" xfId="51" quotePrefix="1" applyNumberFormat="1" applyFont="1" applyFill="1" applyAlignment="1">
      <alignment horizontal="center" vertical="center"/>
    </xf>
    <xf numFmtId="0" fontId="389" fillId="9" borderId="0" xfId="51" quotePrefix="1" applyFont="1" applyFill="1" applyAlignment="1">
      <alignment horizontal="center" vertical="center"/>
    </xf>
    <xf numFmtId="17" fontId="0" fillId="0" borderId="2" xfId="0" applyNumberFormat="1" applyBorder="1"/>
    <xf numFmtId="0" fontId="24" fillId="3" borderId="2" xfId="0" applyFont="1" applyFill="1" applyBorder="1" applyAlignment="1">
      <alignment horizontal="center" vertical="center"/>
    </xf>
    <xf numFmtId="0" fontId="391" fillId="0" borderId="0" xfId="0" applyFont="1" applyAlignment="1">
      <alignment vertic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0" fontId="40" fillId="3" borderId="2" xfId="0" applyFont="1" applyFill="1" applyBorder="1" applyAlignment="1">
      <alignment horizontal="center" vertical="center"/>
    </xf>
    <xf numFmtId="0" fontId="49" fillId="12" borderId="2" xfId="0" applyFont="1" applyFill="1" applyBorder="1" applyAlignment="1">
      <alignment horizontal="center" vertical="center"/>
    </xf>
    <xf numFmtId="0" fontId="0" fillId="0" borderId="20" xfId="0" applyBorder="1" applyAlignment="1">
      <alignment horizontal="center"/>
    </xf>
    <xf numFmtId="0" fontId="21" fillId="0" borderId="2" xfId="0" applyFont="1" applyBorder="1" applyAlignment="1">
      <alignment horizontal="center" vertical="center"/>
    </xf>
    <xf numFmtId="0" fontId="20" fillId="3" borderId="2" xfId="0" applyFont="1" applyFill="1" applyBorder="1" applyAlignment="1">
      <alignment horizontal="center" vertical="center"/>
    </xf>
    <xf numFmtId="16" fontId="28" fillId="0" borderId="2" xfId="0" quotePrefix="1" applyNumberFormat="1" applyFont="1" applyBorder="1" applyAlignment="1">
      <alignment horizontal="center" vertical="center"/>
    </xf>
    <xf numFmtId="0" fontId="28" fillId="0" borderId="2" xfId="0" applyFont="1" applyBorder="1" applyAlignment="1">
      <alignment horizontal="center" vertical="center"/>
    </xf>
    <xf numFmtId="14" fontId="281" fillId="0" borderId="2" xfId="16" applyNumberFormat="1" applyFont="1" applyBorder="1" applyAlignment="1">
      <alignment horizontal="center" vertical="center" wrapText="1"/>
    </xf>
    <xf numFmtId="168" fontId="405" fillId="0" borderId="2" xfId="16" applyNumberFormat="1" applyFont="1" applyBorder="1" applyAlignment="1">
      <alignment horizontal="center" vertical="center"/>
    </xf>
    <xf numFmtId="16" fontId="26" fillId="0" borderId="2" xfId="0" quotePrefix="1" applyNumberFormat="1" applyFont="1" applyBorder="1" applyAlignment="1">
      <alignment horizontal="center" vertical="center"/>
    </xf>
    <xf numFmtId="0" fontId="26" fillId="0" borderId="2" xfId="0" applyFont="1" applyBorder="1" applyAlignment="1">
      <alignment horizontal="center" vertical="center"/>
    </xf>
    <xf numFmtId="16" fontId="23" fillId="0" borderId="2" xfId="0" quotePrefix="1" applyNumberFormat="1" applyFont="1" applyBorder="1" applyAlignment="1">
      <alignment horizontal="center" vertical="center"/>
    </xf>
    <xf numFmtId="0" fontId="22" fillId="0" borderId="2" xfId="0" applyFont="1" applyBorder="1" applyAlignment="1">
      <alignment horizontal="center" vertical="center"/>
    </xf>
    <xf numFmtId="16" fontId="22" fillId="0" borderId="2" xfId="0" quotePrefix="1" applyNumberFormat="1" applyFont="1" applyBorder="1" applyAlignment="1">
      <alignment horizontal="center" vertical="center"/>
    </xf>
    <xf numFmtId="16" fontId="21" fillId="0" borderId="2" xfId="0" quotePrefix="1" applyNumberFormat="1" applyFont="1" applyBorder="1" applyAlignment="1">
      <alignment horizontal="center" vertical="center"/>
    </xf>
    <xf numFmtId="14" fontId="20" fillId="0" borderId="2" xfId="0" applyNumberFormat="1" applyFont="1" applyBorder="1" applyAlignment="1">
      <alignment horizontal="center" vertical="center"/>
    </xf>
    <xf numFmtId="0" fontId="284" fillId="9" borderId="2" xfId="0" applyFont="1" applyFill="1" applyBorder="1" applyAlignment="1">
      <alignment horizontal="left" vertical="center"/>
    </xf>
    <xf numFmtId="169" fontId="284" fillId="9" borderId="2" xfId="0" applyNumberFormat="1" applyFont="1" applyFill="1" applyBorder="1" applyAlignment="1">
      <alignment horizontal="center" vertical="center"/>
    </xf>
    <xf numFmtId="14" fontId="284" fillId="9" borderId="2" xfId="0" applyNumberFormat="1" applyFont="1" applyFill="1" applyBorder="1" applyAlignment="1">
      <alignment horizontal="center" vertical="center"/>
    </xf>
    <xf numFmtId="0" fontId="71" fillId="9" borderId="2" xfId="0" applyFont="1" applyFill="1" applyBorder="1"/>
    <xf numFmtId="0" fontId="19" fillId="3" borderId="2" xfId="0" applyFont="1" applyFill="1" applyBorder="1" applyAlignment="1">
      <alignment horizontal="center" vertical="center"/>
    </xf>
    <xf numFmtId="0" fontId="389" fillId="34" borderId="0" xfId="51" applyFont="1" applyFill="1" applyAlignment="1">
      <alignment horizontal="center" vertical="center"/>
    </xf>
    <xf numFmtId="0" fontId="19" fillId="0" borderId="2" xfId="0" applyFont="1" applyBorder="1" applyAlignment="1">
      <alignment horizontal="center" vertical="center"/>
    </xf>
    <xf numFmtId="0" fontId="281"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54"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34" fillId="9" borderId="0" xfId="51" applyFont="1" applyFill="1" applyAlignment="1">
      <alignment horizontal="center" vertical="center"/>
    </xf>
    <xf numFmtId="0" fontId="391" fillId="9" borderId="45" xfId="0" applyFont="1" applyFill="1" applyBorder="1" applyAlignment="1">
      <alignment horizontal="center" vertical="center"/>
    </xf>
    <xf numFmtId="0" fontId="389" fillId="20" borderId="0" xfId="51" applyFont="1" applyFill="1" applyAlignment="1">
      <alignment horizontal="center" vertical="center"/>
    </xf>
    <xf numFmtId="0" fontId="0" fillId="0" borderId="4" xfId="0" applyBorder="1" applyAlignment="1">
      <alignment horizontal="left" vertical="center"/>
    </xf>
    <xf numFmtId="16" fontId="18" fillId="0" borderId="2" xfId="0" quotePrefix="1" applyNumberFormat="1" applyFont="1" applyBorder="1" applyAlignment="1">
      <alignment horizontal="center" vertical="center"/>
    </xf>
    <xf numFmtId="0" fontId="18" fillId="0" borderId="2" xfId="0" applyFont="1" applyBorder="1" applyAlignment="1">
      <alignment horizontal="center" vertical="center"/>
    </xf>
    <xf numFmtId="0" fontId="57" fillId="0" borderId="2" xfId="0" applyFont="1" applyBorder="1" applyAlignment="1">
      <alignment horizontal="center" vertical="center"/>
    </xf>
    <xf numFmtId="0" fontId="284" fillId="0" borderId="80" xfId="0" applyFont="1" applyBorder="1" applyAlignment="1">
      <alignment horizontal="center" vertical="center"/>
    </xf>
    <xf numFmtId="0" fontId="79" fillId="0" borderId="2" xfId="0" applyFont="1" applyBorder="1" applyAlignment="1">
      <alignment horizontal="center" vertical="center"/>
    </xf>
    <xf numFmtId="0" fontId="284" fillId="0" borderId="46" xfId="0" applyFont="1" applyBorder="1" applyAlignment="1">
      <alignment horizontal="center" vertical="center"/>
    </xf>
    <xf numFmtId="0" fontId="76" fillId="0" borderId="2" xfId="0" applyFont="1" applyBorder="1" applyAlignment="1">
      <alignment horizontal="center" vertical="center"/>
    </xf>
    <xf numFmtId="0" fontId="73" fillId="0" borderId="2" xfId="0" applyFont="1" applyBorder="1" applyAlignment="1">
      <alignment horizontal="center" vertical="center"/>
    </xf>
    <xf numFmtId="0" fontId="83" fillId="0" borderId="2" xfId="0" applyFont="1" applyBorder="1" applyAlignment="1">
      <alignment horizontal="center" vertical="center"/>
    </xf>
    <xf numFmtId="0" fontId="69"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xf>
    <xf numFmtId="0" fontId="41" fillId="0" borderId="2" xfId="0" applyFont="1" applyBorder="1" applyAlignment="1">
      <alignment horizontal="center" vertical="center"/>
    </xf>
    <xf numFmtId="0" fontId="284" fillId="0" borderId="83" xfId="0" applyFont="1" applyBorder="1" applyAlignment="1">
      <alignment horizontal="center" vertical="center"/>
    </xf>
    <xf numFmtId="0" fontId="49" fillId="0" borderId="2" xfId="0" applyFont="1" applyBorder="1" applyAlignment="1">
      <alignment horizontal="center" vertical="center"/>
    </xf>
    <xf numFmtId="0" fontId="67" fillId="0" borderId="2" xfId="0" applyFont="1" applyBorder="1" applyAlignment="1">
      <alignment horizontal="center" vertical="center"/>
    </xf>
    <xf numFmtId="0" fontId="22" fillId="12" borderId="2" xfId="0" applyFont="1" applyFill="1" applyBorder="1" applyAlignment="1">
      <alignment horizontal="center" vertical="center"/>
    </xf>
    <xf numFmtId="16" fontId="16" fillId="0" borderId="2" xfId="0" quotePrefix="1" applyNumberFormat="1" applyFont="1" applyBorder="1" applyAlignment="1">
      <alignment horizontal="center" vertical="center"/>
    </xf>
    <xf numFmtId="0" fontId="16" fillId="0" borderId="2" xfId="0" applyFont="1" applyBorder="1" applyAlignment="1">
      <alignment horizontal="center" vertical="center"/>
    </xf>
    <xf numFmtId="16" fontId="281" fillId="0" borderId="2" xfId="0" quotePrefix="1" applyNumberFormat="1" applyFont="1" applyBorder="1" applyAlignment="1">
      <alignment horizontal="center" vertical="center"/>
    </xf>
    <xf numFmtId="0" fontId="15" fillId="12" borderId="4" xfId="0" applyFont="1" applyFill="1" applyBorder="1" applyAlignment="1">
      <alignment horizontal="center" vertical="center"/>
    </xf>
    <xf numFmtId="0" fontId="14" fillId="0" borderId="2" xfId="0" applyFont="1" applyBorder="1" applyAlignment="1">
      <alignment horizontal="center" vertical="center"/>
    </xf>
    <xf numFmtId="0" fontId="15" fillId="3" borderId="2" xfId="0" applyFont="1" applyFill="1" applyBorder="1" applyAlignment="1">
      <alignment horizontal="center" vertical="center"/>
    </xf>
    <xf numFmtId="0" fontId="13" fillId="0" borderId="2" xfId="0" applyFont="1" applyBorder="1" applyAlignment="1">
      <alignment horizontal="center" vertical="center"/>
    </xf>
    <xf numFmtId="14" fontId="101" fillId="0" borderId="2" xfId="0" applyNumberFormat="1" applyFont="1" applyBorder="1" applyAlignment="1">
      <alignment horizontal="left" vertical="center"/>
    </xf>
    <xf numFmtId="2" fontId="12" fillId="0" borderId="2" xfId="0" quotePrefix="1" applyNumberFormat="1" applyFont="1" applyBorder="1" applyAlignment="1">
      <alignment horizontal="center" vertical="center"/>
    </xf>
    <xf numFmtId="0" fontId="12" fillId="0" borderId="0" xfId="0" quotePrefix="1" applyFont="1" applyAlignment="1">
      <alignment horizontal="center"/>
    </xf>
    <xf numFmtId="16" fontId="435" fillId="0" borderId="2" xfId="0" quotePrefix="1" applyNumberFormat="1" applyFont="1" applyBorder="1" applyAlignment="1">
      <alignment horizontal="center"/>
    </xf>
    <xf numFmtId="0" fontId="12" fillId="0" borderId="2" xfId="0" quotePrefix="1" applyFont="1" applyBorder="1" applyAlignment="1">
      <alignment horizontal="center"/>
    </xf>
    <xf numFmtId="14" fontId="279" fillId="0" borderId="2" xfId="0" applyNumberFormat="1" applyFont="1" applyBorder="1" applyAlignment="1">
      <alignment horizontal="left" vertical="center"/>
    </xf>
    <xf numFmtId="0" fontId="414" fillId="20" borderId="0" xfId="51" applyFont="1" applyFill="1" applyAlignment="1">
      <alignment horizontal="center" vertical="top"/>
    </xf>
    <xf numFmtId="0" fontId="436" fillId="9" borderId="45" xfId="51" applyFont="1" applyFill="1" applyBorder="1" applyAlignment="1">
      <alignment horizontal="center" vertical="top"/>
    </xf>
    <xf numFmtId="0" fontId="436" fillId="20" borderId="45" xfId="51" applyFont="1" applyFill="1" applyBorder="1" applyAlignment="1">
      <alignment horizontal="center" vertical="top"/>
    </xf>
    <xf numFmtId="0" fontId="249" fillId="20" borderId="0" xfId="51" applyFont="1" applyFill="1" applyAlignment="1">
      <alignment horizontal="center" vertical="center"/>
    </xf>
    <xf numFmtId="0" fontId="436" fillId="20" borderId="0" xfId="51" applyFont="1" applyFill="1" applyAlignment="1">
      <alignment horizontal="center" vertical="center"/>
    </xf>
    <xf numFmtId="0" fontId="387" fillId="20" borderId="0" xfId="0" applyFont="1" applyFill="1" applyAlignment="1">
      <alignment horizontal="center" vertical="center"/>
    </xf>
    <xf numFmtId="14" fontId="11" fillId="0" borderId="2" xfId="0" applyNumberFormat="1" applyFont="1" applyBorder="1" applyAlignment="1">
      <alignment horizontal="center" vertical="center"/>
    </xf>
    <xf numFmtId="0" fontId="11" fillId="3" borderId="2" xfId="0" applyFont="1" applyFill="1" applyBorder="1" applyAlignment="1">
      <alignment horizontal="center" vertical="center"/>
    </xf>
    <xf numFmtId="0" fontId="11" fillId="3" borderId="2" xfId="0" applyFont="1" applyFill="1" applyBorder="1" applyAlignment="1">
      <alignment horizontal="left" vertical="center"/>
    </xf>
    <xf numFmtId="0" fontId="11" fillId="0" borderId="2" xfId="0" applyFont="1" applyBorder="1" applyAlignment="1">
      <alignment horizontal="center" vertical="center"/>
    </xf>
    <xf numFmtId="0" fontId="11" fillId="0" borderId="2" xfId="0" applyFont="1" applyBorder="1" applyAlignment="1">
      <alignment horizontal="left" vertical="center"/>
    </xf>
    <xf numFmtId="16" fontId="11" fillId="0" borderId="2" xfId="0" quotePrefix="1" applyNumberFormat="1" applyFont="1" applyBorder="1" applyAlignment="1">
      <alignment horizontal="center" vertical="center"/>
    </xf>
    <xf numFmtId="0" fontId="11" fillId="0" borderId="28" xfId="0" applyFont="1" applyBorder="1" applyAlignment="1">
      <alignment horizontal="center" vertical="center"/>
    </xf>
    <xf numFmtId="16" fontId="11" fillId="9" borderId="2" xfId="0" quotePrefix="1" applyNumberFormat="1" applyFont="1" applyFill="1" applyBorder="1" applyAlignment="1">
      <alignment horizontal="center" vertical="center"/>
    </xf>
    <xf numFmtId="0" fontId="11"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05" fillId="9" borderId="2" xfId="16" applyNumberFormat="1" applyFont="1" applyFill="1" applyBorder="1" applyAlignment="1">
      <alignment horizontal="center" vertical="center"/>
    </xf>
    <xf numFmtId="16" fontId="11"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0" fontId="8" fillId="12" borderId="2" xfId="0" applyFont="1" applyFill="1" applyBorder="1" applyAlignment="1">
      <alignment horizontal="left" vertical="center"/>
    </xf>
    <xf numFmtId="0" fontId="121" fillId="0" borderId="2" xfId="0" applyFont="1" applyBorder="1"/>
    <xf numFmtId="0" fontId="121" fillId="3" borderId="2" xfId="0" applyFont="1" applyFill="1" applyBorder="1"/>
    <xf numFmtId="16" fontId="7" fillId="0" borderId="2" xfId="0" quotePrefix="1" applyNumberFormat="1" applyFont="1" applyBorder="1" applyAlignment="1">
      <alignment horizontal="center" vertical="center"/>
    </xf>
    <xf numFmtId="0" fontId="6" fillId="0" borderId="2" xfId="0" applyFont="1" applyBorder="1"/>
    <xf numFmtId="0" fontId="6" fillId="12" borderId="2" xfId="0" applyFont="1" applyFill="1" applyBorder="1" applyAlignment="1">
      <alignment horizontal="left" vertical="center"/>
    </xf>
    <xf numFmtId="14" fontId="6"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5" fillId="0" borderId="2" xfId="0" applyFont="1" applyBorder="1" applyAlignment="1">
      <alignment horizontal="center" vertical="center"/>
    </xf>
    <xf numFmtId="0" fontId="4" fillId="3" borderId="2" xfId="0" applyFont="1" applyFill="1" applyBorder="1" applyAlignment="1">
      <alignment horizontal="center"/>
    </xf>
    <xf numFmtId="0" fontId="121" fillId="3" borderId="2" xfId="0" applyFont="1" applyFill="1" applyBorder="1" applyAlignment="1">
      <alignment horizontal="center"/>
    </xf>
    <xf numFmtId="14" fontId="121" fillId="3" borderId="2" xfId="0" applyNumberFormat="1" applyFont="1" applyFill="1" applyBorder="1" applyAlignment="1">
      <alignment horizontal="center"/>
    </xf>
    <xf numFmtId="0" fontId="387" fillId="3" borderId="2" xfId="21" applyFont="1" applyFill="1" applyBorder="1" applyAlignment="1">
      <alignment horizontal="center" vertical="center" wrapText="1"/>
    </xf>
    <xf numFmtId="0" fontId="3" fillId="3" borderId="2" xfId="0" applyFont="1" applyFill="1" applyBorder="1" applyAlignment="1">
      <alignment horizontal="center" vertical="center"/>
    </xf>
    <xf numFmtId="14" fontId="2"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247" fillId="3" borderId="0" xfId="0" applyFont="1" applyFill="1" applyAlignment="1">
      <alignment horizontal="left" vertical="center" wrapText="1"/>
    </xf>
    <xf numFmtId="1" fontId="356" fillId="5" borderId="3" xfId="0" applyNumberFormat="1" applyFont="1" applyFill="1" applyBorder="1" applyAlignment="1" applyProtection="1">
      <alignment horizontal="center" vertical="center"/>
      <protection hidden="1"/>
    </xf>
    <xf numFmtId="1" fontId="356" fillId="5" borderId="4" xfId="0" applyNumberFormat="1" applyFont="1" applyFill="1" applyBorder="1" applyAlignment="1" applyProtection="1">
      <alignment horizontal="center" vertical="center"/>
      <protection hidden="1"/>
    </xf>
    <xf numFmtId="0" fontId="292" fillId="2" borderId="2" xfId="0" applyFont="1" applyFill="1" applyBorder="1" applyAlignment="1" applyProtection="1">
      <alignment horizontal="center"/>
      <protection hidden="1"/>
    </xf>
    <xf numFmtId="167" fontId="238" fillId="2" borderId="2" xfId="4" applyNumberFormat="1" applyFont="1" applyFill="1" applyBorder="1" applyAlignment="1" applyProtection="1">
      <alignment horizontal="center" vertical="center"/>
      <protection hidden="1"/>
    </xf>
    <xf numFmtId="0" fontId="289" fillId="2" borderId="2" xfId="0" applyFont="1" applyFill="1" applyBorder="1" applyAlignment="1" applyProtection="1">
      <alignment horizontal="center" vertical="center"/>
      <protection hidden="1"/>
    </xf>
    <xf numFmtId="167" fontId="290" fillId="2" borderId="2" xfId="17" applyNumberFormat="1" applyFont="1" applyFill="1" applyBorder="1" applyAlignment="1" applyProtection="1">
      <alignment horizontal="left" vertical="center" indent="3"/>
      <protection hidden="1"/>
    </xf>
    <xf numFmtId="0" fontId="432" fillId="5" borderId="2" xfId="0" applyFont="1" applyFill="1" applyBorder="1" applyAlignment="1" applyProtection="1">
      <alignment horizontal="center" vertical="center" wrapText="1"/>
      <protection hidden="1"/>
    </xf>
    <xf numFmtId="14" fontId="0" fillId="0" borderId="2" xfId="0" applyNumberFormat="1" applyBorder="1" applyAlignment="1">
      <alignment horizontal="left" vertical="center"/>
    </xf>
    <xf numFmtId="0" fontId="254" fillId="0" borderId="2" xfId="0" applyFont="1" applyBorder="1" applyAlignment="1">
      <alignment horizontal="center" vertical="center" wrapText="1"/>
    </xf>
    <xf numFmtId="0" fontId="247" fillId="0" borderId="2" xfId="0" applyFont="1" applyBorder="1" applyAlignment="1">
      <alignment horizontal="center" vertical="center"/>
    </xf>
    <xf numFmtId="0" fontId="247" fillId="3" borderId="2" xfId="0" applyFont="1" applyFill="1" applyBorder="1" applyAlignment="1">
      <alignment horizontal="center" vertical="center" wrapText="1"/>
    </xf>
    <xf numFmtId="0" fontId="248" fillId="0" borderId="2" xfId="0" applyFont="1" applyBorder="1" applyAlignment="1">
      <alignment horizontal="center" wrapText="1"/>
    </xf>
    <xf numFmtId="0" fontId="0" fillId="0" borderId="2" xfId="0" applyBorder="1" applyAlignment="1">
      <alignment horizontal="left" vertical="center"/>
    </xf>
    <xf numFmtId="0" fontId="260" fillId="3" borderId="25" xfId="0" applyFont="1" applyFill="1" applyBorder="1" applyAlignment="1">
      <alignment horizontal="center" vertical="center"/>
    </xf>
    <xf numFmtId="0" fontId="260" fillId="3" borderId="33" xfId="0" applyFont="1" applyFill="1" applyBorder="1" applyAlignment="1">
      <alignment horizontal="center" vertical="center"/>
    </xf>
    <xf numFmtId="0" fontId="260" fillId="3" borderId="28" xfId="0" applyFont="1" applyFill="1" applyBorder="1" applyAlignment="1">
      <alignment horizontal="center" vertical="center"/>
    </xf>
    <xf numFmtId="0" fontId="284" fillId="0" borderId="3" xfId="0" applyFont="1" applyBorder="1" applyAlignment="1">
      <alignment horizontal="left" vertical="center" wrapText="1"/>
    </xf>
    <xf numFmtId="0" fontId="284" fillId="0" borderId="46" xfId="0" applyFont="1" applyBorder="1" applyAlignment="1">
      <alignment horizontal="left" vertical="center" wrapText="1"/>
    </xf>
    <xf numFmtId="0" fontId="284" fillId="0" borderId="4" xfId="0" applyFont="1" applyBorder="1" applyAlignment="1">
      <alignment horizontal="left" vertical="center" wrapText="1"/>
    </xf>
    <xf numFmtId="0" fontId="71" fillId="0" borderId="25" xfId="0" applyFont="1" applyBorder="1" applyAlignment="1">
      <alignment horizontal="center" vertical="top"/>
    </xf>
    <xf numFmtId="0" fontId="71" fillId="0" borderId="28" xfId="0" applyFont="1" applyBorder="1" applyAlignment="1">
      <alignment horizontal="center" vertical="top"/>
    </xf>
    <xf numFmtId="0" fontId="71" fillId="0" borderId="25" xfId="0" applyFont="1" applyBorder="1" applyAlignment="1">
      <alignment horizontal="center"/>
    </xf>
    <xf numFmtId="0" fontId="71" fillId="0" borderId="33" xfId="0" applyFont="1" applyBorder="1" applyAlignment="1">
      <alignment horizontal="center"/>
    </xf>
    <xf numFmtId="0" fontId="71" fillId="0" borderId="28" xfId="0" applyFont="1" applyBorder="1" applyAlignment="1">
      <alignment horizontal="center"/>
    </xf>
    <xf numFmtId="0" fontId="71" fillId="0" borderId="5" xfId="0" applyFont="1" applyBorder="1" applyAlignment="1">
      <alignment horizontal="center" vertical="top"/>
    </xf>
    <xf numFmtId="0" fontId="248"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71" fillId="3" borderId="0" xfId="0" applyFont="1" applyFill="1" applyAlignment="1">
      <alignment horizontal="center" vertical="top"/>
    </xf>
    <xf numFmtId="0" fontId="248" fillId="0" borderId="2" xfId="0" applyFont="1" applyBorder="1" applyAlignment="1">
      <alignment horizontal="left" vertical="center" wrapText="1"/>
    </xf>
    <xf numFmtId="0" fontId="317" fillId="9" borderId="44" xfId="0" applyFont="1" applyFill="1" applyBorder="1" applyAlignment="1">
      <alignment horizontal="center" vertical="center" wrapText="1"/>
    </xf>
    <xf numFmtId="0" fontId="317" fillId="9" borderId="45" xfId="0" applyFont="1" applyFill="1" applyBorder="1" applyAlignment="1">
      <alignment horizontal="center" vertical="center" wrapText="1"/>
    </xf>
    <xf numFmtId="0" fontId="318" fillId="25" borderId="66" xfId="0" applyFont="1" applyFill="1" applyBorder="1" applyAlignment="1">
      <alignment horizontal="center" vertical="center" wrapText="1"/>
    </xf>
    <xf numFmtId="0" fontId="318" fillId="25" borderId="64" xfId="0" applyFont="1" applyFill="1" applyBorder="1" applyAlignment="1">
      <alignment horizontal="center" vertical="center" wrapText="1"/>
    </xf>
    <xf numFmtId="0" fontId="320" fillId="25" borderId="66" xfId="0" applyFont="1" applyFill="1" applyBorder="1" applyAlignment="1">
      <alignment horizontal="center" vertical="center" wrapText="1"/>
    </xf>
    <xf numFmtId="0" fontId="320"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48" fillId="3" borderId="2" xfId="0" applyFont="1" applyFill="1" applyBorder="1" applyAlignment="1">
      <alignment horizontal="left" vertical="center"/>
    </xf>
    <xf numFmtId="0" fontId="248"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47" fillId="0" borderId="6" xfId="0" applyFont="1" applyBorder="1" applyAlignment="1">
      <alignment horizontal="left" vertical="center"/>
    </xf>
    <xf numFmtId="0" fontId="247" fillId="0" borderId="7" xfId="0" applyFont="1" applyBorder="1" applyAlignment="1">
      <alignment horizontal="left" vertical="center"/>
    </xf>
    <xf numFmtId="0" fontId="247" fillId="0" borderId="13" xfId="0" applyFont="1" applyBorder="1" applyAlignment="1">
      <alignment horizontal="left" vertical="center"/>
    </xf>
    <xf numFmtId="0" fontId="247" fillId="3" borderId="8" xfId="0" applyFont="1" applyFill="1" applyBorder="1" applyAlignment="1">
      <alignment horizontal="left" vertical="center" wrapText="1"/>
    </xf>
    <xf numFmtId="0" fontId="247" fillId="3" borderId="2" xfId="0" applyFont="1" applyFill="1" applyBorder="1" applyAlignment="1">
      <alignment horizontal="left" vertical="center" wrapText="1"/>
    </xf>
    <xf numFmtId="0" fontId="247" fillId="3" borderId="14" xfId="0" applyFont="1" applyFill="1" applyBorder="1" applyAlignment="1">
      <alignment horizontal="left" vertical="center" wrapText="1"/>
    </xf>
    <xf numFmtId="0" fontId="248" fillId="0" borderId="8" xfId="0" applyFont="1" applyBorder="1" applyAlignment="1">
      <alignment horizontal="left" wrapText="1"/>
    </xf>
    <xf numFmtId="0" fontId="248" fillId="0" borderId="2" xfId="0" applyFont="1" applyBorder="1" applyAlignment="1">
      <alignment horizontal="left" wrapText="1"/>
    </xf>
    <xf numFmtId="0" fontId="24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54" fillId="0" borderId="25" xfId="0" applyFont="1" applyBorder="1" applyAlignment="1">
      <alignment horizontal="center" vertical="center" wrapText="1"/>
    </xf>
    <xf numFmtId="0" fontId="254" fillId="0" borderId="33" xfId="0" applyFont="1" applyBorder="1" applyAlignment="1">
      <alignment horizontal="center" vertical="center" wrapText="1"/>
    </xf>
    <xf numFmtId="0" fontId="254" fillId="0" borderId="28" xfId="0" applyFont="1" applyBorder="1" applyAlignment="1">
      <alignment horizontal="center" vertical="center" wrapText="1"/>
    </xf>
    <xf numFmtId="0" fontId="260" fillId="3" borderId="2" xfId="0" applyFont="1" applyFill="1" applyBorder="1" applyAlignment="1">
      <alignment horizontal="center" vertical="center"/>
    </xf>
    <xf numFmtId="0" fontId="284" fillId="3" borderId="3" xfId="0" applyFont="1" applyFill="1" applyBorder="1" applyAlignment="1">
      <alignment horizontal="left" vertical="center" wrapText="1"/>
    </xf>
    <xf numFmtId="0" fontId="284" fillId="3" borderId="46" xfId="0" applyFont="1" applyFill="1" applyBorder="1" applyAlignment="1">
      <alignment horizontal="left" vertical="center" wrapText="1"/>
    </xf>
    <xf numFmtId="0" fontId="284" fillId="3" borderId="4" xfId="0" applyFont="1" applyFill="1" applyBorder="1" applyAlignment="1">
      <alignment horizontal="left" vertical="center" wrapText="1"/>
    </xf>
    <xf numFmtId="0" fontId="247" fillId="0" borderId="17" xfId="0" applyFont="1" applyBorder="1" applyAlignment="1">
      <alignment horizontal="left" vertical="center"/>
    </xf>
    <xf numFmtId="0" fontId="247" fillId="0" borderId="18" xfId="0" applyFont="1" applyBorder="1" applyAlignment="1">
      <alignment horizontal="left" vertical="center"/>
    </xf>
    <xf numFmtId="0" fontId="247" fillId="0" borderId="19" xfId="0" applyFont="1" applyBorder="1" applyAlignment="1">
      <alignment horizontal="left" vertical="center"/>
    </xf>
    <xf numFmtId="0" fontId="299" fillId="3" borderId="67" xfId="0" applyFont="1" applyFill="1" applyBorder="1" applyAlignment="1">
      <alignment horizontal="left" vertical="center" wrapText="1"/>
    </xf>
    <xf numFmtId="0" fontId="299" fillId="3" borderId="33" xfId="0" applyFont="1" applyFill="1" applyBorder="1" applyAlignment="1">
      <alignment horizontal="left" vertical="center" wrapText="1"/>
    </xf>
    <xf numFmtId="0" fontId="299" fillId="3" borderId="68" xfId="0" applyFont="1" applyFill="1" applyBorder="1" applyAlignment="1">
      <alignment horizontal="left" vertical="center" wrapText="1"/>
    </xf>
    <xf numFmtId="0" fontId="247" fillId="3" borderId="67" xfId="0" applyFont="1" applyFill="1" applyBorder="1" applyAlignment="1">
      <alignment horizontal="left" vertical="center" wrapText="1"/>
    </xf>
    <xf numFmtId="0" fontId="247" fillId="3" borderId="33" xfId="0" applyFont="1" applyFill="1" applyBorder="1" applyAlignment="1">
      <alignment horizontal="left" vertical="center" wrapText="1"/>
    </xf>
    <xf numFmtId="0" fontId="247" fillId="3" borderId="68" xfId="0" applyFont="1" applyFill="1" applyBorder="1" applyAlignment="1">
      <alignment horizontal="left" vertical="center" wrapText="1"/>
    </xf>
    <xf numFmtId="0" fontId="248" fillId="0" borderId="67" xfId="0" applyFont="1" applyBorder="1" applyAlignment="1">
      <alignment horizontal="left" wrapText="1"/>
    </xf>
    <xf numFmtId="0" fontId="248" fillId="0" borderId="33" xfId="0" applyFont="1" applyBorder="1" applyAlignment="1">
      <alignment horizontal="left" wrapText="1"/>
    </xf>
    <xf numFmtId="0" fontId="248" fillId="0" borderId="68" xfId="0" applyFont="1" applyBorder="1" applyAlignment="1">
      <alignment horizontal="left" wrapText="1"/>
    </xf>
    <xf numFmtId="0" fontId="254" fillId="0" borderId="0" xfId="0" applyFont="1" applyAlignment="1">
      <alignment horizontal="center" vertical="top"/>
    </xf>
    <xf numFmtId="0" fontId="254" fillId="9" borderId="25" xfId="0" applyFont="1" applyFill="1" applyBorder="1" applyAlignment="1">
      <alignment horizontal="center"/>
    </xf>
    <xf numFmtId="0" fontId="254" fillId="9" borderId="33" xfId="0" applyFont="1" applyFill="1" applyBorder="1" applyAlignment="1">
      <alignment horizontal="center"/>
    </xf>
    <xf numFmtId="0" fontId="254" fillId="9" borderId="28" xfId="0" applyFont="1" applyFill="1" applyBorder="1" applyAlignment="1">
      <alignment horizontal="center"/>
    </xf>
    <xf numFmtId="0" fontId="254" fillId="0" borderId="2" xfId="0" applyFont="1" applyBorder="1" applyAlignment="1">
      <alignment horizontal="center" wrapText="1"/>
    </xf>
    <xf numFmtId="0" fontId="425" fillId="0" borderId="3" xfId="0" applyFont="1" applyBorder="1" applyAlignment="1">
      <alignment horizontal="left" vertical="center" wrapText="1"/>
    </xf>
    <xf numFmtId="0" fontId="425" fillId="0" borderId="46" xfId="0" applyFont="1" applyBorder="1" applyAlignment="1">
      <alignment horizontal="left" vertical="center" wrapText="1"/>
    </xf>
    <xf numFmtId="0" fontId="425" fillId="0" borderId="4" xfId="0" applyFont="1" applyBorder="1" applyAlignment="1">
      <alignment horizontal="left" vertical="center" wrapText="1"/>
    </xf>
    <xf numFmtId="0" fontId="424" fillId="42" borderId="2" xfId="0" applyFont="1" applyFill="1" applyBorder="1" applyAlignment="1">
      <alignment horizontal="left" vertical="center" wrapText="1"/>
    </xf>
    <xf numFmtId="0" fontId="424" fillId="9" borderId="25" xfId="0" applyFont="1" applyFill="1" applyBorder="1" applyAlignment="1">
      <alignment horizontal="left" vertical="center" wrapText="1"/>
    </xf>
    <xf numFmtId="0" fontId="424" fillId="9" borderId="33" xfId="0" applyFont="1" applyFill="1" applyBorder="1" applyAlignment="1">
      <alignment horizontal="left" vertical="center" wrapText="1"/>
    </xf>
    <xf numFmtId="0" fontId="424" fillId="9" borderId="28" xfId="0" applyFont="1" applyFill="1" applyBorder="1" applyAlignment="1">
      <alignment horizontal="left" vertical="center" wrapText="1"/>
    </xf>
    <xf numFmtId="0" fontId="260" fillId="0" borderId="32" xfId="0" applyFont="1" applyBorder="1" applyAlignment="1">
      <alignment horizontal="center" vertical="center"/>
    </xf>
    <xf numFmtId="0" fontId="260" fillId="0" borderId="33" xfId="0" applyFont="1" applyBorder="1" applyAlignment="1">
      <alignment horizontal="center" vertical="center"/>
    </xf>
    <xf numFmtId="0" fontId="357" fillId="10" borderId="25" xfId="0" applyFont="1" applyFill="1" applyBorder="1" applyAlignment="1" applyProtection="1">
      <alignment horizontal="center" vertical="center" wrapText="1"/>
      <protection hidden="1"/>
    </xf>
    <xf numFmtId="0" fontId="357" fillId="10" borderId="28" xfId="0" applyFont="1" applyFill="1" applyBorder="1" applyAlignment="1" applyProtection="1">
      <alignment horizontal="center" vertical="center" wrapText="1"/>
      <protection hidden="1"/>
    </xf>
    <xf numFmtId="0" fontId="357" fillId="10" borderId="33" xfId="0" applyFont="1" applyFill="1" applyBorder="1" applyAlignment="1" applyProtection="1">
      <alignment horizontal="center" vertical="center" wrapText="1"/>
      <protection hidden="1"/>
    </xf>
    <xf numFmtId="0" fontId="358" fillId="10" borderId="33" xfId="0" applyFont="1" applyFill="1" applyBorder="1" applyAlignment="1" applyProtection="1">
      <alignment horizontal="left" vertical="center" wrapText="1"/>
      <protection hidden="1"/>
    </xf>
    <xf numFmtId="0" fontId="349" fillId="0" borderId="23" xfId="0" applyFont="1" applyBorder="1" applyAlignment="1">
      <alignment horizontal="center" vertical="center" wrapText="1" readingOrder="1"/>
    </xf>
    <xf numFmtId="0" fontId="349" fillId="0" borderId="5" xfId="0" applyFont="1" applyBorder="1" applyAlignment="1">
      <alignment horizontal="center" vertical="center" wrapText="1" readingOrder="1"/>
    </xf>
    <xf numFmtId="0" fontId="349" fillId="0" borderId="24" xfId="0" applyFont="1" applyBorder="1" applyAlignment="1">
      <alignment horizontal="center" vertical="center" wrapText="1" readingOrder="1"/>
    </xf>
    <xf numFmtId="0" fontId="349" fillId="0" borderId="20" xfId="0" applyFont="1" applyBorder="1" applyAlignment="1">
      <alignment horizontal="center" vertical="center" wrapText="1" readingOrder="1"/>
    </xf>
    <xf numFmtId="0" fontId="349" fillId="0" borderId="0" xfId="0" applyFont="1" applyAlignment="1">
      <alignment horizontal="center" vertical="center" wrapText="1" readingOrder="1"/>
    </xf>
    <xf numFmtId="0" fontId="349" fillId="0" borderId="35" xfId="0" applyFont="1" applyBorder="1" applyAlignment="1">
      <alignment horizontal="center" vertical="center" wrapText="1" readingOrder="1"/>
    </xf>
    <xf numFmtId="0" fontId="349" fillId="0" borderId="26" xfId="0" applyFont="1" applyBorder="1" applyAlignment="1">
      <alignment horizontal="center" vertical="center" wrapText="1" readingOrder="1"/>
    </xf>
    <xf numFmtId="0" fontId="349" fillId="0" borderId="32" xfId="0" applyFont="1" applyBorder="1" applyAlignment="1">
      <alignment horizontal="center" vertical="center" wrapText="1" readingOrder="1"/>
    </xf>
    <xf numFmtId="0" fontId="349" fillId="0" borderId="27" xfId="0" applyFont="1" applyBorder="1" applyAlignment="1">
      <alignment horizontal="center" vertical="center" wrapText="1" readingOrder="1"/>
    </xf>
    <xf numFmtId="0" fontId="280" fillId="0" borderId="2" xfId="0" applyFont="1" applyBorder="1" applyAlignment="1">
      <alignment horizontal="center" vertical="center" wrapText="1"/>
    </xf>
    <xf numFmtId="0" fontId="280" fillId="0" borderId="3" xfId="0" applyFont="1" applyBorder="1" applyAlignment="1">
      <alignment horizontal="center" vertical="center" wrapText="1"/>
    </xf>
    <xf numFmtId="0" fontId="280" fillId="0" borderId="33" xfId="0" applyFont="1" applyBorder="1" applyAlignment="1">
      <alignment horizontal="center" vertical="center" wrapText="1"/>
    </xf>
    <xf numFmtId="0" fontId="280" fillId="0" borderId="4" xfId="0" applyFont="1" applyBorder="1" applyAlignment="1">
      <alignment horizontal="center" vertical="center" wrapText="1"/>
    </xf>
    <xf numFmtId="0" fontId="263" fillId="0" borderId="25" xfId="0" applyFont="1" applyBorder="1" applyAlignment="1">
      <alignment horizontal="center" vertical="center"/>
    </xf>
    <xf numFmtId="0" fontId="263" fillId="0" borderId="28" xfId="0" applyFont="1" applyBorder="1" applyAlignment="1">
      <alignment horizontal="center" vertical="center"/>
    </xf>
    <xf numFmtId="0" fontId="263" fillId="11" borderId="2" xfId="0" applyFont="1" applyFill="1" applyBorder="1" applyAlignment="1">
      <alignment horizontal="center" vertical="center" wrapText="1"/>
    </xf>
    <xf numFmtId="0" fontId="263" fillId="11" borderId="2" xfId="0" applyFont="1" applyFill="1" applyBorder="1" applyAlignment="1">
      <alignment horizontal="center" vertical="center"/>
    </xf>
    <xf numFmtId="0" fontId="265" fillId="0" borderId="3" xfId="0" applyFont="1" applyBorder="1" applyAlignment="1">
      <alignment horizontal="center" vertical="center"/>
    </xf>
    <xf numFmtId="0" fontId="265" fillId="0" borderId="46" xfId="0" applyFont="1" applyBorder="1" applyAlignment="1">
      <alignment horizontal="center" vertical="center"/>
    </xf>
    <xf numFmtId="0" fontId="265" fillId="0" borderId="4" xfId="0" applyFont="1" applyBorder="1" applyAlignment="1">
      <alignment horizontal="center" vertical="center"/>
    </xf>
    <xf numFmtId="170" fontId="264" fillId="11" borderId="43" xfId="0" applyNumberFormat="1" applyFont="1" applyFill="1" applyBorder="1" applyAlignment="1">
      <alignment horizontal="center" vertical="center"/>
    </xf>
    <xf numFmtId="170" fontId="264" fillId="11" borderId="0" xfId="0" applyNumberFormat="1" applyFont="1" applyFill="1" applyAlignment="1">
      <alignment horizontal="center" vertical="center"/>
    </xf>
    <xf numFmtId="0" fontId="263" fillId="11" borderId="23" xfId="0" applyFont="1" applyFill="1" applyBorder="1" applyAlignment="1">
      <alignment horizontal="center" vertical="center"/>
    </xf>
    <xf numFmtId="0" fontId="263" fillId="11" borderId="24" xfId="0" applyFont="1" applyFill="1" applyBorder="1" applyAlignment="1">
      <alignment horizontal="center" vertical="center"/>
    </xf>
    <xf numFmtId="0" fontId="263" fillId="11" borderId="26" xfId="0" applyFont="1" applyFill="1" applyBorder="1" applyAlignment="1">
      <alignment horizontal="center" vertical="center"/>
    </xf>
    <xf numFmtId="0" fontId="263" fillId="11" borderId="27" xfId="0" applyFont="1" applyFill="1" applyBorder="1" applyAlignment="1">
      <alignment horizontal="center" vertical="center"/>
    </xf>
    <xf numFmtId="0" fontId="261" fillId="0" borderId="49" xfId="18" applyFont="1" applyBorder="1" applyAlignment="1">
      <alignment horizontal="center" vertical="center"/>
    </xf>
    <xf numFmtId="0" fontId="261" fillId="0" borderId="22" xfId="18" applyFont="1" applyBorder="1" applyAlignment="1">
      <alignment horizontal="center" vertical="center"/>
    </xf>
    <xf numFmtId="0" fontId="261" fillId="0" borderId="50" xfId="18" applyFont="1" applyBorder="1" applyAlignment="1">
      <alignment horizontal="center" vertical="center"/>
    </xf>
    <xf numFmtId="0" fontId="262" fillId="0" borderId="43" xfId="0" applyFont="1" applyBorder="1" applyAlignment="1">
      <alignment horizontal="center" vertical="center"/>
    </xf>
    <xf numFmtId="0" fontId="262" fillId="0" borderId="0" xfId="0" applyFont="1" applyAlignment="1">
      <alignment horizontal="center" vertical="center"/>
    </xf>
    <xf numFmtId="0" fontId="262" fillId="0" borderId="47" xfId="0" applyFont="1" applyBorder="1" applyAlignment="1">
      <alignment horizontal="center" vertical="center"/>
    </xf>
    <xf numFmtId="0" fontId="263" fillId="11" borderId="25" xfId="0" applyFont="1" applyFill="1" applyBorder="1" applyAlignment="1">
      <alignment horizontal="center" vertical="center"/>
    </xf>
    <xf numFmtId="0" fontId="263" fillId="11" borderId="33" xfId="0" applyFont="1" applyFill="1" applyBorder="1" applyAlignment="1">
      <alignment horizontal="center" vertical="center"/>
    </xf>
    <xf numFmtId="0" fontId="263" fillId="11" borderId="28" xfId="0" applyFont="1" applyFill="1" applyBorder="1" applyAlignment="1">
      <alignment horizontal="center" vertical="center"/>
    </xf>
    <xf numFmtId="0" fontId="263" fillId="3" borderId="0" xfId="0" applyFont="1" applyFill="1" applyAlignment="1">
      <alignment horizontal="center" vertical="center"/>
    </xf>
    <xf numFmtId="0" fontId="265" fillId="0" borderId="17" xfId="0" applyFont="1" applyBorder="1" applyAlignment="1">
      <alignment horizontal="center" vertical="center"/>
    </xf>
    <xf numFmtId="0" fontId="265" fillId="0" borderId="18" xfId="0" applyFont="1" applyBorder="1" applyAlignment="1">
      <alignment horizontal="center" vertical="center"/>
    </xf>
    <xf numFmtId="0" fontId="265" fillId="0" borderId="19" xfId="0" applyFont="1" applyBorder="1" applyAlignment="1">
      <alignment horizontal="center" vertical="center"/>
    </xf>
    <xf numFmtId="0" fontId="265" fillId="0" borderId="51" xfId="0" applyFont="1" applyBorder="1" applyAlignment="1">
      <alignment horizontal="center" vertical="center"/>
    </xf>
    <xf numFmtId="0" fontId="265" fillId="0" borderId="52" xfId="0" applyFont="1" applyBorder="1" applyAlignment="1">
      <alignment horizontal="center" vertical="center"/>
    </xf>
    <xf numFmtId="44" fontId="265" fillId="0" borderId="51" xfId="2" applyFont="1" applyFill="1" applyBorder="1" applyAlignment="1">
      <alignment horizontal="center" vertical="center"/>
    </xf>
    <xf numFmtId="44" fontId="265" fillId="0" borderId="52" xfId="2" applyFont="1" applyFill="1" applyBorder="1" applyAlignment="1">
      <alignment horizontal="center" vertical="center"/>
    </xf>
    <xf numFmtId="44" fontId="265" fillId="0" borderId="53" xfId="2" applyFont="1" applyFill="1" applyBorder="1" applyAlignment="1">
      <alignment horizontal="center" vertical="center"/>
    </xf>
    <xf numFmtId="0" fontId="274" fillId="13" borderId="43" xfId="0" applyFont="1" applyFill="1" applyBorder="1" applyAlignment="1">
      <alignment horizontal="center"/>
    </xf>
    <xf numFmtId="0" fontId="274" fillId="13" borderId="0" xfId="0" applyFont="1" applyFill="1" applyAlignment="1">
      <alignment horizontal="center"/>
    </xf>
    <xf numFmtId="0" fontId="274" fillId="13" borderId="47" xfId="0" applyFont="1" applyFill="1" applyBorder="1" applyAlignment="1">
      <alignment horizontal="center"/>
    </xf>
    <xf numFmtId="0" fontId="279" fillId="0" borderId="2" xfId="0" applyFont="1" applyBorder="1" applyAlignment="1">
      <alignment horizontal="left" vertical="center" wrapText="1"/>
    </xf>
    <xf numFmtId="0" fontId="279" fillId="0" borderId="2" xfId="0" applyFont="1" applyBorder="1" applyAlignment="1">
      <alignment horizontal="left" vertical="center"/>
    </xf>
    <xf numFmtId="0" fontId="265" fillId="0" borderId="53" xfId="0" applyFont="1" applyBorder="1" applyAlignment="1">
      <alignment horizontal="center" vertical="center"/>
    </xf>
    <xf numFmtId="0" fontId="262" fillId="0" borderId="44" xfId="0" applyFont="1" applyBorder="1" applyAlignment="1">
      <alignment horizontal="center" vertical="center"/>
    </xf>
    <xf numFmtId="0" fontId="262" fillId="0" borderId="45" xfId="0" applyFont="1" applyBorder="1" applyAlignment="1">
      <alignment horizontal="center" vertical="center"/>
    </xf>
    <xf numFmtId="0" fontId="262" fillId="0" borderId="48" xfId="0" applyFont="1" applyBorder="1" applyAlignment="1">
      <alignment horizontal="center" vertical="center"/>
    </xf>
    <xf numFmtId="0" fontId="247" fillId="0" borderId="6" xfId="0" applyFont="1" applyBorder="1" applyAlignment="1">
      <alignment horizontal="center" vertical="center"/>
    </xf>
    <xf numFmtId="0" fontId="247" fillId="0" borderId="7" xfId="0" applyFont="1" applyBorder="1" applyAlignment="1">
      <alignment horizontal="center" vertical="center"/>
    </xf>
    <xf numFmtId="0" fontId="247" fillId="0" borderId="13" xfId="0" applyFont="1" applyBorder="1" applyAlignment="1">
      <alignment horizontal="center" vertical="center"/>
    </xf>
    <xf numFmtId="0" fontId="247" fillId="3" borderId="8" xfId="0" applyFont="1" applyFill="1" applyBorder="1" applyAlignment="1">
      <alignment horizontal="center" vertical="center" wrapText="1"/>
    </xf>
    <xf numFmtId="0" fontId="247" fillId="3" borderId="14" xfId="0" applyFont="1" applyFill="1" applyBorder="1" applyAlignment="1">
      <alignment horizontal="center" vertical="center" wrapText="1"/>
    </xf>
    <xf numFmtId="0" fontId="280" fillId="3" borderId="2" xfId="0" applyFont="1" applyFill="1" applyBorder="1" applyAlignment="1">
      <alignment horizontal="center" vertical="center" wrapText="1"/>
    </xf>
    <xf numFmtId="0" fontId="280" fillId="3" borderId="3" xfId="0" applyFont="1" applyFill="1" applyBorder="1" applyAlignment="1">
      <alignment horizontal="center" vertical="center" wrapText="1"/>
    </xf>
    <xf numFmtId="0" fontId="260" fillId="0" borderId="2" xfId="0" applyFont="1" applyBorder="1" applyAlignment="1">
      <alignment horizontal="center" vertical="center" wrapText="1"/>
    </xf>
    <xf numFmtId="0" fontId="260" fillId="0" borderId="3" xfId="0" applyFont="1" applyBorder="1" applyAlignment="1">
      <alignment horizontal="center" vertical="center" wrapText="1"/>
    </xf>
    <xf numFmtId="0" fontId="0" fillId="0" borderId="25" xfId="0" applyBorder="1" applyAlignment="1">
      <alignment horizontal="center"/>
    </xf>
    <xf numFmtId="0" fontId="0" fillId="0" borderId="28" xfId="0" applyBorder="1" applyAlignment="1">
      <alignment horizontal="center"/>
    </xf>
    <xf numFmtId="168" fontId="405" fillId="3" borderId="23" xfId="16" applyNumberFormat="1" applyFont="1" applyFill="1" applyBorder="1" applyAlignment="1">
      <alignment horizontal="center" vertical="center"/>
    </xf>
    <xf numFmtId="168" fontId="405" fillId="3" borderId="24" xfId="16" applyNumberFormat="1" applyFont="1" applyFill="1" applyBorder="1" applyAlignment="1">
      <alignment horizontal="center" vertical="center"/>
    </xf>
    <xf numFmtId="168" fontId="405" fillId="3" borderId="26" xfId="16" applyNumberFormat="1" applyFont="1" applyFill="1" applyBorder="1" applyAlignment="1">
      <alignment horizontal="center" vertical="center"/>
    </xf>
    <xf numFmtId="168" fontId="405"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2" fillId="3" borderId="23" xfId="0" applyNumberFormat="1" applyFont="1" applyFill="1" applyBorder="1" applyAlignment="1">
      <alignment horizontal="center" vertical="center"/>
    </xf>
    <xf numFmtId="14" fontId="2" fillId="3" borderId="24" xfId="0" applyNumberFormat="1" applyFont="1" applyFill="1" applyBorder="1" applyAlignment="1">
      <alignment horizontal="center" vertical="center"/>
    </xf>
    <xf numFmtId="14" fontId="2" fillId="3" borderId="20" xfId="0" applyNumberFormat="1" applyFont="1" applyFill="1" applyBorder="1" applyAlignment="1">
      <alignment horizontal="center" vertical="center"/>
    </xf>
    <xf numFmtId="14" fontId="2" fillId="3" borderId="35" xfId="0" applyNumberFormat="1" applyFont="1" applyFill="1" applyBorder="1" applyAlignment="1">
      <alignment horizontal="center" vertical="center"/>
    </xf>
    <xf numFmtId="14" fontId="2" fillId="3" borderId="26" xfId="0" applyNumberFormat="1" applyFont="1" applyFill="1" applyBorder="1" applyAlignment="1">
      <alignment horizontal="center" vertical="center"/>
    </xf>
    <xf numFmtId="14" fontId="2" fillId="3" borderId="27" xfId="0" applyNumberFormat="1" applyFont="1" applyFill="1" applyBorder="1" applyAlignment="1">
      <alignment horizontal="center" vertical="center"/>
    </xf>
    <xf numFmtId="0" fontId="0" fillId="0" borderId="2" xfId="0" applyBorder="1" applyAlignment="1">
      <alignment horizontal="center"/>
    </xf>
    <xf numFmtId="168" fontId="405" fillId="3" borderId="25" xfId="16" applyNumberFormat="1" applyFont="1" applyFill="1" applyBorder="1" applyAlignment="1">
      <alignment horizontal="center" vertical="center"/>
    </xf>
    <xf numFmtId="168" fontId="405" fillId="3" borderId="28" xfId="16" applyNumberFormat="1" applyFont="1" applyFill="1" applyBorder="1" applyAlignment="1">
      <alignment horizontal="center" vertical="center"/>
    </xf>
    <xf numFmtId="0" fontId="397" fillId="0" borderId="2" xfId="0" applyFont="1" applyBorder="1" applyAlignment="1">
      <alignment horizontal="center" vertical="center" wrapText="1"/>
    </xf>
    <xf numFmtId="0" fontId="0" fillId="0" borderId="32" xfId="0" applyBorder="1" applyAlignment="1">
      <alignment horizontal="center"/>
    </xf>
    <xf numFmtId="0" fontId="397" fillId="0" borderId="25" xfId="0" applyFont="1" applyBorder="1" applyAlignment="1">
      <alignment horizontal="center" vertical="center" wrapText="1"/>
    </xf>
    <xf numFmtId="0" fontId="397" fillId="0" borderId="33" xfId="0" applyFont="1" applyBorder="1" applyAlignment="1">
      <alignment horizontal="center" vertical="center" wrapText="1"/>
    </xf>
    <xf numFmtId="0" fontId="397" fillId="0" borderId="28" xfId="0" applyFont="1" applyBorder="1" applyAlignment="1">
      <alignment horizontal="center" vertical="center" wrapText="1"/>
    </xf>
    <xf numFmtId="43" fontId="0" fillId="0" borderId="2" xfId="1" applyFont="1" applyBorder="1" applyAlignment="1">
      <alignment horizontal="center"/>
    </xf>
    <xf numFmtId="0" fontId="397" fillId="9" borderId="25" xfId="0" applyFont="1" applyFill="1" applyBorder="1" applyAlignment="1">
      <alignment horizontal="center" vertical="center" wrapText="1"/>
    </xf>
    <xf numFmtId="0" fontId="397" fillId="9" borderId="33" xfId="0" applyFont="1" applyFill="1" applyBorder="1" applyAlignment="1">
      <alignment horizontal="center" vertical="center" wrapText="1"/>
    </xf>
    <xf numFmtId="0" fontId="397" fillId="9" borderId="28" xfId="0" applyFont="1" applyFill="1" applyBorder="1" applyAlignment="1">
      <alignment horizontal="center" vertical="center" wrapText="1"/>
    </xf>
    <xf numFmtId="0" fontId="396" fillId="35" borderId="2" xfId="0" applyFont="1" applyFill="1" applyBorder="1" applyAlignment="1">
      <alignment horizontal="center" vertical="center" wrapText="1"/>
    </xf>
    <xf numFmtId="0" fontId="11" fillId="0" borderId="33" xfId="0" applyFont="1" applyBorder="1" applyAlignment="1">
      <alignment horizontal="center" vertical="center" wrapText="1"/>
    </xf>
    <xf numFmtId="0" fontId="11" fillId="0" borderId="28" xfId="0" applyFont="1" applyBorder="1" applyAlignment="1">
      <alignment horizontal="center" vertical="center" wrapText="1"/>
    </xf>
    <xf numFmtId="0" fontId="121" fillId="0" borderId="33" xfId="0" applyFont="1" applyBorder="1" applyAlignment="1">
      <alignment horizontal="center"/>
    </xf>
    <xf numFmtId="0" fontId="121" fillId="0" borderId="28" xfId="0" applyFont="1" applyBorder="1" applyAlignment="1">
      <alignment horizontal="center"/>
    </xf>
    <xf numFmtId="0" fontId="121" fillId="0" borderId="25" xfId="0" applyFont="1" applyBorder="1" applyAlignment="1">
      <alignment horizontal="center"/>
    </xf>
    <xf numFmtId="0" fontId="437" fillId="0" borderId="25" xfId="0" applyFont="1" applyBorder="1" applyAlignment="1">
      <alignment horizontal="center"/>
    </xf>
    <xf numFmtId="0" fontId="437" fillId="0" borderId="33" xfId="0" applyFont="1" applyBorder="1" applyAlignment="1">
      <alignment horizontal="center"/>
    </xf>
    <xf numFmtId="0" fontId="437" fillId="0" borderId="28" xfId="0" applyFont="1" applyBorder="1" applyAlignment="1">
      <alignment horizontal="center"/>
    </xf>
    <xf numFmtId="0" fontId="254" fillId="0" borderId="25" xfId="0" applyFont="1" applyBorder="1" applyAlignment="1">
      <alignment horizontal="center"/>
    </xf>
    <xf numFmtId="0" fontId="254" fillId="0" borderId="33" xfId="0" applyFont="1" applyBorder="1" applyAlignment="1">
      <alignment horizontal="center"/>
    </xf>
    <xf numFmtId="0" fontId="254" fillId="0" borderId="28" xfId="0" applyFont="1" applyBorder="1" applyAlignment="1">
      <alignment horizontal="center"/>
    </xf>
    <xf numFmtId="0" fontId="11" fillId="9" borderId="33" xfId="0" applyFont="1" applyFill="1" applyBorder="1" applyAlignment="1">
      <alignment horizontal="center" vertical="center" wrapText="1"/>
    </xf>
    <xf numFmtId="0" fontId="11" fillId="9" borderId="28" xfId="0" applyFont="1" applyFill="1" applyBorder="1" applyAlignment="1">
      <alignment horizontal="center" vertical="center" wrapText="1"/>
    </xf>
    <xf numFmtId="0" fontId="17" fillId="0" borderId="25"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11" fillId="0" borderId="25" xfId="0" applyFont="1" applyBorder="1" applyAlignment="1">
      <alignment horizontal="center" vertical="center" wrapText="1"/>
    </xf>
    <xf numFmtId="0" fontId="7" fillId="0" borderId="25" xfId="0" applyFont="1" applyBorder="1" applyAlignment="1">
      <alignment horizontal="center" vertical="center" wrapText="1"/>
    </xf>
    <xf numFmtId="0" fontId="10" fillId="0" borderId="25" xfId="0" applyFont="1" applyBorder="1" applyAlignment="1">
      <alignment horizontal="center" vertical="center" wrapText="1"/>
    </xf>
    <xf numFmtId="0" fontId="11" fillId="9" borderId="25" xfId="0" applyFont="1" applyFill="1" applyBorder="1" applyAlignment="1">
      <alignment horizontal="center" vertical="center" wrapText="1"/>
    </xf>
    <xf numFmtId="0" fontId="398" fillId="0" borderId="25" xfId="0" applyFont="1" applyBorder="1" applyAlignment="1">
      <alignment horizontal="center" vertical="center"/>
    </xf>
    <xf numFmtId="0" fontId="398" fillId="0" borderId="33" xfId="0" applyFont="1" applyBorder="1" applyAlignment="1">
      <alignment horizontal="center" vertical="center"/>
    </xf>
    <xf numFmtId="0" fontId="398" fillId="0" borderId="28" xfId="0" applyFont="1" applyBorder="1" applyAlignment="1">
      <alignment horizontal="center" vertical="center"/>
    </xf>
    <xf numFmtId="0" fontId="121" fillId="0" borderId="2" xfId="0" applyFont="1" applyBorder="1" applyAlignment="1">
      <alignment horizontal="center" vertical="center" wrapText="1"/>
    </xf>
    <xf numFmtId="0" fontId="121" fillId="0" borderId="25" xfId="0" applyFont="1" applyBorder="1" applyAlignment="1">
      <alignment horizontal="center" vertical="center" wrapText="1"/>
    </xf>
    <xf numFmtId="0" fontId="121" fillId="0" borderId="33" xfId="0" applyFont="1" applyBorder="1" applyAlignment="1">
      <alignment horizontal="center" vertical="center" wrapText="1"/>
    </xf>
    <xf numFmtId="0" fontId="121" fillId="0" borderId="28" xfId="0" applyFont="1" applyBorder="1" applyAlignment="1">
      <alignment horizontal="center" vertical="center" wrapText="1"/>
    </xf>
    <xf numFmtId="0" fontId="398" fillId="0" borderId="25" xfId="0" applyFont="1" applyBorder="1" applyAlignment="1">
      <alignment horizontal="center" vertical="center" wrapText="1"/>
    </xf>
    <xf numFmtId="0" fontId="398" fillId="0" borderId="33" xfId="0" applyFont="1" applyBorder="1" applyAlignment="1">
      <alignment horizontal="center" vertical="center" wrapText="1"/>
    </xf>
    <xf numFmtId="0" fontId="398" fillId="0" borderId="28" xfId="0" applyFont="1" applyBorder="1" applyAlignment="1">
      <alignment horizontal="center" vertical="center" wrapText="1"/>
    </xf>
    <xf numFmtId="0" fontId="401" fillId="0" borderId="25" xfId="0" applyFont="1" applyBorder="1" applyAlignment="1">
      <alignment horizontal="center" vertical="center" wrapText="1"/>
    </xf>
    <xf numFmtId="0" fontId="401" fillId="0" borderId="33" xfId="0" applyFont="1" applyBorder="1" applyAlignment="1">
      <alignment horizontal="center" vertical="center" wrapText="1"/>
    </xf>
    <xf numFmtId="0" fontId="401" fillId="0" borderId="28" xfId="0" applyFont="1" applyBorder="1" applyAlignment="1">
      <alignment horizontal="center" vertical="center" wrapText="1"/>
    </xf>
    <xf numFmtId="0" fontId="400" fillId="0" borderId="25" xfId="0" applyFont="1" applyBorder="1" applyAlignment="1">
      <alignment horizontal="center" vertical="center" wrapText="1"/>
    </xf>
    <xf numFmtId="0" fontId="400" fillId="0" borderId="33" xfId="0" applyFont="1" applyBorder="1" applyAlignment="1">
      <alignment horizontal="center" vertical="center" wrapText="1"/>
    </xf>
    <xf numFmtId="0" fontId="400"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02" fillId="0" borderId="25" xfId="0" applyFont="1" applyBorder="1" applyAlignment="1">
      <alignment horizontal="center" vertical="center" wrapText="1"/>
    </xf>
    <xf numFmtId="0" fontId="402" fillId="0" borderId="33" xfId="0" applyFont="1" applyBorder="1" applyAlignment="1">
      <alignment horizontal="center" vertical="center" wrapText="1"/>
    </xf>
    <xf numFmtId="0" fontId="402" fillId="0" borderId="28" xfId="0" applyFont="1" applyBorder="1" applyAlignment="1">
      <alignment horizontal="center" vertical="center" wrapText="1"/>
    </xf>
    <xf numFmtId="0" fontId="399" fillId="0" borderId="25" xfId="0" applyFont="1" applyBorder="1" applyAlignment="1">
      <alignment horizontal="center" vertical="center" wrapText="1"/>
    </xf>
    <xf numFmtId="0" fontId="399" fillId="0" borderId="33" xfId="0" applyFont="1" applyBorder="1" applyAlignment="1">
      <alignment horizontal="center" vertical="center" wrapText="1"/>
    </xf>
    <xf numFmtId="0" fontId="399" fillId="0" borderId="28" xfId="0" applyFont="1" applyBorder="1" applyAlignment="1">
      <alignment horizontal="center" vertical="center" wrapText="1"/>
    </xf>
    <xf numFmtId="0" fontId="403" fillId="0" borderId="25" xfId="0" applyFont="1" applyBorder="1" applyAlignment="1">
      <alignment horizontal="center" vertical="center" wrapText="1"/>
    </xf>
    <xf numFmtId="0" fontId="403" fillId="0" borderId="33" xfId="0" applyFont="1" applyBorder="1" applyAlignment="1">
      <alignment horizontal="center" vertical="center" wrapText="1"/>
    </xf>
    <xf numFmtId="0" fontId="403" fillId="0" borderId="28" xfId="0" applyFont="1" applyBorder="1" applyAlignment="1">
      <alignment horizontal="center" vertical="center" wrapText="1"/>
    </xf>
    <xf numFmtId="0" fontId="397" fillId="3" borderId="2" xfId="0" applyFont="1" applyFill="1" applyBorder="1" applyAlignment="1">
      <alignment horizontal="center" vertical="center" wrapText="1"/>
    </xf>
    <xf numFmtId="0" fontId="402" fillId="3" borderId="25" xfId="0" applyFont="1" applyFill="1" applyBorder="1" applyAlignment="1">
      <alignment horizontal="center" vertical="center" wrapText="1"/>
    </xf>
    <xf numFmtId="0" fontId="402" fillId="3" borderId="33" xfId="0" applyFont="1" applyFill="1" applyBorder="1" applyAlignment="1">
      <alignment horizontal="center" vertical="center" wrapText="1"/>
    </xf>
    <xf numFmtId="0" fontId="402"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18" fillId="0" borderId="25" xfId="0" applyFont="1" applyBorder="1" applyAlignment="1">
      <alignment horizontal="center" vertical="center" wrapText="1"/>
    </xf>
    <xf numFmtId="0" fontId="110" fillId="0" borderId="2" xfId="0" applyFont="1" applyBorder="1" applyAlignment="1">
      <alignment horizontal="center" vertical="center" wrapText="1"/>
    </xf>
    <xf numFmtId="0" fontId="116" fillId="0" borderId="25" xfId="0" applyFont="1" applyBorder="1" applyAlignment="1">
      <alignment horizontal="center" vertical="center" wrapText="1"/>
    </xf>
    <xf numFmtId="0" fontId="117" fillId="0" borderId="33" xfId="0" applyFont="1" applyBorder="1" applyAlignment="1">
      <alignment horizontal="center" vertical="center" wrapText="1"/>
    </xf>
    <xf numFmtId="0" fontId="117" fillId="0" borderId="28" xfId="0" applyFont="1" applyBorder="1" applyAlignment="1">
      <alignment horizontal="center" vertical="center" wrapText="1"/>
    </xf>
    <xf numFmtId="0" fontId="118" fillId="0" borderId="33" xfId="0" applyFont="1" applyBorder="1" applyAlignment="1">
      <alignment horizontal="center" vertical="center" wrapText="1"/>
    </xf>
    <xf numFmtId="0" fontId="118" fillId="0" borderId="28" xfId="0" applyFont="1" applyBorder="1" applyAlignment="1">
      <alignment horizontal="center" vertical="center" wrapText="1"/>
    </xf>
    <xf numFmtId="0" fontId="302" fillId="0" borderId="25" xfId="0" applyFont="1" applyBorder="1" applyAlignment="1">
      <alignment horizontal="center" vertical="center" wrapText="1"/>
    </xf>
    <xf numFmtId="0" fontId="302" fillId="0" borderId="33" xfId="0" applyFont="1" applyBorder="1" applyAlignment="1">
      <alignment horizontal="center" vertical="center" wrapText="1"/>
    </xf>
    <xf numFmtId="0" fontId="302" fillId="0" borderId="28" xfId="0" applyFont="1" applyBorder="1" applyAlignment="1">
      <alignment horizontal="center" vertical="center" wrapText="1"/>
    </xf>
    <xf numFmtId="0" fontId="116" fillId="0" borderId="33" xfId="0" applyFont="1" applyBorder="1" applyAlignment="1">
      <alignment horizontal="center" vertical="center" wrapText="1"/>
    </xf>
    <xf numFmtId="0" fontId="116" fillId="0" borderId="28" xfId="0" applyFont="1" applyBorder="1" applyAlignment="1">
      <alignment horizontal="center" vertical="center" wrapText="1"/>
    </xf>
    <xf numFmtId="0" fontId="114" fillId="0" borderId="25" xfId="0" applyFont="1" applyBorder="1" applyAlignment="1">
      <alignment horizontal="center" vertical="center" wrapText="1"/>
    </xf>
    <xf numFmtId="0" fontId="119" fillId="0" borderId="25" xfId="0" applyFont="1" applyBorder="1" applyAlignment="1">
      <alignment horizontal="center" vertical="center" wrapText="1"/>
    </xf>
    <xf numFmtId="0" fontId="113" fillId="0" borderId="25" xfId="0" applyFont="1" applyBorder="1" applyAlignment="1">
      <alignment horizontal="center" vertical="center" wrapText="1"/>
    </xf>
    <xf numFmtId="0" fontId="115" fillId="0" borderId="25" xfId="0" applyFont="1" applyBorder="1" applyAlignment="1">
      <alignment horizontal="center" vertical="center" wrapText="1"/>
    </xf>
    <xf numFmtId="14" fontId="397" fillId="0" borderId="2" xfId="0" applyNumberFormat="1" applyFont="1" applyBorder="1" applyAlignment="1">
      <alignment horizontal="center" vertical="center" wrapText="1"/>
    </xf>
    <xf numFmtId="0" fontId="26" fillId="0" borderId="2" xfId="0" applyFont="1" applyBorder="1" applyAlignment="1">
      <alignment horizontal="center" vertical="center" wrapText="1"/>
    </xf>
    <xf numFmtId="0" fontId="11" fillId="0" borderId="25" xfId="0" quotePrefix="1" applyFont="1" applyBorder="1" applyAlignment="1">
      <alignment horizontal="center" vertical="center" wrapText="1"/>
    </xf>
    <xf numFmtId="0" fontId="18" fillId="0" borderId="25" xfId="0" applyFont="1" applyBorder="1" applyAlignment="1">
      <alignment horizontal="center" vertical="center" wrapText="1"/>
    </xf>
    <xf numFmtId="0" fontId="121" fillId="0" borderId="24" xfId="0" applyFont="1" applyBorder="1" applyAlignment="1">
      <alignment horizontal="center" vertical="center" wrapText="1"/>
    </xf>
    <xf numFmtId="0" fontId="121" fillId="0" borderId="3" xfId="0" applyFont="1" applyBorder="1" applyAlignment="1">
      <alignment horizontal="center" vertical="center" wrapText="1"/>
    </xf>
    <xf numFmtId="0" fontId="27" fillId="0" borderId="2" xfId="0" applyFont="1" applyBorder="1" applyAlignment="1">
      <alignment horizontal="center" vertical="center" wrapText="1"/>
    </xf>
    <xf numFmtId="0" fontId="11" fillId="3" borderId="25" xfId="0" applyFont="1" applyFill="1" applyBorder="1" applyAlignment="1">
      <alignment horizontal="center" vertical="center" wrapText="1"/>
    </xf>
    <xf numFmtId="0" fontId="11" fillId="3" borderId="33" xfId="0" applyFont="1" applyFill="1" applyBorder="1" applyAlignment="1">
      <alignment horizontal="center" vertical="center" wrapText="1"/>
    </xf>
    <xf numFmtId="0" fontId="11" fillId="3" borderId="28" xfId="0" applyFont="1" applyFill="1" applyBorder="1" applyAlignment="1">
      <alignment horizontal="center" vertical="center" wrapText="1"/>
    </xf>
    <xf numFmtId="0" fontId="13" fillId="0" borderId="25" xfId="0" applyFont="1" applyBorder="1" applyAlignment="1">
      <alignment horizontal="center" vertical="center" wrapText="1"/>
    </xf>
    <xf numFmtId="0" fontId="17" fillId="0" borderId="33" xfId="0" applyFont="1" applyBorder="1" applyAlignment="1">
      <alignment horizontal="center" vertical="center" wrapText="1"/>
    </xf>
    <xf numFmtId="0" fontId="17" fillId="0" borderId="28" xfId="0" applyFont="1" applyBorder="1" applyAlignment="1">
      <alignment horizontal="center" vertical="center" wrapText="1"/>
    </xf>
    <xf numFmtId="0" fontId="21" fillId="0" borderId="25" xfId="0" applyFont="1" applyBorder="1" applyAlignment="1">
      <alignment horizontal="center" vertical="center" wrapText="1"/>
    </xf>
    <xf numFmtId="0" fontId="22" fillId="0" borderId="25" xfId="0" applyFont="1" applyBorder="1" applyAlignment="1">
      <alignment horizontal="center" vertical="center" wrapText="1"/>
    </xf>
    <xf numFmtId="0" fontId="19" fillId="0" borderId="25" xfId="0" applyFont="1" applyBorder="1" applyAlignment="1">
      <alignment horizontal="center" vertical="center" wrapText="1"/>
    </xf>
    <xf numFmtId="0" fontId="18" fillId="0" borderId="2" xfId="0" applyFont="1" applyBorder="1" applyAlignment="1">
      <alignment horizontal="center" vertical="center" wrapText="1"/>
    </xf>
    <xf numFmtId="0" fontId="247" fillId="0" borderId="82" xfId="0" applyFont="1" applyBorder="1" applyAlignment="1">
      <alignment horizontal="left" vertical="center"/>
    </xf>
    <xf numFmtId="0" fontId="247" fillId="0" borderId="0" xfId="0" applyFont="1" applyAlignment="1">
      <alignment horizontal="left" vertical="center"/>
    </xf>
    <xf numFmtId="0" fontId="247" fillId="0" borderId="56" xfId="0" applyFont="1" applyBorder="1" applyAlignment="1">
      <alignment horizontal="left" vertical="center"/>
    </xf>
    <xf numFmtId="0" fontId="247" fillId="3" borderId="25" xfId="0" applyFont="1" applyFill="1" applyBorder="1" applyAlignment="1">
      <alignment horizontal="left" vertical="center" wrapText="1"/>
    </xf>
    <xf numFmtId="0" fontId="247" fillId="3" borderId="28" xfId="0" applyFont="1" applyFill="1" applyBorder="1" applyAlignment="1">
      <alignment horizontal="left" vertical="center" wrapText="1"/>
    </xf>
    <xf numFmtId="171" fontId="280" fillId="0" borderId="23" xfId="0" applyNumberFormat="1" applyFont="1" applyBorder="1" applyAlignment="1">
      <alignment horizontal="center" vertical="center" wrapText="1"/>
    </xf>
    <xf numFmtId="171" fontId="280" fillId="0" borderId="4" xfId="0" applyNumberFormat="1" applyFont="1" applyBorder="1" applyAlignment="1">
      <alignment horizontal="center" vertical="center" wrapText="1"/>
    </xf>
    <xf numFmtId="0" fontId="254" fillId="0" borderId="2" xfId="0" applyFont="1" applyBorder="1" applyAlignment="1">
      <alignment horizontal="center" vertical="center"/>
    </xf>
    <xf numFmtId="0" fontId="260" fillId="0" borderId="45" xfId="0" applyFont="1" applyBorder="1" applyAlignment="1">
      <alignment horizontal="center" vertical="center"/>
    </xf>
    <xf numFmtId="0" fontId="254"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286" fillId="22" borderId="25" xfId="0" applyFont="1" applyFill="1" applyBorder="1" applyAlignment="1">
      <alignment horizontal="center" vertical="center"/>
    </xf>
    <xf numFmtId="0" fontId="286" fillId="22" borderId="33" xfId="0" applyFont="1" applyFill="1" applyBorder="1" applyAlignment="1">
      <alignment horizontal="center" vertical="center"/>
    </xf>
    <xf numFmtId="0" fontId="361" fillId="0" borderId="51" xfId="0" applyFont="1" applyBorder="1" applyAlignment="1">
      <alignment horizontal="center" vertical="center"/>
    </xf>
    <xf numFmtId="0" fontId="361" fillId="0" borderId="52" xfId="0" applyFont="1" applyBorder="1" applyAlignment="1">
      <alignment horizontal="center" vertical="center"/>
    </xf>
    <xf numFmtId="0" fontId="361" fillId="0" borderId="22" xfId="0" applyFont="1" applyBorder="1" applyAlignment="1">
      <alignment horizontal="center" vertical="center"/>
    </xf>
    <xf numFmtId="0" fontId="341" fillId="3" borderId="51" xfId="24" applyFont="1" applyFill="1" applyBorder="1" applyAlignment="1">
      <alignment horizontal="center" vertical="center"/>
    </xf>
    <xf numFmtId="0" fontId="341" fillId="3" borderId="52" xfId="24" applyFont="1" applyFill="1" applyBorder="1" applyAlignment="1">
      <alignment horizontal="center" vertical="center"/>
    </xf>
    <xf numFmtId="172" fontId="341" fillId="3" borderId="2" xfId="24" applyNumberFormat="1" applyFont="1" applyFill="1" applyBorder="1" applyAlignment="1">
      <alignment horizontal="center" vertical="center"/>
    </xf>
    <xf numFmtId="0" fontId="341" fillId="3" borderId="60" xfId="24" applyFont="1" applyFill="1" applyBorder="1" applyAlignment="1">
      <alignment horizontal="left" vertical="center" wrapText="1"/>
    </xf>
    <xf numFmtId="0" fontId="341" fillId="3" borderId="4" xfId="24" applyFont="1" applyFill="1" applyBorder="1" applyAlignment="1">
      <alignment horizontal="left" vertical="center" wrapText="1"/>
    </xf>
    <xf numFmtId="0" fontId="341" fillId="3" borderId="61" xfId="24" applyFont="1" applyFill="1" applyBorder="1" applyAlignment="1">
      <alignment horizontal="left" vertical="center" wrapText="1"/>
    </xf>
    <xf numFmtId="0" fontId="341" fillId="3" borderId="8" xfId="24" applyFont="1" applyFill="1" applyBorder="1" applyAlignment="1">
      <alignment horizontal="left" vertical="center" wrapText="1"/>
    </xf>
    <xf numFmtId="0" fontId="341" fillId="3" borderId="2" xfId="24" applyFont="1" applyFill="1" applyBorder="1" applyAlignment="1">
      <alignment horizontal="left" vertical="center" wrapText="1"/>
    </xf>
    <xf numFmtId="0" fontId="341" fillId="3" borderId="14" xfId="24" applyFont="1" applyFill="1" applyBorder="1" applyAlignment="1">
      <alignment horizontal="left" vertical="center" wrapText="1"/>
    </xf>
    <xf numFmtId="0" fontId="323" fillId="3" borderId="22" xfId="24" applyFont="1" applyFill="1" applyBorder="1" applyAlignment="1">
      <alignment horizontal="center" vertical="center" wrapText="1"/>
    </xf>
    <xf numFmtId="0" fontId="323" fillId="3" borderId="22" xfId="0" applyFont="1" applyFill="1" applyBorder="1" applyAlignment="1">
      <alignment horizontal="center"/>
    </xf>
    <xf numFmtId="0" fontId="323" fillId="3" borderId="0" xfId="0" applyFont="1" applyFill="1" applyAlignment="1">
      <alignment horizontal="center"/>
    </xf>
    <xf numFmtId="0" fontId="324" fillId="3" borderId="0" xfId="24" applyFont="1" applyFill="1" applyAlignment="1">
      <alignment horizontal="center" vertical="center" wrapText="1"/>
    </xf>
    <xf numFmtId="0" fontId="324" fillId="3" borderId="0" xfId="0" applyFont="1" applyFill="1" applyAlignment="1">
      <alignment horizontal="center"/>
    </xf>
    <xf numFmtId="0" fontId="326" fillId="3" borderId="0" xfId="0" applyFont="1" applyFill="1" applyAlignment="1">
      <alignment horizontal="center"/>
    </xf>
    <xf numFmtId="0" fontId="341" fillId="3" borderId="8" xfId="24" applyFont="1" applyFill="1" applyBorder="1" applyAlignment="1">
      <alignment horizontal="center" vertical="center" wrapText="1"/>
    </xf>
    <xf numFmtId="0" fontId="341" fillId="3" borderId="2" xfId="24" applyFont="1" applyFill="1" applyBorder="1" applyAlignment="1">
      <alignment horizontal="center" vertical="center" wrapText="1"/>
    </xf>
    <xf numFmtId="169" fontId="341" fillId="3" borderId="2" xfId="24" applyNumberFormat="1" applyFont="1" applyFill="1" applyBorder="1" applyAlignment="1">
      <alignment horizontal="center" vertical="center" wrapText="1"/>
    </xf>
    <xf numFmtId="169" fontId="341" fillId="3" borderId="25" xfId="24" applyNumberFormat="1" applyFont="1" applyFill="1" applyBorder="1" applyAlignment="1">
      <alignment horizontal="center" vertical="center" wrapText="1"/>
    </xf>
    <xf numFmtId="169" fontId="341" fillId="3" borderId="33" xfId="24" applyNumberFormat="1" applyFont="1" applyFill="1" applyBorder="1" applyAlignment="1">
      <alignment horizontal="center" vertical="center" wrapText="1"/>
    </xf>
    <xf numFmtId="169" fontId="341" fillId="3" borderId="28" xfId="24" applyNumberFormat="1" applyFont="1" applyFill="1" applyBorder="1" applyAlignment="1">
      <alignment horizontal="center" vertical="center" wrapText="1"/>
    </xf>
    <xf numFmtId="169" fontId="341" fillId="3" borderId="14" xfId="24" applyNumberFormat="1" applyFont="1" applyFill="1" applyBorder="1" applyAlignment="1">
      <alignment horizontal="center" vertical="center" wrapText="1"/>
    </xf>
    <xf numFmtId="0" fontId="341" fillId="3" borderId="14" xfId="24" applyFont="1" applyFill="1" applyBorder="1" applyAlignment="1">
      <alignment horizontal="center" vertical="center" wrapText="1"/>
    </xf>
    <xf numFmtId="0" fontId="341" fillId="3" borderId="25" xfId="24" applyFont="1" applyFill="1" applyBorder="1" applyAlignment="1">
      <alignment horizontal="center" vertical="center" wrapText="1"/>
    </xf>
    <xf numFmtId="0" fontId="341" fillId="3" borderId="28" xfId="24" applyFont="1" applyFill="1" applyBorder="1" applyAlignment="1">
      <alignment horizontal="center" vertical="center" wrapText="1"/>
    </xf>
    <xf numFmtId="0" fontId="361" fillId="0" borderId="25" xfId="0" applyFont="1" applyBorder="1" applyAlignment="1">
      <alignment horizontal="center" vertical="center"/>
    </xf>
    <xf numFmtId="0" fontId="361" fillId="0" borderId="33" xfId="0" applyFont="1" applyBorder="1" applyAlignment="1">
      <alignment horizontal="center" vertical="center"/>
    </xf>
    <xf numFmtId="0" fontId="361" fillId="0" borderId="28" xfId="0" applyFont="1" applyBorder="1" applyAlignment="1">
      <alignment horizontal="center" vertical="center"/>
    </xf>
    <xf numFmtId="0" fontId="361" fillId="0" borderId="2" xfId="0" applyFont="1" applyBorder="1" applyAlignment="1">
      <alignment horizontal="center" vertical="center"/>
    </xf>
    <xf numFmtId="1" fontId="341" fillId="3" borderId="2" xfId="24" applyNumberFormat="1" applyFont="1" applyFill="1" applyBorder="1" applyAlignment="1">
      <alignment horizontal="center" vertical="center" wrapText="1"/>
    </xf>
    <xf numFmtId="1" fontId="341" fillId="3" borderId="14" xfId="24" applyNumberFormat="1" applyFont="1" applyFill="1" applyBorder="1" applyAlignment="1">
      <alignment horizontal="center" vertical="center" wrapText="1"/>
    </xf>
    <xf numFmtId="0" fontId="329" fillId="3" borderId="0" xfId="0" applyFont="1" applyFill="1" applyAlignment="1">
      <alignment horizontal="center" vertical="center"/>
    </xf>
    <xf numFmtId="0" fontId="323" fillId="22" borderId="0" xfId="24" applyFont="1" applyFill="1" applyAlignment="1">
      <alignment horizontal="center"/>
    </xf>
    <xf numFmtId="0" fontId="326" fillId="3" borderId="0" xfId="24" applyFont="1" applyFill="1" applyAlignment="1">
      <alignment horizontal="center" vertical="center" wrapText="1"/>
    </xf>
    <xf numFmtId="0" fontId="341" fillId="3" borderId="2" xfId="24" applyFont="1" applyFill="1" applyBorder="1" applyAlignment="1">
      <alignment horizontal="left" vertical="center"/>
    </xf>
    <xf numFmtId="0" fontId="338" fillId="30" borderId="25" xfId="0" applyFont="1" applyFill="1" applyBorder="1" applyAlignment="1">
      <alignment horizontal="center" vertical="center"/>
    </xf>
    <xf numFmtId="0" fontId="338" fillId="30" borderId="33" xfId="0" applyFont="1" applyFill="1" applyBorder="1" applyAlignment="1">
      <alignment horizontal="center" vertical="center"/>
    </xf>
    <xf numFmtId="49" fontId="332" fillId="0" borderId="5" xfId="0" applyNumberFormat="1" applyFont="1" applyBorder="1" applyAlignment="1">
      <alignment horizontal="left" vertical="center" wrapText="1"/>
    </xf>
    <xf numFmtId="0" fontId="326" fillId="3" borderId="32" xfId="0" applyFont="1" applyFill="1" applyBorder="1" applyAlignment="1">
      <alignment horizontal="center" vertical="center"/>
    </xf>
    <xf numFmtId="49" fontId="332" fillId="0" borderId="43" xfId="0" quotePrefix="1" applyNumberFormat="1" applyFont="1" applyBorder="1" applyAlignment="1">
      <alignment horizontal="center" vertical="center" wrapText="1"/>
    </xf>
    <xf numFmtId="49" fontId="332" fillId="0" borderId="0" xfId="0" quotePrefix="1" applyNumberFormat="1" applyFont="1" applyAlignment="1">
      <alignment horizontal="center" vertical="center" wrapText="1"/>
    </xf>
    <xf numFmtId="49" fontId="332" fillId="0" borderId="5" xfId="0" applyNumberFormat="1" applyFont="1" applyBorder="1" applyAlignment="1">
      <alignment horizontal="center" vertical="center" wrapText="1"/>
    </xf>
    <xf numFmtId="0" fontId="338" fillId="18" borderId="43" xfId="0" applyFont="1" applyFill="1" applyBorder="1" applyAlignment="1">
      <alignment horizontal="center" vertical="center"/>
    </xf>
    <xf numFmtId="0" fontId="338" fillId="18" borderId="0" xfId="0" applyFont="1" applyFill="1" applyAlignment="1">
      <alignment horizontal="center" vertical="center"/>
    </xf>
    <xf numFmtId="0" fontId="338" fillId="30" borderId="43" xfId="0" applyFont="1" applyFill="1" applyBorder="1" applyAlignment="1">
      <alignment horizontal="center" vertical="center"/>
    </xf>
    <xf numFmtId="0" fontId="338" fillId="30" borderId="0" xfId="0" applyFont="1" applyFill="1" applyAlignment="1">
      <alignment horizontal="center" vertical="center"/>
    </xf>
    <xf numFmtId="0" fontId="334" fillId="23" borderId="0" xfId="0" applyFont="1" applyFill="1" applyAlignment="1">
      <alignment horizontal="right" vertical="center" wrapText="1"/>
    </xf>
    <xf numFmtId="0" fontId="334" fillId="23" borderId="0" xfId="0" applyFont="1" applyFill="1" applyAlignment="1">
      <alignment horizontal="left" vertical="center" wrapText="1"/>
    </xf>
    <xf numFmtId="49" fontId="332" fillId="0" borderId="0" xfId="0" applyNumberFormat="1" applyFont="1" applyAlignment="1">
      <alignment horizontal="left" vertical="center" wrapText="1"/>
    </xf>
    <xf numFmtId="0" fontId="334" fillId="0" borderId="0" xfId="0" applyFont="1" applyAlignment="1">
      <alignment horizontal="center" wrapText="1"/>
    </xf>
    <xf numFmtId="0" fontId="338" fillId="30" borderId="2" xfId="0" applyFont="1" applyFill="1" applyBorder="1" applyAlignment="1">
      <alignment horizontal="center" vertical="center"/>
    </xf>
    <xf numFmtId="0" fontId="344" fillId="30" borderId="0" xfId="0" applyFont="1" applyFill="1" applyAlignment="1">
      <alignment horizontal="center" vertical="center"/>
    </xf>
    <xf numFmtId="49" fontId="332" fillId="0" borderId="0" xfId="0" applyNumberFormat="1" applyFont="1" applyAlignment="1">
      <alignment horizontal="right" vertical="center" wrapText="1"/>
    </xf>
    <xf numFmtId="0" fontId="338" fillId="18" borderId="25" xfId="0" applyFont="1" applyFill="1" applyBorder="1" applyAlignment="1">
      <alignment horizontal="center" vertical="center"/>
    </xf>
    <xf numFmtId="0" fontId="338" fillId="18" borderId="33" xfId="0" applyFont="1" applyFill="1" applyBorder="1" applyAlignment="1">
      <alignment horizontal="center" vertical="center"/>
    </xf>
    <xf numFmtId="0" fontId="338" fillId="18" borderId="28" xfId="0" applyFont="1" applyFill="1" applyBorder="1" applyAlignment="1">
      <alignment horizontal="center" vertical="center"/>
    </xf>
    <xf numFmtId="0" fontId="338" fillId="30" borderId="28" xfId="0" applyFont="1" applyFill="1" applyBorder="1" applyAlignment="1">
      <alignment horizontal="center" vertical="center"/>
    </xf>
    <xf numFmtId="0" fontId="342" fillId="0" borderId="0" xfId="0" applyFont="1" applyAlignment="1">
      <alignment horizontal="left" vertical="center" wrapText="1"/>
    </xf>
    <xf numFmtId="0" fontId="334" fillId="0" borderId="0" xfId="0" applyFont="1" applyAlignment="1">
      <alignment horizontal="center" vertical="center" wrapText="1"/>
    </xf>
    <xf numFmtId="0" fontId="334" fillId="30" borderId="43" xfId="0" applyFont="1" applyFill="1" applyBorder="1" applyAlignment="1">
      <alignment horizontal="center" wrapText="1"/>
    </xf>
    <xf numFmtId="0" fontId="334" fillId="30" borderId="0" xfId="0" applyFont="1" applyFill="1" applyAlignment="1">
      <alignment horizontal="center" wrapText="1"/>
    </xf>
    <xf numFmtId="0" fontId="338" fillId="0" borderId="0" xfId="0" applyFont="1" applyAlignment="1">
      <alignment horizontal="center" vertical="center"/>
    </xf>
    <xf numFmtId="49" fontId="332" fillId="0" borderId="0" xfId="0" applyNumberFormat="1" applyFont="1" applyAlignment="1">
      <alignment horizontal="center" vertical="center" wrapText="1"/>
    </xf>
    <xf numFmtId="0" fontId="340" fillId="30" borderId="0" xfId="0" applyFont="1" applyFill="1" applyAlignment="1">
      <alignment horizontal="left" vertical="center"/>
    </xf>
    <xf numFmtId="49" fontId="332" fillId="0" borderId="43" xfId="0" applyNumberFormat="1" applyFont="1" applyBorder="1" applyAlignment="1">
      <alignment horizontal="right" vertical="center" wrapText="1"/>
    </xf>
    <xf numFmtId="49" fontId="332" fillId="0" borderId="0" xfId="0" applyNumberFormat="1" applyFont="1" applyAlignment="1">
      <alignment vertical="center" wrapText="1"/>
    </xf>
    <xf numFmtId="0" fontId="344" fillId="3" borderId="0" xfId="0" applyFont="1" applyFill="1" applyAlignment="1">
      <alignment horizontal="center" vertical="center"/>
    </xf>
    <xf numFmtId="0" fontId="344" fillId="3" borderId="35" xfId="0" applyFont="1" applyFill="1" applyBorder="1" applyAlignment="1">
      <alignment horizontal="center" vertical="center"/>
    </xf>
    <xf numFmtId="0" fontId="338" fillId="3" borderId="0" xfId="0" applyFont="1" applyFill="1" applyAlignment="1">
      <alignment horizontal="center" vertical="center"/>
    </xf>
    <xf numFmtId="0" fontId="338" fillId="30" borderId="0" xfId="0" applyFont="1" applyFill="1" applyAlignment="1">
      <alignment horizontal="center"/>
    </xf>
    <xf numFmtId="0" fontId="338" fillId="30" borderId="25" xfId="0" applyFont="1" applyFill="1" applyBorder="1" applyAlignment="1">
      <alignment horizontal="center" vertical="center" wrapText="1"/>
    </xf>
    <xf numFmtId="0" fontId="338" fillId="30" borderId="33" xfId="0" applyFont="1" applyFill="1" applyBorder="1" applyAlignment="1">
      <alignment horizontal="center" vertical="center" wrapText="1"/>
    </xf>
    <xf numFmtId="0" fontId="338" fillId="30" borderId="28" xfId="0" applyFont="1" applyFill="1" applyBorder="1" applyAlignment="1">
      <alignment horizontal="center" vertical="center" wrapText="1"/>
    </xf>
    <xf numFmtId="0" fontId="338" fillId="3" borderId="20" xfId="0" applyFont="1" applyFill="1" applyBorder="1" applyAlignment="1">
      <alignment horizontal="center" vertical="center"/>
    </xf>
    <xf numFmtId="0" fontId="337" fillId="0" borderId="2" xfId="0" applyFont="1" applyBorder="1" applyAlignment="1">
      <alignment horizontal="left" vertical="center"/>
    </xf>
    <xf numFmtId="0" fontId="332" fillId="0" borderId="2" xfId="0" applyFont="1" applyBorder="1" applyAlignment="1">
      <alignment horizontal="center" vertical="center"/>
    </xf>
    <xf numFmtId="168" fontId="322" fillId="0" borderId="2" xfId="0" applyNumberFormat="1" applyFont="1" applyBorder="1" applyAlignment="1">
      <alignment horizontal="center" vertical="center"/>
    </xf>
    <xf numFmtId="0" fontId="337" fillId="0" borderId="2" xfId="0" applyFont="1" applyBorder="1" applyAlignment="1">
      <alignment horizontal="center" vertical="center"/>
    </xf>
    <xf numFmtId="0" fontId="351" fillId="0" borderId="2" xfId="0" applyFont="1" applyBorder="1" applyAlignment="1">
      <alignment horizontal="left" vertical="center"/>
    </xf>
    <xf numFmtId="0" fontId="351" fillId="0" borderId="2" xfId="0" applyFont="1" applyBorder="1" applyAlignment="1">
      <alignment horizontal="center" vertical="center"/>
    </xf>
    <xf numFmtId="0" fontId="337" fillId="0" borderId="0" xfId="0" applyFont="1" applyAlignment="1">
      <alignment horizontal="center"/>
    </xf>
    <xf numFmtId="0" fontId="337" fillId="0" borderId="4" xfId="0" applyFont="1" applyBorder="1" applyAlignment="1">
      <alignment horizontal="left" vertical="center"/>
    </xf>
    <xf numFmtId="0" fontId="339" fillId="0" borderId="25" xfId="0" applyFont="1" applyBorder="1" applyAlignment="1">
      <alignment horizontal="center"/>
    </xf>
    <xf numFmtId="0" fontId="339" fillId="0" borderId="33" xfId="0" applyFont="1" applyBorder="1" applyAlignment="1">
      <alignment horizontal="center"/>
    </xf>
    <xf numFmtId="168" fontId="322" fillId="20" borderId="2" xfId="0" applyNumberFormat="1" applyFont="1" applyFill="1" applyBorder="1" applyAlignment="1">
      <alignment horizontal="center" vertical="center"/>
    </xf>
    <xf numFmtId="43" fontId="332" fillId="0" borderId="25" xfId="1" applyFont="1" applyFill="1" applyBorder="1" applyAlignment="1">
      <alignment horizontal="left" vertical="center"/>
    </xf>
    <xf numFmtId="43" fontId="332" fillId="0" borderId="33" xfId="1" applyFont="1" applyFill="1" applyBorder="1" applyAlignment="1">
      <alignment horizontal="left" vertical="center"/>
    </xf>
    <xf numFmtId="43" fontId="332" fillId="0" borderId="28" xfId="1" applyFont="1" applyFill="1" applyBorder="1" applyAlignment="1">
      <alignment horizontal="left" vertical="center"/>
    </xf>
    <xf numFmtId="0" fontId="332" fillId="0" borderId="25" xfId="0" applyFont="1" applyBorder="1" applyAlignment="1">
      <alignment horizontal="center" vertical="center"/>
    </xf>
    <xf numFmtId="0" fontId="332" fillId="0" borderId="28" xfId="0" applyFont="1" applyBorder="1" applyAlignment="1">
      <alignment horizontal="center" vertical="center"/>
    </xf>
    <xf numFmtId="0" fontId="305" fillId="3" borderId="32" xfId="0" applyFont="1" applyFill="1" applyBorder="1" applyAlignment="1">
      <alignment horizontal="right" vertical="center"/>
    </xf>
    <xf numFmtId="0" fontId="305" fillId="3" borderId="32" xfId="0" applyFont="1" applyFill="1" applyBorder="1" applyAlignment="1">
      <alignment horizontal="center" vertical="center"/>
    </xf>
    <xf numFmtId="0" fontId="305" fillId="3" borderId="27" xfId="0" applyFont="1" applyFill="1" applyBorder="1" applyAlignment="1">
      <alignment horizontal="center" vertical="center"/>
    </xf>
    <xf numFmtId="0" fontId="304" fillId="3" borderId="8" xfId="24" applyFont="1" applyFill="1" applyBorder="1" applyAlignment="1">
      <alignment horizontal="center" vertical="center" wrapText="1"/>
    </xf>
    <xf numFmtId="0" fontId="304" fillId="3" borderId="2" xfId="24" applyFont="1" applyFill="1" applyBorder="1" applyAlignment="1">
      <alignment horizontal="center" vertical="center" wrapText="1"/>
    </xf>
    <xf numFmtId="0" fontId="304" fillId="3" borderId="2" xfId="24" applyFont="1" applyFill="1" applyBorder="1" applyAlignment="1">
      <alignment horizontal="left" vertical="center"/>
    </xf>
    <xf numFmtId="0" fontId="305" fillId="3" borderId="2" xfId="24" applyFont="1" applyFill="1" applyBorder="1" applyAlignment="1">
      <alignment horizontal="center" vertical="center" wrapText="1"/>
    </xf>
    <xf numFmtId="169" fontId="305" fillId="3" borderId="2" xfId="24" applyNumberFormat="1" applyFont="1" applyFill="1" applyBorder="1" applyAlignment="1">
      <alignment horizontal="center" vertical="center" wrapText="1"/>
    </xf>
    <xf numFmtId="0" fontId="305" fillId="3" borderId="14" xfId="24" applyFont="1" applyFill="1" applyBorder="1" applyAlignment="1">
      <alignment horizontal="center" vertical="center" wrapText="1"/>
    </xf>
    <xf numFmtId="0" fontId="304" fillId="3" borderId="2" xfId="24" applyFont="1" applyFill="1" applyBorder="1" applyAlignment="1">
      <alignment horizontal="left" vertical="center" wrapText="1"/>
    </xf>
    <xf numFmtId="0" fontId="305" fillId="3" borderId="25" xfId="24" applyFont="1" applyFill="1" applyBorder="1" applyAlignment="1">
      <alignment horizontal="center" vertical="center" wrapText="1"/>
    </xf>
    <xf numFmtId="0" fontId="305" fillId="3" borderId="28" xfId="24" applyFont="1" applyFill="1" applyBorder="1" applyAlignment="1">
      <alignment horizontal="center" vertical="center" wrapText="1"/>
    </xf>
    <xf numFmtId="0" fontId="306" fillId="0" borderId="25" xfId="0" applyFont="1" applyBorder="1" applyAlignment="1">
      <alignment horizontal="center" vertical="center"/>
    </xf>
    <xf numFmtId="0" fontId="306" fillId="0" borderId="33" xfId="0" applyFont="1" applyBorder="1" applyAlignment="1">
      <alignment horizontal="center" vertical="center"/>
    </xf>
    <xf numFmtId="0" fontId="306" fillId="0" borderId="28" xfId="0" applyFont="1" applyBorder="1" applyAlignment="1">
      <alignment horizontal="center" vertical="center"/>
    </xf>
    <xf numFmtId="0" fontId="306" fillId="0" borderId="2" xfId="0" applyFont="1" applyBorder="1" applyAlignment="1">
      <alignment horizontal="center" vertical="center"/>
    </xf>
    <xf numFmtId="0" fontId="305" fillId="3" borderId="0" xfId="0" applyFont="1" applyFill="1" applyAlignment="1">
      <alignment horizontal="center"/>
    </xf>
    <xf numFmtId="0" fontId="304" fillId="3" borderId="0" xfId="24" applyFont="1" applyFill="1" applyAlignment="1">
      <alignment horizontal="center" vertical="center"/>
    </xf>
    <xf numFmtId="0" fontId="304" fillId="22" borderId="0" xfId="24" applyFont="1" applyFill="1" applyAlignment="1">
      <alignment horizontal="center"/>
    </xf>
    <xf numFmtId="0" fontId="306" fillId="0" borderId="51" xfId="0" applyFont="1" applyBorder="1" applyAlignment="1">
      <alignment horizontal="center"/>
    </xf>
    <xf numFmtId="0" fontId="306" fillId="0" borderId="52" xfId="0" applyFont="1" applyBorder="1" applyAlignment="1">
      <alignment horizontal="center"/>
    </xf>
    <xf numFmtId="0" fontId="306" fillId="0" borderId="55" xfId="0" applyFont="1" applyBorder="1" applyAlignment="1">
      <alignment horizontal="center"/>
    </xf>
    <xf numFmtId="172" fontId="304" fillId="3" borderId="17" xfId="24" applyNumberFormat="1" applyFont="1" applyFill="1" applyBorder="1" applyAlignment="1">
      <alignment horizontal="right" vertical="center"/>
    </xf>
    <xf numFmtId="172" fontId="304" fillId="3" borderId="18" xfId="24" applyNumberFormat="1" applyFont="1" applyFill="1" applyBorder="1" applyAlignment="1">
      <alignment horizontal="right" vertical="center"/>
    </xf>
    <xf numFmtId="0" fontId="304" fillId="3" borderId="57" xfId="24" applyFont="1" applyFill="1" applyBorder="1" applyAlignment="1">
      <alignment horizontal="left" vertical="center"/>
    </xf>
    <xf numFmtId="0" fontId="305" fillId="3" borderId="58" xfId="0" applyFont="1" applyFill="1" applyBorder="1" applyAlignment="1">
      <alignment vertical="center"/>
    </xf>
    <xf numFmtId="0" fontId="305" fillId="3" borderId="59" xfId="0" applyFont="1" applyFill="1" applyBorder="1" applyAlignment="1">
      <alignment vertical="center"/>
    </xf>
    <xf numFmtId="0" fontId="304" fillId="3" borderId="60" xfId="24" applyFont="1" applyFill="1" applyBorder="1" applyAlignment="1">
      <alignment horizontal="left" vertical="center" wrapText="1"/>
    </xf>
    <xf numFmtId="0" fontId="304" fillId="3" borderId="4" xfId="24" applyFont="1" applyFill="1" applyBorder="1" applyAlignment="1">
      <alignment horizontal="left" vertical="center" wrapText="1"/>
    </xf>
    <xf numFmtId="0" fontId="304" fillId="3" borderId="61" xfId="24" applyFont="1" applyFill="1" applyBorder="1" applyAlignment="1">
      <alignment horizontal="left" vertical="center" wrapText="1"/>
    </xf>
    <xf numFmtId="0" fontId="304" fillId="3" borderId="8" xfId="24" applyFont="1" applyFill="1" applyBorder="1" applyAlignment="1">
      <alignment horizontal="left" vertical="center" wrapText="1"/>
    </xf>
    <xf numFmtId="0" fontId="304" fillId="3" borderId="14" xfId="24" applyFont="1" applyFill="1" applyBorder="1" applyAlignment="1">
      <alignment horizontal="left" vertical="center" wrapText="1"/>
    </xf>
    <xf numFmtId="0" fontId="305" fillId="3" borderId="22" xfId="24" applyFont="1" applyFill="1" applyBorder="1" applyAlignment="1">
      <alignment horizontal="center" vertical="center" wrapText="1"/>
    </xf>
    <xf numFmtId="0" fontId="305" fillId="3" borderId="22" xfId="0" applyFont="1" applyFill="1" applyBorder="1" applyAlignment="1">
      <alignment horizontal="center"/>
    </xf>
    <xf numFmtId="0" fontId="305" fillId="3" borderId="0" xfId="24" applyFont="1" applyFill="1" applyAlignment="1">
      <alignment horizontal="center" vertical="center" wrapText="1"/>
    </xf>
    <xf numFmtId="0" fontId="263" fillId="11" borderId="3" xfId="0" applyFont="1" applyFill="1" applyBorder="1" applyAlignment="1">
      <alignment horizontal="center" vertical="center" wrapText="1"/>
    </xf>
    <xf numFmtId="0" fontId="263" fillId="11" borderId="4" xfId="0" applyFont="1" applyFill="1" applyBorder="1" applyAlignment="1">
      <alignment horizontal="center" vertical="center" wrapText="1"/>
    </xf>
    <xf numFmtId="0" fontId="263" fillId="11" borderId="3" xfId="0" applyFont="1" applyFill="1" applyBorder="1" applyAlignment="1">
      <alignment horizontal="center" vertical="center"/>
    </xf>
    <xf numFmtId="0" fontId="263" fillId="11" borderId="4" xfId="0" applyFont="1" applyFill="1" applyBorder="1" applyAlignment="1">
      <alignment horizontal="center" vertical="center"/>
    </xf>
    <xf numFmtId="170" fontId="264" fillId="11" borderId="20" xfId="0" applyNumberFormat="1" applyFont="1" applyFill="1" applyBorder="1" applyAlignment="1">
      <alignment horizontal="center" vertical="center"/>
    </xf>
    <xf numFmtId="0" fontId="263" fillId="11" borderId="23" xfId="0" applyFont="1" applyFill="1" applyBorder="1" applyAlignment="1">
      <alignment horizontal="center" vertical="center" wrapText="1"/>
    </xf>
    <xf numFmtId="0" fontId="263" fillId="11" borderId="24" xfId="0" applyFont="1" applyFill="1" applyBorder="1" applyAlignment="1">
      <alignment horizontal="center" vertical="center" wrapText="1"/>
    </xf>
    <xf numFmtId="0" fontId="263" fillId="11" borderId="26" xfId="0" applyFont="1" applyFill="1" applyBorder="1" applyAlignment="1">
      <alignment horizontal="center" vertical="center" wrapText="1"/>
    </xf>
    <xf numFmtId="0" fontId="263" fillId="11" borderId="27" xfId="0" applyFont="1" applyFill="1" applyBorder="1" applyAlignment="1">
      <alignment horizontal="center" vertical="center" wrapText="1"/>
    </xf>
    <xf numFmtId="0" fontId="261" fillId="0" borderId="0" xfId="18" applyFont="1" applyAlignment="1">
      <alignment horizontal="center" vertical="center"/>
    </xf>
    <xf numFmtId="0" fontId="261" fillId="0" borderId="35" xfId="18" applyFont="1" applyBorder="1" applyAlignment="1">
      <alignment horizontal="center" vertical="center"/>
    </xf>
    <xf numFmtId="0" fontId="262" fillId="0" borderId="20" xfId="0" applyFont="1" applyBorder="1" applyAlignment="1">
      <alignment horizontal="center" vertical="center"/>
    </xf>
    <xf numFmtId="0" fontId="262" fillId="0" borderId="35" xfId="0" applyFont="1" applyBorder="1" applyAlignment="1">
      <alignment horizontal="center" vertical="center"/>
    </xf>
    <xf numFmtId="0" fontId="263" fillId="3" borderId="20" xfId="0" applyFont="1" applyFill="1" applyBorder="1" applyAlignment="1">
      <alignment horizontal="center" vertical="center"/>
    </xf>
    <xf numFmtId="0" fontId="0" fillId="0" borderId="0" xfId="0" applyAlignment="1">
      <alignment horizontal="center"/>
    </xf>
    <xf numFmtId="0" fontId="301" fillId="0" borderId="25" xfId="0" applyFont="1" applyBorder="1" applyAlignment="1">
      <alignment horizontal="center" vertical="center"/>
    </xf>
    <xf numFmtId="0" fontId="260" fillId="0" borderId="2" xfId="0" applyFont="1" applyBorder="1" applyAlignment="1">
      <alignment horizontal="center" wrapText="1"/>
    </xf>
    <xf numFmtId="0" fontId="260" fillId="0" borderId="2" xfId="0" applyFont="1" applyBorder="1" applyAlignment="1">
      <alignment horizontal="center"/>
    </xf>
    <xf numFmtId="0" fontId="259" fillId="0" borderId="0" xfId="0" applyFont="1" applyAlignment="1">
      <alignment horizontal="center" vertical="top"/>
    </xf>
    <xf numFmtId="0" fontId="249" fillId="0" borderId="17" xfId="0" applyFont="1" applyBorder="1" applyAlignment="1">
      <alignment horizontal="center" vertical="center" wrapText="1"/>
    </xf>
    <xf numFmtId="0" fontId="249" fillId="0" borderId="18" xfId="0" applyFont="1" applyBorder="1" applyAlignment="1">
      <alignment horizontal="center" vertical="center" wrapText="1"/>
    </xf>
    <xf numFmtId="0" fontId="249" fillId="0" borderId="18" xfId="0" applyFont="1" applyBorder="1" applyAlignment="1">
      <alignment horizontal="center" vertical="center"/>
    </xf>
    <xf numFmtId="0" fontId="249" fillId="0" borderId="19" xfId="0" applyFont="1" applyBorder="1" applyAlignment="1">
      <alignment horizontal="center" vertical="center"/>
    </xf>
    <xf numFmtId="1" fontId="250" fillId="7" borderId="8" xfId="0" applyNumberFormat="1" applyFont="1" applyFill="1" applyBorder="1" applyAlignment="1">
      <alignment horizontal="center" vertical="center" wrapText="1"/>
    </xf>
    <xf numFmtId="1" fontId="250" fillId="7" borderId="10" xfId="0" applyNumberFormat="1" applyFont="1" applyFill="1" applyBorder="1" applyAlignment="1">
      <alignment horizontal="center" vertical="center" wrapText="1"/>
    </xf>
    <xf numFmtId="49" fontId="250" fillId="7" borderId="2" xfId="0" applyNumberFormat="1" applyFont="1" applyFill="1" applyBorder="1" applyAlignment="1">
      <alignment horizontal="center" vertical="center" wrapText="1"/>
    </xf>
    <xf numFmtId="49" fontId="250" fillId="7" borderId="11" xfId="0" applyNumberFormat="1" applyFont="1" applyFill="1" applyBorder="1" applyAlignment="1">
      <alignment horizontal="center" vertical="center" wrapText="1"/>
    </xf>
    <xf numFmtId="1" fontId="250" fillId="7" borderId="2" xfId="0" applyNumberFormat="1" applyFont="1" applyFill="1" applyBorder="1" applyAlignment="1">
      <alignment horizontal="center" vertical="center" wrapText="1"/>
    </xf>
    <xf numFmtId="1" fontId="250" fillId="7" borderId="11" xfId="0" applyNumberFormat="1" applyFont="1" applyFill="1" applyBorder="1" applyAlignment="1">
      <alignment horizontal="center" vertical="center" wrapText="1"/>
    </xf>
    <xf numFmtId="167" fontId="250" fillId="7" borderId="2" xfId="0" applyNumberFormat="1" applyFont="1" applyFill="1" applyBorder="1" applyAlignment="1">
      <alignment horizontal="center" vertical="center" wrapText="1"/>
    </xf>
    <xf numFmtId="167" fontId="250" fillId="7" borderId="11" xfId="0" applyNumberFormat="1" applyFont="1" applyFill="1" applyBorder="1" applyAlignment="1">
      <alignment horizontal="center" vertical="center" wrapText="1"/>
    </xf>
    <xf numFmtId="2" fontId="250" fillId="7" borderId="2" xfId="0" applyNumberFormat="1" applyFont="1" applyFill="1" applyBorder="1" applyAlignment="1">
      <alignment horizontal="center" vertical="center" wrapText="1"/>
    </xf>
    <xf numFmtId="2" fontId="250" fillId="7" borderId="11" xfId="0" applyNumberFormat="1" applyFont="1" applyFill="1" applyBorder="1" applyAlignment="1">
      <alignment horizontal="center" vertical="center" wrapText="1"/>
    </xf>
    <xf numFmtId="0" fontId="249" fillId="7" borderId="6" xfId="0" applyFont="1" applyFill="1" applyBorder="1" applyAlignment="1">
      <alignment horizontal="center" vertical="center" wrapText="1"/>
    </xf>
    <xf numFmtId="0" fontId="249" fillId="7" borderId="7" xfId="0" applyFont="1" applyFill="1" applyBorder="1" applyAlignment="1">
      <alignment horizontal="center" vertical="center" wrapText="1"/>
    </xf>
    <xf numFmtId="0" fontId="249" fillId="8" borderId="7" xfId="0" applyFont="1" applyFill="1" applyBorder="1" applyAlignment="1">
      <alignment horizontal="center" vertical="center"/>
    </xf>
    <xf numFmtId="0" fontId="249" fillId="8" borderId="12" xfId="0" applyFont="1" applyFill="1" applyBorder="1" applyAlignment="1">
      <alignment horizontal="center" vertical="center"/>
    </xf>
    <xf numFmtId="1" fontId="250" fillId="8" borderId="2" xfId="0" applyNumberFormat="1" applyFont="1" applyFill="1" applyBorder="1" applyAlignment="1">
      <alignment horizontal="center" vertical="center" wrapText="1"/>
    </xf>
    <xf numFmtId="1" fontId="250" fillId="8" borderId="2" xfId="0" applyNumberFormat="1" applyFont="1" applyFill="1" applyBorder="1" applyAlignment="1">
      <alignment horizontal="center" vertical="center"/>
    </xf>
    <xf numFmtId="169" fontId="250" fillId="8" borderId="2" xfId="0" applyNumberFormat="1" applyFont="1" applyFill="1" applyBorder="1" applyAlignment="1">
      <alignment horizontal="center" vertical="center"/>
    </xf>
    <xf numFmtId="169" fontId="250" fillId="8" borderId="14" xfId="0" applyNumberFormat="1" applyFont="1" applyFill="1" applyBorder="1" applyAlignment="1">
      <alignment horizontal="center" vertical="center"/>
    </xf>
    <xf numFmtId="1" fontId="250" fillId="8" borderId="11" xfId="0" applyNumberFormat="1" applyFont="1" applyFill="1" applyBorder="1" applyAlignment="1">
      <alignment horizontal="center" vertical="center" wrapText="1"/>
    </xf>
    <xf numFmtId="49" fontId="250" fillId="8" borderId="2" xfId="0" applyNumberFormat="1" applyFont="1" applyFill="1" applyBorder="1" applyAlignment="1">
      <alignment horizontal="center" vertical="center" wrapText="1"/>
    </xf>
    <xf numFmtId="49" fontId="250" fillId="8" borderId="11" xfId="0" applyNumberFormat="1" applyFont="1" applyFill="1" applyBorder="1" applyAlignment="1">
      <alignment horizontal="center" vertical="center" wrapText="1"/>
    </xf>
    <xf numFmtId="167" fontId="250" fillId="8" borderId="2" xfId="0" applyNumberFormat="1" applyFont="1" applyFill="1" applyBorder="1" applyAlignment="1">
      <alignment horizontal="center" vertical="center" wrapText="1"/>
    </xf>
    <xf numFmtId="167" fontId="250" fillId="8" borderId="11" xfId="0" applyNumberFormat="1" applyFont="1" applyFill="1" applyBorder="1" applyAlignment="1">
      <alignment horizontal="center" vertical="center" wrapText="1"/>
    </xf>
    <xf numFmtId="0" fontId="254" fillId="8" borderId="2" xfId="0" applyFont="1" applyFill="1" applyBorder="1" applyAlignment="1">
      <alignment horizontal="center" vertical="center" wrapText="1"/>
    </xf>
    <xf numFmtId="0" fontId="254" fillId="8" borderId="11" xfId="0" applyFont="1" applyFill="1" applyBorder="1" applyAlignment="1">
      <alignment horizontal="center" vertical="center" wrapText="1"/>
    </xf>
    <xf numFmtId="2" fontId="250" fillId="8" borderId="2" xfId="0" applyNumberFormat="1" applyFont="1" applyFill="1" applyBorder="1" applyAlignment="1">
      <alignment horizontal="center" vertical="center" wrapText="1"/>
    </xf>
    <xf numFmtId="2" fontId="250" fillId="8" borderId="11" xfId="0" applyNumberFormat="1" applyFont="1" applyFill="1" applyBorder="1" applyAlignment="1">
      <alignment horizontal="center" vertical="center" wrapText="1"/>
    </xf>
    <xf numFmtId="0" fontId="248" fillId="0" borderId="8" xfId="0" applyFont="1" applyBorder="1" applyAlignment="1">
      <alignment horizontal="center" wrapText="1"/>
    </xf>
    <xf numFmtId="0" fontId="248" fillId="0" borderId="14" xfId="0" applyFont="1" applyBorder="1" applyAlignment="1">
      <alignment horizontal="center" wrapText="1"/>
    </xf>
    <xf numFmtId="0" fontId="247" fillId="3" borderId="9" xfId="0" applyFont="1" applyFill="1" applyBorder="1" applyAlignment="1">
      <alignment horizontal="center" vertical="center" wrapText="1"/>
    </xf>
    <xf numFmtId="0" fontId="247" fillId="3" borderId="3" xfId="0" applyFont="1" applyFill="1" applyBorder="1" applyAlignment="1">
      <alignment horizontal="center" vertical="center" wrapText="1"/>
    </xf>
    <xf numFmtId="0" fontId="247" fillId="3" borderId="15" xfId="0" applyFont="1" applyFill="1" applyBorder="1" applyAlignment="1">
      <alignment horizontal="center" vertical="center" wrapText="1"/>
    </xf>
    <xf numFmtId="0" fontId="410" fillId="38" borderId="45" xfId="51" applyFont="1" applyFill="1" applyBorder="1" applyAlignment="1">
      <alignment horizontal="center" vertical="center"/>
    </xf>
    <xf numFmtId="0" fontId="387" fillId="0" borderId="5" xfId="0" applyFont="1" applyBorder="1" applyAlignment="1">
      <alignment horizontal="center" vertical="center"/>
    </xf>
    <xf numFmtId="0" fontId="387" fillId="0" borderId="45" xfId="0" applyFont="1" applyBorder="1" applyAlignment="1">
      <alignment horizontal="center" vertical="center"/>
    </xf>
    <xf numFmtId="0" fontId="389" fillId="0" borderId="5" xfId="0" applyFont="1" applyBorder="1" applyAlignment="1">
      <alignment horizontal="center" vertical="center"/>
    </xf>
    <xf numFmtId="0" fontId="389" fillId="0" borderId="45" xfId="0" applyFont="1" applyBorder="1" applyAlignment="1">
      <alignment horizontal="center" vertical="center"/>
    </xf>
    <xf numFmtId="0" fontId="421" fillId="38" borderId="45" xfId="51" applyFont="1" applyFill="1" applyBorder="1" applyAlignment="1">
      <alignment horizontal="center" vertical="center"/>
    </xf>
    <xf numFmtId="0" fontId="410" fillId="38" borderId="45" xfId="0" applyFont="1" applyFill="1" applyBorder="1" applyAlignment="1">
      <alignment horizontal="center" vertical="center"/>
    </xf>
    <xf numFmtId="0" fontId="410" fillId="38" borderId="48" xfId="0" applyFont="1" applyFill="1" applyBorder="1" applyAlignment="1">
      <alignment horizontal="center" vertical="center"/>
    </xf>
    <xf numFmtId="0" fontId="389" fillId="0" borderId="86" xfId="0" applyFont="1" applyBorder="1" applyAlignment="1">
      <alignment horizontal="center" vertical="center"/>
    </xf>
    <xf numFmtId="0" fontId="389" fillId="0" borderId="44" xfId="0" applyFont="1" applyBorder="1" applyAlignment="1">
      <alignment horizontal="center" vertical="center"/>
    </xf>
    <xf numFmtId="0" fontId="410" fillId="38" borderId="0" xfId="51" applyFont="1" applyFill="1" applyAlignment="1">
      <alignment horizontal="center" vertical="center"/>
    </xf>
    <xf numFmtId="0" fontId="410" fillId="38" borderId="0" xfId="0" applyFont="1" applyFill="1" applyAlignment="1">
      <alignment horizontal="center" vertical="center"/>
    </xf>
    <xf numFmtId="0" fontId="410" fillId="38" borderId="32" xfId="51" applyFont="1" applyFill="1" applyBorder="1" applyAlignment="1">
      <alignment horizontal="center" vertical="center"/>
    </xf>
    <xf numFmtId="0" fontId="410" fillId="38" borderId="32" xfId="0" applyFont="1" applyFill="1" applyBorder="1" applyAlignment="1">
      <alignment horizontal="center" vertical="center"/>
    </xf>
    <xf numFmtId="0" fontId="410" fillId="38" borderId="44" xfId="0" applyFont="1" applyFill="1" applyBorder="1" applyAlignment="1">
      <alignment horizontal="center" vertical="center"/>
    </xf>
    <xf numFmtId="0" fontId="338" fillId="38" borderId="45" xfId="51" applyFont="1" applyFill="1" applyBorder="1" applyAlignment="1">
      <alignment horizontal="center" vertical="center"/>
    </xf>
    <xf numFmtId="0" fontId="421" fillId="38" borderId="0" xfId="0" applyFont="1" applyFill="1" applyAlignment="1">
      <alignment horizontal="center" vertical="center"/>
    </xf>
    <xf numFmtId="0" fontId="421" fillId="38" borderId="0" xfId="51" applyFont="1" applyFill="1" applyAlignment="1">
      <alignment horizontal="center" vertical="center"/>
    </xf>
    <xf numFmtId="0" fontId="410" fillId="9" borderId="45" xfId="51" applyFont="1" applyFill="1" applyBorder="1" applyAlignment="1">
      <alignment horizontal="center" vertical="center"/>
    </xf>
    <xf numFmtId="0" fontId="410" fillId="38" borderId="43" xfId="51" applyFont="1" applyFill="1" applyBorder="1" applyAlignment="1">
      <alignment horizontal="center" vertical="center"/>
    </xf>
    <xf numFmtId="0" fontId="334" fillId="38" borderId="0" xfId="51" applyFont="1" applyFill="1" applyAlignment="1">
      <alignment horizontal="center" vertical="center"/>
    </xf>
    <xf numFmtId="0" fontId="410" fillId="9" borderId="0" xfId="51" applyFont="1" applyFill="1" applyAlignment="1">
      <alignment horizontal="center" vertical="center"/>
    </xf>
    <xf numFmtId="0" fontId="338" fillId="38" borderId="20" xfId="51" applyFont="1" applyFill="1" applyBorder="1" applyAlignment="1">
      <alignment horizontal="center" vertical="center"/>
    </xf>
    <xf numFmtId="0" fontId="338" fillId="38" borderId="47" xfId="51" applyFont="1" applyFill="1" applyBorder="1" applyAlignment="1">
      <alignment horizontal="center" vertical="center"/>
    </xf>
    <xf numFmtId="0" fontId="410" fillId="38" borderId="0" xfId="51" applyFont="1" applyFill="1" applyAlignment="1">
      <alignment horizontal="center" vertical="top"/>
    </xf>
    <xf numFmtId="0" fontId="409" fillId="38" borderId="0" xfId="0" applyFont="1" applyFill="1" applyAlignment="1">
      <alignment horizontal="center" vertical="center"/>
    </xf>
    <xf numFmtId="0" fontId="334" fillId="9" borderId="0" xfId="51" applyFont="1" applyFill="1" applyAlignment="1">
      <alignment horizontal="center" vertical="center"/>
    </xf>
    <xf numFmtId="0" fontId="391" fillId="0" borderId="0" xfId="0" applyFont="1" applyAlignment="1">
      <alignment horizontal="center" vertical="center"/>
    </xf>
    <xf numFmtId="0" fontId="392" fillId="9" borderId="0" xfId="0" applyFont="1" applyFill="1" applyAlignment="1">
      <alignment horizontal="center" vertical="center"/>
    </xf>
    <xf numFmtId="0" fontId="391" fillId="9" borderId="0" xfId="0" applyFont="1" applyFill="1" applyAlignment="1">
      <alignment horizontal="center" vertical="center"/>
    </xf>
    <xf numFmtId="0" fontId="392" fillId="38" borderId="47" xfId="51" applyFont="1" applyFill="1" applyBorder="1" applyAlignment="1">
      <alignment horizontal="center" vertical="center"/>
    </xf>
    <xf numFmtId="0" fontId="392" fillId="38" borderId="48" xfId="51" applyFont="1" applyFill="1" applyBorder="1" applyAlignment="1">
      <alignment horizontal="center" vertical="center"/>
    </xf>
    <xf numFmtId="0" fontId="392" fillId="38" borderId="0" xfId="51" applyFont="1" applyFill="1" applyAlignment="1">
      <alignment horizontal="center" vertical="center"/>
    </xf>
    <xf numFmtId="0" fontId="392" fillId="38" borderId="45" xfId="51" applyFont="1" applyFill="1" applyBorder="1" applyAlignment="1">
      <alignment horizontal="center" vertical="center"/>
    </xf>
    <xf numFmtId="0" fontId="391" fillId="38" borderId="0" xfId="51" applyFont="1" applyFill="1" applyAlignment="1">
      <alignment horizontal="center" vertical="center"/>
    </xf>
    <xf numFmtId="0" fontId="391" fillId="38" borderId="45" xfId="51" applyFont="1" applyFill="1" applyBorder="1" applyAlignment="1">
      <alignment horizontal="center" vertical="center"/>
    </xf>
    <xf numFmtId="0" fontId="412" fillId="0" borderId="45" xfId="0" applyFont="1" applyBorder="1" applyAlignment="1">
      <alignment horizontal="center" vertical="top"/>
    </xf>
    <xf numFmtId="0" fontId="392" fillId="9" borderId="45" xfId="51" applyFont="1" applyFill="1" applyBorder="1" applyAlignment="1">
      <alignment horizontal="center" vertical="top"/>
    </xf>
    <xf numFmtId="0" fontId="410" fillId="38" borderId="48" xfId="51" applyFont="1" applyFill="1" applyBorder="1" applyAlignment="1">
      <alignment horizontal="center" vertical="center"/>
    </xf>
    <xf numFmtId="0" fontId="391" fillId="38" borderId="47" xfId="0" applyFont="1" applyFill="1" applyBorder="1" applyAlignment="1">
      <alignment horizontal="center" vertical="center"/>
    </xf>
    <xf numFmtId="0" fontId="391" fillId="9" borderId="45" xfId="51" applyFont="1" applyFill="1" applyBorder="1" applyAlignment="1">
      <alignment horizontal="center" vertical="center"/>
    </xf>
    <xf numFmtId="0" fontId="392" fillId="9" borderId="0" xfId="0" applyFont="1" applyFill="1" applyAlignment="1">
      <alignment horizontal="center" vertical="top" wrapText="1"/>
    </xf>
    <xf numFmtId="0" fontId="414" fillId="0" borderId="0" xfId="51" applyFont="1" applyAlignment="1">
      <alignment horizontal="left" vertical="center"/>
    </xf>
    <xf numFmtId="0" fontId="345" fillId="0" borderId="0" xfId="51" applyFont="1" applyAlignment="1">
      <alignment horizontal="left" vertical="center"/>
    </xf>
    <xf numFmtId="0" fontId="392" fillId="9" borderId="0" xfId="0" applyFont="1" applyFill="1" applyAlignment="1">
      <alignment horizontal="center" vertical="top"/>
    </xf>
    <xf numFmtId="0" fontId="391" fillId="3" borderId="0" xfId="0" applyFont="1" applyFill="1" applyAlignment="1">
      <alignment horizontal="center" vertical="center"/>
    </xf>
    <xf numFmtId="0" fontId="391" fillId="3" borderId="45" xfId="0" applyFont="1" applyFill="1" applyBorder="1" applyAlignment="1">
      <alignment horizontal="center" vertical="center"/>
    </xf>
    <xf numFmtId="0" fontId="410" fillId="38" borderId="47" xfId="0" applyFont="1" applyFill="1" applyBorder="1" applyAlignment="1">
      <alignment horizontal="center" vertical="center"/>
    </xf>
    <xf numFmtId="0" fontId="421" fillId="38" borderId="45" xfId="0" applyFont="1" applyFill="1" applyBorder="1" applyAlignment="1">
      <alignment horizontal="center" vertical="center"/>
    </xf>
    <xf numFmtId="0" fontId="421" fillId="38" borderId="48" xfId="0" applyFont="1" applyFill="1" applyBorder="1" applyAlignment="1">
      <alignment horizontal="center" vertical="center"/>
    </xf>
    <xf numFmtId="0" fontId="392" fillId="38" borderId="0" xfId="0" applyFont="1" applyFill="1" applyAlignment="1">
      <alignment horizontal="center" vertical="center"/>
    </xf>
    <xf numFmtId="0" fontId="409" fillId="3" borderId="0" xfId="51" applyFont="1" applyFill="1" applyAlignment="1">
      <alignment horizontal="center" vertical="center"/>
    </xf>
    <xf numFmtId="0" fontId="421" fillId="3" borderId="0" xfId="0" applyFont="1" applyFill="1" applyAlignment="1">
      <alignment horizontal="center" vertical="center"/>
    </xf>
    <xf numFmtId="0" fontId="421" fillId="38" borderId="32" xfId="0" applyFont="1" applyFill="1" applyBorder="1" applyAlignment="1">
      <alignment horizontal="center" vertical="center"/>
    </xf>
    <xf numFmtId="0" fontId="409" fillId="3" borderId="2" xfId="51" applyFont="1" applyFill="1" applyBorder="1" applyAlignment="1">
      <alignment horizontal="center" vertical="center"/>
    </xf>
    <xf numFmtId="0" fontId="409" fillId="3" borderId="4" xfId="51" applyFont="1" applyFill="1" applyBorder="1" applyAlignment="1">
      <alignment horizontal="center" vertical="center"/>
    </xf>
    <xf numFmtId="0" fontId="409" fillId="3" borderId="14" xfId="51" applyFont="1" applyFill="1" applyBorder="1" applyAlignment="1">
      <alignment horizontal="center" vertical="center"/>
    </xf>
    <xf numFmtId="0" fontId="392" fillId="3" borderId="0" xfId="0" applyFont="1" applyFill="1" applyAlignment="1">
      <alignment horizontal="center" vertical="center"/>
    </xf>
    <xf numFmtId="0" fontId="389" fillId="9" borderId="0" xfId="51" applyFont="1" applyFill="1" applyAlignment="1">
      <alignment horizontal="center" vertical="center"/>
    </xf>
    <xf numFmtId="0" fontId="389" fillId="9" borderId="0" xfId="51" applyFont="1" applyFill="1" applyAlignment="1">
      <alignment horizontal="left" vertical="center"/>
    </xf>
    <xf numFmtId="0" fontId="389" fillId="0" borderId="43" xfId="51" applyFont="1" applyBorder="1" applyAlignment="1">
      <alignment horizontal="left" vertical="center"/>
    </xf>
    <xf numFmtId="0" fontId="389" fillId="0" borderId="0" xfId="51" applyFont="1" applyAlignment="1">
      <alignment horizontal="left" vertical="center"/>
    </xf>
    <xf numFmtId="0" fontId="422" fillId="3" borderId="32" xfId="51" applyFont="1" applyFill="1" applyBorder="1" applyAlignment="1">
      <alignment horizontal="center" vertical="center"/>
    </xf>
    <xf numFmtId="0" fontId="420" fillId="38" borderId="45" xfId="51" applyFont="1" applyFill="1" applyBorder="1" applyAlignment="1">
      <alignment horizontal="center" vertical="center"/>
    </xf>
    <xf numFmtId="0" fontId="420" fillId="0" borderId="45" xfId="51" applyFont="1" applyBorder="1" applyAlignment="1">
      <alignment horizontal="center" vertical="center"/>
    </xf>
    <xf numFmtId="0" fontId="392" fillId="9" borderId="45" xfId="51" applyFont="1" applyFill="1" applyBorder="1" applyAlignment="1">
      <alignment horizontal="center" vertical="top" wrapText="1"/>
    </xf>
    <xf numFmtId="0" fontId="390" fillId="3" borderId="11" xfId="24" applyFont="1" applyFill="1" applyBorder="1" applyAlignment="1">
      <alignment horizontal="left" vertical="center"/>
    </xf>
    <xf numFmtId="0" fontId="390" fillId="3" borderId="11" xfId="24" applyFont="1" applyFill="1" applyBorder="1" applyAlignment="1">
      <alignment horizontal="center" vertical="center" wrapText="1"/>
    </xf>
    <xf numFmtId="169" fontId="390" fillId="3" borderId="2" xfId="24" applyNumberFormat="1" applyFont="1" applyFill="1" applyBorder="1" applyAlignment="1">
      <alignment horizontal="center" vertical="center" wrapText="1"/>
    </xf>
    <xf numFmtId="169" fontId="390" fillId="3" borderId="14" xfId="24" applyNumberFormat="1" applyFont="1" applyFill="1" applyBorder="1" applyAlignment="1">
      <alignment horizontal="center" vertical="center" wrapText="1"/>
    </xf>
    <xf numFmtId="0" fontId="335" fillId="3" borderId="72" xfId="24" applyFont="1" applyFill="1" applyBorder="1" applyAlignment="1">
      <alignment horizontal="center" vertical="center" wrapText="1"/>
    </xf>
    <xf numFmtId="0" fontId="335" fillId="3" borderId="52" xfId="24" applyFont="1" applyFill="1" applyBorder="1" applyAlignment="1">
      <alignment horizontal="center" vertical="center" wrapText="1"/>
    </xf>
    <xf numFmtId="0" fontId="335" fillId="3" borderId="53" xfId="24" applyFont="1" applyFill="1" applyBorder="1" applyAlignment="1">
      <alignment horizontal="center" vertical="center" wrapText="1"/>
    </xf>
    <xf numFmtId="0" fontId="390" fillId="3" borderId="2" xfId="24" applyFont="1" applyFill="1" applyBorder="1" applyAlignment="1">
      <alignment horizontal="left" vertical="center" wrapText="1"/>
    </xf>
    <xf numFmtId="0" fontId="390" fillId="3" borderId="25" xfId="24" applyFont="1" applyFill="1" applyBorder="1" applyAlignment="1">
      <alignment horizontal="center" vertical="center" wrapText="1"/>
    </xf>
    <xf numFmtId="0" fontId="390" fillId="3" borderId="28" xfId="24" applyFont="1" applyFill="1" applyBorder="1" applyAlignment="1">
      <alignment horizontal="center" vertical="center" wrapText="1"/>
    </xf>
    <xf numFmtId="0" fontId="328" fillId="0" borderId="25" xfId="0" applyFont="1" applyBorder="1" applyAlignment="1">
      <alignment horizontal="center" vertical="center"/>
    </xf>
    <xf numFmtId="0" fontId="328" fillId="0" borderId="33" xfId="0" applyFont="1" applyBorder="1" applyAlignment="1">
      <alignment horizontal="center" vertical="center"/>
    </xf>
    <xf numFmtId="0" fontId="328" fillId="0" borderId="28" xfId="0" applyFont="1" applyBorder="1" applyAlignment="1">
      <alignment horizontal="center" vertical="center"/>
    </xf>
    <xf numFmtId="1" fontId="328" fillId="0" borderId="2" xfId="0" applyNumberFormat="1" applyFont="1" applyBorder="1" applyAlignment="1">
      <alignment horizontal="center" vertical="center"/>
    </xf>
    <xf numFmtId="0" fontId="328" fillId="0" borderId="2" xfId="0" applyFont="1" applyBorder="1" applyAlignment="1">
      <alignment horizontal="center" vertical="center"/>
    </xf>
    <xf numFmtId="1" fontId="390" fillId="3" borderId="2" xfId="24" applyNumberFormat="1" applyFont="1" applyFill="1" applyBorder="1" applyAlignment="1">
      <alignment horizontal="center" vertical="center" wrapText="1"/>
    </xf>
    <xf numFmtId="1" fontId="390" fillId="3" borderId="14" xfId="24" applyNumberFormat="1" applyFont="1" applyFill="1" applyBorder="1" applyAlignment="1">
      <alignment horizontal="center" vertical="center" wrapText="1"/>
    </xf>
    <xf numFmtId="0" fontId="390" fillId="3" borderId="2" xfId="24" applyFont="1" applyFill="1" applyBorder="1" applyAlignment="1">
      <alignment horizontal="left" vertical="center"/>
    </xf>
    <xf numFmtId="0" fontId="390" fillId="3" borderId="2" xfId="24" applyFont="1" applyFill="1" applyBorder="1" applyAlignment="1">
      <alignment horizontal="center" vertical="center" wrapText="1"/>
    </xf>
    <xf numFmtId="0" fontId="329" fillId="3" borderId="47" xfId="0" applyFont="1" applyFill="1" applyBorder="1" applyAlignment="1">
      <alignment horizontal="center" vertical="center"/>
    </xf>
    <xf numFmtId="169" fontId="390" fillId="3" borderId="25" xfId="24" applyNumberFormat="1" applyFont="1" applyFill="1" applyBorder="1" applyAlignment="1">
      <alignment horizontal="center" vertical="center" wrapText="1"/>
    </xf>
    <xf numFmtId="169" fontId="390" fillId="3" borderId="33" xfId="24" applyNumberFormat="1" applyFont="1" applyFill="1" applyBorder="1" applyAlignment="1">
      <alignment horizontal="center" vertical="center" wrapText="1"/>
    </xf>
    <xf numFmtId="169" fontId="390" fillId="3" borderId="28" xfId="24" applyNumberFormat="1" applyFont="1" applyFill="1" applyBorder="1" applyAlignment="1">
      <alignment horizontal="center" vertical="center" wrapText="1"/>
    </xf>
    <xf numFmtId="0" fontId="390" fillId="3" borderId="5" xfId="24" applyFont="1" applyFill="1" applyBorder="1" applyAlignment="1">
      <alignment horizontal="center" vertical="center" wrapText="1"/>
    </xf>
    <xf numFmtId="0" fontId="390" fillId="3" borderId="32" xfId="24" applyFont="1" applyFill="1" applyBorder="1" applyAlignment="1">
      <alignment horizontal="center" vertical="center" wrapText="1"/>
    </xf>
    <xf numFmtId="0" fontId="390" fillId="3" borderId="23" xfId="24" applyFont="1" applyFill="1" applyBorder="1" applyAlignment="1">
      <alignment horizontal="center" vertical="center" wrapText="1"/>
    </xf>
    <xf numFmtId="0" fontId="390" fillId="3" borderId="24" xfId="24" applyFont="1" applyFill="1" applyBorder="1" applyAlignment="1">
      <alignment horizontal="center" vertical="center" wrapText="1"/>
    </xf>
    <xf numFmtId="0" fontId="390" fillId="3" borderId="26" xfId="24" applyFont="1" applyFill="1" applyBorder="1" applyAlignment="1">
      <alignment horizontal="center" vertical="center" wrapText="1"/>
    </xf>
    <xf numFmtId="0" fontId="390" fillId="3" borderId="27" xfId="24" applyFont="1" applyFill="1" applyBorder="1" applyAlignment="1">
      <alignment horizontal="center" vertical="center" wrapText="1"/>
    </xf>
    <xf numFmtId="0" fontId="390" fillId="3" borderId="14" xfId="24" applyFont="1" applyFill="1" applyBorder="1" applyAlignment="1">
      <alignment horizontal="center" vertical="center" wrapText="1"/>
    </xf>
    <xf numFmtId="0" fontId="361" fillId="0" borderId="49" xfId="0" applyFont="1" applyBorder="1" applyAlignment="1">
      <alignment horizontal="center" vertical="center"/>
    </xf>
    <xf numFmtId="0" fontId="361" fillId="0" borderId="50" xfId="0" applyFont="1" applyBorder="1" applyAlignment="1">
      <alignment horizontal="center" vertical="center"/>
    </xf>
    <xf numFmtId="0" fontId="341" fillId="3" borderId="44" xfId="24" applyFont="1" applyFill="1" applyBorder="1" applyAlignment="1">
      <alignment horizontal="center" vertical="center"/>
    </xf>
    <xf numFmtId="0" fontId="341" fillId="3" borderId="45" xfId="24" applyFont="1" applyFill="1" applyBorder="1" applyAlignment="1">
      <alignment horizontal="center" vertical="center"/>
    </xf>
    <xf numFmtId="0" fontId="341" fillId="3" borderId="48" xfId="24" applyFont="1" applyFill="1" applyBorder="1" applyAlignment="1">
      <alignment horizontal="center" vertical="center"/>
    </xf>
    <xf numFmtId="172" fontId="341" fillId="3" borderId="51" xfId="24" applyNumberFormat="1" applyFont="1" applyFill="1" applyBorder="1" applyAlignment="1">
      <alignment horizontal="center" vertical="center"/>
    </xf>
    <xf numFmtId="172" fontId="341" fillId="3" borderId="55" xfId="24" applyNumberFormat="1" applyFont="1" applyFill="1" applyBorder="1" applyAlignment="1">
      <alignment horizontal="center" vertical="center"/>
    </xf>
    <xf numFmtId="172" fontId="395" fillId="3" borderId="72" xfId="24" applyNumberFormat="1" applyFont="1" applyFill="1" applyBorder="1" applyAlignment="1">
      <alignment horizontal="center" vertical="center"/>
    </xf>
    <xf numFmtId="172" fontId="395" fillId="3" borderId="53" xfId="24" applyNumberFormat="1" applyFont="1" applyFill="1" applyBorder="1" applyAlignment="1">
      <alignment horizontal="center" vertical="center"/>
    </xf>
    <xf numFmtId="0" fontId="390" fillId="3" borderId="49" xfId="24" applyFont="1" applyFill="1" applyBorder="1" applyAlignment="1">
      <alignment horizontal="left" vertical="center" wrapText="1"/>
    </xf>
    <xf numFmtId="0" fontId="390" fillId="3" borderId="22" xfId="24" applyFont="1" applyFill="1" applyBorder="1" applyAlignment="1">
      <alignment horizontal="left" vertical="center" wrapText="1"/>
    </xf>
    <xf numFmtId="0" fontId="390" fillId="3" borderId="75" xfId="24" applyFont="1" applyFill="1" applyBorder="1" applyAlignment="1">
      <alignment horizontal="left" vertical="center" wrapText="1"/>
    </xf>
    <xf numFmtId="0" fontId="390" fillId="3" borderId="74" xfId="24" applyFont="1" applyFill="1" applyBorder="1" applyAlignment="1">
      <alignment horizontal="left" vertical="center" wrapText="1"/>
    </xf>
    <xf numFmtId="0" fontId="390" fillId="3" borderId="32" xfId="24" applyFont="1" applyFill="1" applyBorder="1" applyAlignment="1">
      <alignment horizontal="left" vertical="center" wrapText="1"/>
    </xf>
    <xf numFmtId="0" fontId="390" fillId="3" borderId="27" xfId="24" applyFont="1" applyFill="1" applyBorder="1" applyAlignment="1">
      <alignment horizontal="left" vertical="center" wrapText="1"/>
    </xf>
    <xf numFmtId="0" fontId="329" fillId="3" borderId="22" xfId="24" applyFont="1" applyFill="1" applyBorder="1" applyAlignment="1">
      <alignment horizontal="center" vertical="center" wrapText="1"/>
    </xf>
    <xf numFmtId="0" fontId="329" fillId="3" borderId="22" xfId="0" applyFont="1" applyFill="1" applyBorder="1" applyAlignment="1">
      <alignment horizontal="center"/>
    </xf>
    <xf numFmtId="0" fontId="329" fillId="3" borderId="50" xfId="0" applyFont="1" applyFill="1" applyBorder="1" applyAlignment="1">
      <alignment horizontal="center"/>
    </xf>
    <xf numFmtId="0" fontId="329" fillId="3" borderId="0" xfId="24" applyFont="1" applyFill="1" applyAlignment="1">
      <alignment horizontal="center" vertical="center" wrapText="1"/>
    </xf>
    <xf numFmtId="0" fontId="329" fillId="3" borderId="0" xfId="0" applyFont="1" applyFill="1" applyAlignment="1">
      <alignment horizontal="center"/>
    </xf>
    <xf numFmtId="0" fontId="329" fillId="3" borderId="47" xfId="0" applyFont="1" applyFill="1" applyBorder="1" applyAlignment="1">
      <alignment horizontal="center"/>
    </xf>
    <xf numFmtId="0" fontId="391" fillId="38" borderId="0" xfId="0" applyFont="1" applyFill="1" applyAlignment="1">
      <alignment horizontal="center" vertical="center"/>
    </xf>
    <xf numFmtId="0" fontId="412" fillId="9" borderId="45" xfId="0" applyFont="1" applyFill="1" applyBorder="1" applyAlignment="1">
      <alignment horizontal="center" vertical="top"/>
    </xf>
    <xf numFmtId="0" fontId="239" fillId="4" borderId="3" xfId="0" applyFont="1" applyFill="1" applyBorder="1" applyAlignment="1">
      <alignment horizontal="center" vertical="center" wrapText="1"/>
    </xf>
    <xf numFmtId="0" fontId="241" fillId="4" borderId="4" xfId="0" applyFont="1" applyFill="1" applyBorder="1"/>
    <xf numFmtId="0" fontId="241" fillId="4" borderId="4" xfId="0" applyFont="1" applyFill="1" applyBorder="1" applyAlignment="1">
      <alignment horizontal="center"/>
    </xf>
    <xf numFmtId="0" fontId="239" fillId="4" borderId="3" xfId="0" applyFont="1" applyFill="1" applyBorder="1" applyAlignment="1">
      <alignment horizontal="center" vertical="center" textRotation="90" wrapText="1"/>
    </xf>
    <xf numFmtId="1" fontId="239" fillId="3" borderId="0" xfId="0" applyNumberFormat="1" applyFont="1" applyFill="1" applyAlignment="1">
      <alignment horizontal="left" vertical="center" wrapText="1"/>
    </xf>
    <xf numFmtId="0" fontId="239" fillId="3" borderId="0" xfId="0" applyFont="1" applyFill="1" applyAlignment="1">
      <alignment horizontal="left" vertical="center" wrapText="1"/>
    </xf>
    <xf numFmtId="0" fontId="242" fillId="3" borderId="5" xfId="0" applyFont="1" applyFill="1" applyBorder="1" applyAlignment="1">
      <alignment horizontal="center" vertical="center"/>
    </xf>
    <xf numFmtId="0" fontId="242" fillId="3" borderId="0" xfId="0" applyFont="1" applyFill="1" applyAlignment="1">
      <alignment horizontal="center" vertical="center"/>
    </xf>
    <xf numFmtId="0" fontId="239" fillId="4" borderId="4" xfId="0" applyFont="1" applyFill="1" applyBorder="1" applyAlignment="1">
      <alignment horizontal="center" vertical="center" wrapText="1"/>
    </xf>
    <xf numFmtId="14" fontId="1" fillId="0" borderId="2" xfId="0" applyNumberFormat="1" applyFont="1" applyBorder="1" applyAlignment="1">
      <alignment horizontal="center" vertical="center"/>
    </xf>
    <xf numFmtId="0" fontId="11" fillId="0" borderId="33" xfId="0" applyFont="1" applyFill="1" applyBorder="1" applyAlignment="1">
      <alignment horizontal="center" vertical="center" wrapText="1"/>
    </xf>
    <xf numFmtId="0" fontId="11" fillId="0" borderId="28" xfId="0" applyFont="1" applyFill="1" applyBorder="1" applyAlignment="1">
      <alignment horizontal="center" vertical="center" wrapText="1"/>
    </xf>
    <xf numFmtId="0" fontId="1" fillId="0" borderId="25"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0" borderId="25" xfId="0" applyFont="1" applyBorder="1" applyAlignment="1">
      <alignment horizontal="center"/>
    </xf>
    <xf numFmtId="0" fontId="1" fillId="0" borderId="25" xfId="0" applyFont="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75">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bgColor rgb="FFFFFF00"/>
        </patternFill>
      </fill>
    </dxf>
    <dxf>
      <font>
        <b/>
        <i val="0"/>
        <color rgb="FFFF0000"/>
      </font>
      <fill>
        <patternFill>
          <bgColor rgb="FFFFFF00"/>
        </patternFill>
      </fill>
    </dxf>
    <dxf>
      <font>
        <b/>
        <i val="0"/>
        <color rgb="FFFF0000"/>
      </font>
      <fill>
        <patternFill>
          <fgColor rgb="FFFF0000"/>
          <bgColor rgb="FFFFFF00"/>
        </patternFill>
      </fill>
    </dxf>
    <dxf>
      <font>
        <color rgb="FF9C0006"/>
      </font>
      <fill>
        <patternFill>
          <bgColor rgb="FFFFC7CE"/>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124" Type="http://schemas.openxmlformats.org/officeDocument/2006/relationships/customXml" Target="../ink/ink90.xml"/><Relationship Id="rId129" Type="http://schemas.openxmlformats.org/officeDocument/2006/relationships/customXml" Target="../ink/ink95.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19" Type="http://schemas.openxmlformats.org/officeDocument/2006/relationships/customXml" Target="../ink/ink85.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3"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17" Type="http://schemas.openxmlformats.org/officeDocument/2006/relationships/customXml" Target="../ink/ink180.xml"/><Relationship Id="rId21" Type="http://schemas.openxmlformats.org/officeDocument/2006/relationships/customXml" Target="../ink/ink114.xml"/><Relationship Id="rId63" Type="http://schemas.openxmlformats.org/officeDocument/2006/relationships/customXml" Target="../ink/ink126.xml"/><Relationship Id="rId68" Type="http://schemas.openxmlformats.org/officeDocument/2006/relationships/customXml" Target="../ink/ink131.xml"/><Relationship Id="rId84" Type="http://schemas.openxmlformats.org/officeDocument/2006/relationships/customXml" Target="../ink/ink147.xml"/><Relationship Id="rId89" Type="http://schemas.openxmlformats.org/officeDocument/2006/relationships/customXml" Target="../ink/ink152.xml"/><Relationship Id="rId112" Type="http://schemas.openxmlformats.org/officeDocument/2006/relationships/customXml" Target="../ink/ink175.xml"/><Relationship Id="rId16" Type="http://schemas.openxmlformats.org/officeDocument/2006/relationships/customXml" Target="../ink/ink109.xml"/><Relationship Id="rId107" Type="http://schemas.openxmlformats.org/officeDocument/2006/relationships/customXml" Target="../ink/ink170.xml"/><Relationship Id="rId11" Type="http://schemas.openxmlformats.org/officeDocument/2006/relationships/customXml" Target="../ink/ink104.xml"/><Relationship Id="rId53" Type="http://schemas.openxmlformats.org/officeDocument/2006/relationships/customXml" Target="../ink/ink116.xml"/><Relationship Id="rId58" Type="http://schemas.openxmlformats.org/officeDocument/2006/relationships/customXml" Target="../ink/ink121.xml"/><Relationship Id="rId74" Type="http://schemas.openxmlformats.org/officeDocument/2006/relationships/customXml" Target="../ink/ink137.xml"/><Relationship Id="rId79" Type="http://schemas.openxmlformats.org/officeDocument/2006/relationships/customXml" Target="../ink/ink142.xml"/><Relationship Id="rId102" Type="http://schemas.openxmlformats.org/officeDocument/2006/relationships/customXml" Target="../ink/ink165.xml"/><Relationship Id="rId123" Type="http://schemas.openxmlformats.org/officeDocument/2006/relationships/customXml" Target="../ink/ink186.xml"/><Relationship Id="rId128" Type="http://schemas.openxmlformats.org/officeDocument/2006/relationships/customXml" Target="../ink/ink191.xml"/><Relationship Id="rId5" Type="http://schemas.openxmlformats.org/officeDocument/2006/relationships/image" Target="../media/image90.png"/><Relationship Id="rId90" Type="http://schemas.openxmlformats.org/officeDocument/2006/relationships/customXml" Target="../ink/ink153.xml"/><Relationship Id="rId95" Type="http://schemas.openxmlformats.org/officeDocument/2006/relationships/customXml" Target="../ink/ink158.xml"/><Relationship Id="rId64" Type="http://schemas.openxmlformats.org/officeDocument/2006/relationships/customXml" Target="../ink/ink127.xml"/><Relationship Id="rId69" Type="http://schemas.openxmlformats.org/officeDocument/2006/relationships/customXml" Target="../ink/ink132.xml"/><Relationship Id="rId113" Type="http://schemas.openxmlformats.org/officeDocument/2006/relationships/customXml" Target="../ink/ink176.xml"/><Relationship Id="rId118" Type="http://schemas.openxmlformats.org/officeDocument/2006/relationships/customXml" Target="../ink/ink181.xml"/><Relationship Id="rId80" Type="http://schemas.openxmlformats.org/officeDocument/2006/relationships/customXml" Target="../ink/ink143.xml"/><Relationship Id="rId85" Type="http://schemas.openxmlformats.org/officeDocument/2006/relationships/customXml" Target="../ink/ink148.xml"/><Relationship Id="rId12" Type="http://schemas.openxmlformats.org/officeDocument/2006/relationships/customXml" Target="../ink/ink105.xml"/><Relationship Id="rId17" Type="http://schemas.openxmlformats.org/officeDocument/2006/relationships/customXml" Target="../ink/ink110.xml"/><Relationship Id="rId59" Type="http://schemas.openxmlformats.org/officeDocument/2006/relationships/customXml" Target="../ink/ink122.xml"/><Relationship Id="rId67" Type="http://schemas.openxmlformats.org/officeDocument/2006/relationships/customXml" Target="../ink/ink130.xml"/><Relationship Id="rId103" Type="http://schemas.openxmlformats.org/officeDocument/2006/relationships/customXml" Target="../ink/ink166.xml"/><Relationship Id="rId108" Type="http://schemas.openxmlformats.org/officeDocument/2006/relationships/customXml" Target="../ink/ink171.xml"/><Relationship Id="rId116" Type="http://schemas.openxmlformats.org/officeDocument/2006/relationships/customXml" Target="../ink/ink179.xml"/><Relationship Id="rId124" Type="http://schemas.openxmlformats.org/officeDocument/2006/relationships/customXml" Target="../ink/ink187.xml"/><Relationship Id="rId129" Type="http://schemas.openxmlformats.org/officeDocument/2006/relationships/customXml" Target="../ink/ink192.xml"/><Relationship Id="rId20" Type="http://schemas.openxmlformats.org/officeDocument/2006/relationships/customXml" Target="../ink/ink113.xml"/><Relationship Id="rId54" Type="http://schemas.openxmlformats.org/officeDocument/2006/relationships/customXml" Target="../ink/ink117.xml"/><Relationship Id="rId62" Type="http://schemas.openxmlformats.org/officeDocument/2006/relationships/customXml" Target="../ink/ink125.xml"/><Relationship Id="rId70" Type="http://schemas.openxmlformats.org/officeDocument/2006/relationships/customXml" Target="../ink/ink133.xml"/><Relationship Id="rId75" Type="http://schemas.openxmlformats.org/officeDocument/2006/relationships/customXml" Target="../ink/ink138.xml"/><Relationship Id="rId83" Type="http://schemas.openxmlformats.org/officeDocument/2006/relationships/customXml" Target="../ink/ink146.xml"/><Relationship Id="rId88" Type="http://schemas.openxmlformats.org/officeDocument/2006/relationships/customXml" Target="../ink/ink151.xml"/><Relationship Id="rId91" Type="http://schemas.openxmlformats.org/officeDocument/2006/relationships/customXml" Target="../ink/ink154.xml"/><Relationship Id="rId96" Type="http://schemas.openxmlformats.org/officeDocument/2006/relationships/customXml" Target="../ink/ink159.xml"/><Relationship Id="rId111" Type="http://schemas.openxmlformats.org/officeDocument/2006/relationships/customXml" Target="../ink/ink174.xml"/><Relationship Id="rId1" Type="http://schemas.openxmlformats.org/officeDocument/2006/relationships/image" Target="../media/image8.png"/><Relationship Id="rId6" Type="http://schemas.openxmlformats.org/officeDocument/2006/relationships/customXml" Target="../ink/ink99.xml"/><Relationship Id="rId15" Type="http://schemas.openxmlformats.org/officeDocument/2006/relationships/customXml" Target="../ink/ink108.xml"/><Relationship Id="rId57" Type="http://schemas.openxmlformats.org/officeDocument/2006/relationships/customXml" Target="../ink/ink120.xml"/><Relationship Id="rId106" Type="http://schemas.openxmlformats.org/officeDocument/2006/relationships/customXml" Target="../ink/ink169.xml"/><Relationship Id="rId114" Type="http://schemas.openxmlformats.org/officeDocument/2006/relationships/customXml" Target="../ink/ink177.xml"/><Relationship Id="rId119" Type="http://schemas.openxmlformats.org/officeDocument/2006/relationships/customXml" Target="../ink/ink182.xml"/><Relationship Id="rId127" Type="http://schemas.openxmlformats.org/officeDocument/2006/relationships/customXml" Target="../ink/ink190.xml"/><Relationship Id="rId10" Type="http://schemas.openxmlformats.org/officeDocument/2006/relationships/customXml" Target="../ink/ink103.xml"/><Relationship Id="rId52" Type="http://schemas.openxmlformats.org/officeDocument/2006/relationships/customXml" Target="../ink/ink115.xml"/><Relationship Id="rId60" Type="http://schemas.openxmlformats.org/officeDocument/2006/relationships/customXml" Target="../ink/ink123.xml"/><Relationship Id="rId65" Type="http://schemas.openxmlformats.org/officeDocument/2006/relationships/customXml" Target="../ink/ink128.xml"/><Relationship Id="rId73" Type="http://schemas.openxmlformats.org/officeDocument/2006/relationships/customXml" Target="../ink/ink136.xml"/><Relationship Id="rId78" Type="http://schemas.openxmlformats.org/officeDocument/2006/relationships/customXml" Target="../ink/ink141.xml"/><Relationship Id="rId81" Type="http://schemas.openxmlformats.org/officeDocument/2006/relationships/customXml" Target="../ink/ink144.xml"/><Relationship Id="rId86" Type="http://schemas.openxmlformats.org/officeDocument/2006/relationships/customXml" Target="../ink/ink149.xml"/><Relationship Id="rId94" Type="http://schemas.openxmlformats.org/officeDocument/2006/relationships/customXml" Target="../ink/ink157.xml"/><Relationship Id="rId99" Type="http://schemas.openxmlformats.org/officeDocument/2006/relationships/customXml" Target="../ink/ink162.xml"/><Relationship Id="rId101" Type="http://schemas.openxmlformats.org/officeDocument/2006/relationships/customXml" Target="../ink/ink164.xml"/><Relationship Id="rId122" Type="http://schemas.openxmlformats.org/officeDocument/2006/relationships/customXml" Target="../ink/ink185.xml"/><Relationship Id="rId130" Type="http://schemas.openxmlformats.org/officeDocument/2006/relationships/customXml" Target="../ink/ink193.xml"/><Relationship Id="rId4" Type="http://schemas.openxmlformats.org/officeDocument/2006/relationships/customXml" Target="../ink/ink98.xml"/><Relationship Id="rId9" Type="http://schemas.openxmlformats.org/officeDocument/2006/relationships/customXml" Target="../ink/ink102.xml"/><Relationship Id="rId13" Type="http://schemas.openxmlformats.org/officeDocument/2006/relationships/customXml" Target="../ink/ink106.xml"/><Relationship Id="rId18" Type="http://schemas.openxmlformats.org/officeDocument/2006/relationships/customXml" Target="../ink/ink111.xml"/><Relationship Id="rId109" Type="http://schemas.openxmlformats.org/officeDocument/2006/relationships/customXml" Target="../ink/ink172.xml"/><Relationship Id="rId55" Type="http://schemas.openxmlformats.org/officeDocument/2006/relationships/customXml" Target="../ink/ink118.xml"/><Relationship Id="rId76" Type="http://schemas.openxmlformats.org/officeDocument/2006/relationships/customXml" Target="../ink/ink139.xml"/><Relationship Id="rId97" Type="http://schemas.openxmlformats.org/officeDocument/2006/relationships/customXml" Target="../ink/ink160.xml"/><Relationship Id="rId104" Type="http://schemas.openxmlformats.org/officeDocument/2006/relationships/customXml" Target="../ink/ink167.xml"/><Relationship Id="rId120" Type="http://schemas.openxmlformats.org/officeDocument/2006/relationships/customXml" Target="../ink/ink183.xml"/><Relationship Id="rId125" Type="http://schemas.openxmlformats.org/officeDocument/2006/relationships/customXml" Target="../ink/ink188.xml"/><Relationship Id="rId7" Type="http://schemas.openxmlformats.org/officeDocument/2006/relationships/customXml" Target="../ink/ink100.xml"/><Relationship Id="rId71" Type="http://schemas.openxmlformats.org/officeDocument/2006/relationships/customXml" Target="../ink/ink134.xml"/><Relationship Id="rId92" Type="http://schemas.openxmlformats.org/officeDocument/2006/relationships/customXml" Target="../ink/ink155.xml"/><Relationship Id="rId2" Type="http://schemas.openxmlformats.org/officeDocument/2006/relationships/image" Target="../media/image7.png"/><Relationship Id="rId66" Type="http://schemas.openxmlformats.org/officeDocument/2006/relationships/customXml" Target="../ink/ink129.xml"/><Relationship Id="rId87" Type="http://schemas.openxmlformats.org/officeDocument/2006/relationships/customXml" Target="../ink/ink150.xml"/><Relationship Id="rId110" Type="http://schemas.openxmlformats.org/officeDocument/2006/relationships/customXml" Target="../ink/ink173.xml"/><Relationship Id="rId115" Type="http://schemas.openxmlformats.org/officeDocument/2006/relationships/customXml" Target="../ink/ink178.xml"/><Relationship Id="rId131" Type="http://schemas.openxmlformats.org/officeDocument/2006/relationships/customXml" Target="../ink/ink194.xml"/><Relationship Id="rId61" Type="http://schemas.openxmlformats.org/officeDocument/2006/relationships/customXml" Target="../ink/ink124.xml"/><Relationship Id="rId82" Type="http://schemas.openxmlformats.org/officeDocument/2006/relationships/customXml" Target="../ink/ink145.xml"/><Relationship Id="rId19" Type="http://schemas.openxmlformats.org/officeDocument/2006/relationships/customXml" Target="../ink/ink112.xml"/><Relationship Id="rId14" Type="http://schemas.openxmlformats.org/officeDocument/2006/relationships/customXml" Target="../ink/ink107.xml"/><Relationship Id="rId56" Type="http://schemas.openxmlformats.org/officeDocument/2006/relationships/customXml" Target="../ink/ink119.xml"/><Relationship Id="rId77" Type="http://schemas.openxmlformats.org/officeDocument/2006/relationships/customXml" Target="../ink/ink140.xml"/><Relationship Id="rId100" Type="http://schemas.openxmlformats.org/officeDocument/2006/relationships/customXml" Target="../ink/ink163.xml"/><Relationship Id="rId105" Type="http://schemas.openxmlformats.org/officeDocument/2006/relationships/customXml" Target="../ink/ink168.xml"/><Relationship Id="rId126" Type="http://schemas.openxmlformats.org/officeDocument/2006/relationships/customXml" Target="../ink/ink189.xml"/><Relationship Id="rId8" Type="http://schemas.openxmlformats.org/officeDocument/2006/relationships/customXml" Target="../ink/ink101.xml"/><Relationship Id="rId51" Type="http://schemas.openxmlformats.org/officeDocument/2006/relationships/image" Target="../media/image100.png"/><Relationship Id="rId72" Type="http://schemas.openxmlformats.org/officeDocument/2006/relationships/customXml" Target="../ink/ink135.xml"/><Relationship Id="rId93" Type="http://schemas.openxmlformats.org/officeDocument/2006/relationships/customXml" Target="../ink/ink156.xml"/><Relationship Id="rId98" Type="http://schemas.openxmlformats.org/officeDocument/2006/relationships/customXml" Target="../ink/ink161.xml"/><Relationship Id="rId121" Type="http://schemas.openxmlformats.org/officeDocument/2006/relationships/customXml" Target="../ink/ink184.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rPr>
            <a:t>PP</a:t>
          </a: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0320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31102</xdr:colOff>
      <xdr:row>348</xdr:row>
      <xdr:rowOff>171061</xdr:rowOff>
    </xdr:from>
    <xdr:to>
      <xdr:col>17</xdr:col>
      <xdr:colOff>419878</xdr:colOff>
      <xdr:row>354</xdr:row>
      <xdr:rowOff>46662</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0502" y="110921411"/>
          <a:ext cx="388776" cy="980501"/>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55" zoomScaleNormal="55" workbookViewId="0">
      <pane xSplit="1" ySplit="10" topLeftCell="B17" activePane="bottomRight" state="frozen"/>
      <selection activeCell="N17" sqref="N17"/>
      <selection pane="topRight" activeCell="N17" sqref="N17"/>
      <selection pane="bottomLeft" activeCell="N17" sqref="N17"/>
      <selection pane="bottomRight" activeCell="N21" sqref="N21"/>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22"/>
      <c r="B1" s="1926"/>
      <c r="C1" s="1926"/>
      <c r="D1" s="1926"/>
      <c r="E1" s="1926"/>
      <c r="F1" s="1926"/>
      <c r="G1" s="1926"/>
      <c r="H1" s="1926"/>
      <c r="I1" s="1926"/>
      <c r="J1" s="1926"/>
      <c r="K1" s="1926"/>
      <c r="L1" s="1926"/>
      <c r="M1" s="1769"/>
      <c r="N1" s="1258"/>
    </row>
    <row r="2" spans="1:14">
      <c r="A2" s="1722"/>
      <c r="B2" s="1926"/>
      <c r="C2" s="1926"/>
      <c r="D2" s="1926"/>
      <c r="E2" s="1926"/>
      <c r="F2" s="1926"/>
      <c r="G2" s="1926"/>
      <c r="H2" s="1926"/>
      <c r="I2" s="1926"/>
      <c r="J2" s="1926"/>
      <c r="K2" s="1926"/>
      <c r="L2" s="1926"/>
      <c r="M2" s="1769"/>
      <c r="N2" s="1258"/>
    </row>
    <row r="3" spans="1:14" ht="25.5">
      <c r="A3" s="1927"/>
      <c r="B3" s="1927"/>
      <c r="C3" s="362" t="s">
        <v>0</v>
      </c>
      <c r="D3" s="1928" t="s">
        <v>1</v>
      </c>
      <c r="E3" s="1928"/>
      <c r="F3" s="1928"/>
      <c r="G3" s="1928"/>
      <c r="H3" s="1928"/>
      <c r="I3" s="1928"/>
      <c r="J3" s="1928"/>
      <c r="K3" s="1928"/>
      <c r="L3" s="1928"/>
      <c r="M3" s="1770"/>
      <c r="N3" s="367">
        <f ca="1">NOW()-1</f>
        <v>46184.443374421295</v>
      </c>
    </row>
    <row r="4" spans="1:14">
      <c r="A4" s="363" t="s">
        <v>2</v>
      </c>
      <c r="B4" s="363"/>
      <c r="C4" s="364">
        <v>45632</v>
      </c>
      <c r="D4" s="1929" t="s">
        <v>3</v>
      </c>
      <c r="E4" s="1929"/>
      <c r="F4" s="1929"/>
      <c r="G4" s="1929"/>
      <c r="H4" s="1929"/>
      <c r="I4" s="1929"/>
      <c r="J4" s="1929"/>
      <c r="K4" s="1929"/>
      <c r="L4" s="1929"/>
      <c r="M4" s="1929"/>
      <c r="N4" s="1929"/>
    </row>
    <row r="5" spans="1:14">
      <c r="A5" s="363" t="s">
        <v>4</v>
      </c>
      <c r="B5" s="363"/>
      <c r="C5" s="364">
        <v>46178</v>
      </c>
      <c r="D5" s="1929"/>
      <c r="E5" s="1929"/>
      <c r="F5" s="1929"/>
      <c r="G5" s="1929"/>
      <c r="H5" s="1929"/>
      <c r="I5" s="1929"/>
      <c r="J5" s="1929"/>
      <c r="K5" s="1929"/>
      <c r="L5" s="1929"/>
      <c r="M5" s="1929"/>
      <c r="N5" s="1929"/>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1930" t="s">
        <v>11</v>
      </c>
      <c r="B9" s="1930"/>
      <c r="C9" s="1930"/>
      <c r="D9" s="1930"/>
      <c r="E9" s="1930"/>
      <c r="F9" s="1930"/>
      <c r="G9" s="1930"/>
      <c r="H9" s="1930"/>
      <c r="I9" s="1930"/>
      <c r="J9" s="1930"/>
      <c r="K9" s="1930"/>
      <c r="L9" s="1930"/>
      <c r="M9" s="1771"/>
      <c r="N9" s="1728">
        <f ca="1">N3</f>
        <v>46184.443374421295</v>
      </c>
    </row>
    <row r="10" spans="1:14" ht="78.5" customHeight="1">
      <c r="A10" s="1725" t="s">
        <v>12</v>
      </c>
      <c r="B10" s="1725" t="s">
        <v>13</v>
      </c>
      <c r="C10" s="1725" t="s">
        <v>14</v>
      </c>
      <c r="D10" s="1725" t="s">
        <v>15</v>
      </c>
      <c r="E10" s="1725" t="s">
        <v>16</v>
      </c>
      <c r="F10" s="1725" t="s">
        <v>2301</v>
      </c>
      <c r="G10" s="1725" t="s">
        <v>2302</v>
      </c>
      <c r="H10" s="1725" t="s">
        <v>264</v>
      </c>
      <c r="I10" s="1726" t="s">
        <v>17</v>
      </c>
      <c r="J10" s="1725" t="s">
        <v>18</v>
      </c>
      <c r="K10" s="1727" t="s">
        <v>19</v>
      </c>
      <c r="L10" s="1725" t="str">
        <f ca="1">"Gangs working "&amp;CHAR(10)&amp;TEXT(N3,"mmm-yy")</f>
        <v>Gangs working 
Jun-26</v>
      </c>
      <c r="M10" s="1725" t="s">
        <v>2239</v>
      </c>
      <c r="N10" s="1725"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6.75" customHeight="1">
      <c r="A15" s="924" t="s">
        <v>1733</v>
      </c>
      <c r="B15" s="925" t="s">
        <v>31</v>
      </c>
      <c r="C15" s="926">
        <v>508</v>
      </c>
      <c r="D15" s="926">
        <v>513</v>
      </c>
      <c r="E15" s="926">
        <v>308</v>
      </c>
      <c r="F15" s="926">
        <v>34</v>
      </c>
      <c r="G15" s="927">
        <v>6</v>
      </c>
      <c r="H15" s="927">
        <v>3</v>
      </c>
      <c r="I15" s="927"/>
      <c r="J15" s="926">
        <f>SUM(E15+G15)</f>
        <v>314</v>
      </c>
      <c r="K15" s="926">
        <f>D15-J15</f>
        <v>199</v>
      </c>
      <c r="L15" s="927">
        <v>5</v>
      </c>
      <c r="M15" s="927">
        <v>45</v>
      </c>
      <c r="N15" s="1723" t="s">
        <v>2337</v>
      </c>
    </row>
    <row r="16" spans="1:14" ht="20.5">
      <c r="A16" s="918" t="s">
        <v>30</v>
      </c>
      <c r="B16" s="919" t="s">
        <v>33</v>
      </c>
      <c r="C16" s="922">
        <v>508</v>
      </c>
      <c r="D16" s="926">
        <v>513</v>
      </c>
      <c r="E16" s="922">
        <v>266</v>
      </c>
      <c r="F16" s="922"/>
      <c r="G16" s="922"/>
      <c r="H16" s="922"/>
      <c r="I16" s="922"/>
      <c r="J16" s="926">
        <f>SUM(E16+G16)</f>
        <v>266</v>
      </c>
      <c r="K16" s="926">
        <f t="shared" ref="K16:K18" si="0">D16-J16</f>
        <v>247</v>
      </c>
      <c r="L16" s="922"/>
      <c r="M16" s="922"/>
      <c r="N16" s="1735"/>
    </row>
    <row r="17" spans="1:19" ht="78.650000000000006" customHeight="1">
      <c r="A17" s="924" t="s">
        <v>32</v>
      </c>
      <c r="B17" s="925" t="s">
        <v>34</v>
      </c>
      <c r="C17" s="926">
        <v>508</v>
      </c>
      <c r="D17" s="926">
        <v>513</v>
      </c>
      <c r="E17" s="926">
        <v>218</v>
      </c>
      <c r="F17" s="926">
        <v>39</v>
      </c>
      <c r="G17" s="926">
        <v>5</v>
      </c>
      <c r="H17" s="926">
        <v>4</v>
      </c>
      <c r="I17" s="926"/>
      <c r="J17" s="926">
        <f>SUM(E17+G17)</f>
        <v>223</v>
      </c>
      <c r="K17" s="926">
        <f t="shared" si="0"/>
        <v>290</v>
      </c>
      <c r="L17" s="926">
        <v>4</v>
      </c>
      <c r="M17" s="926">
        <v>79</v>
      </c>
      <c r="N17" s="1723" t="s">
        <v>2338</v>
      </c>
    </row>
    <row r="18" spans="1:19" ht="20.5">
      <c r="A18" s="918" t="s">
        <v>1734</v>
      </c>
      <c r="B18" s="919" t="s">
        <v>35</v>
      </c>
      <c r="C18" s="922">
        <v>508</v>
      </c>
      <c r="D18" s="926">
        <v>513</v>
      </c>
      <c r="E18" s="922">
        <v>104</v>
      </c>
      <c r="F18" s="922">
        <v>153</v>
      </c>
      <c r="G18" s="922">
        <v>8</v>
      </c>
      <c r="H18" s="922">
        <v>0</v>
      </c>
      <c r="I18" s="922"/>
      <c r="J18" s="926">
        <f>SUM(E18+G18)</f>
        <v>112</v>
      </c>
      <c r="K18" s="926">
        <f t="shared" si="0"/>
        <v>401</v>
      </c>
      <c r="L18" s="922">
        <v>1</v>
      </c>
      <c r="M18" s="922">
        <v>3</v>
      </c>
      <c r="N18" s="1723" t="s">
        <v>2275</v>
      </c>
    </row>
    <row r="19" spans="1:19" ht="20.5">
      <c r="A19" s="918" t="s">
        <v>1735</v>
      </c>
      <c r="B19" s="919" t="s">
        <v>36</v>
      </c>
      <c r="C19" s="922"/>
      <c r="D19" s="922"/>
      <c r="E19" s="922"/>
      <c r="F19" s="922"/>
      <c r="G19" s="922"/>
      <c r="H19" s="922"/>
      <c r="I19" s="928"/>
      <c r="J19" s="922"/>
      <c r="K19" s="926"/>
      <c r="L19" s="922"/>
      <c r="M19" s="922"/>
      <c r="N19" s="1724"/>
      <c r="R19" t="s">
        <v>1988</v>
      </c>
    </row>
    <row r="20" spans="1:19" ht="102.5">
      <c r="A20" s="924" t="s">
        <v>37</v>
      </c>
      <c r="B20" s="925" t="s">
        <v>38</v>
      </c>
      <c r="C20" s="929">
        <v>184</v>
      </c>
      <c r="D20" s="920">
        <v>188.678</v>
      </c>
      <c r="E20" s="929">
        <v>21.797000000000001</v>
      </c>
      <c r="F20" s="929">
        <v>21.084</v>
      </c>
      <c r="G20" s="929"/>
      <c r="H20" s="929">
        <v>0.42499999999999999</v>
      </c>
      <c r="I20" s="929"/>
      <c r="J20" s="929">
        <f>E20+G20</f>
        <v>21.797000000000001</v>
      </c>
      <c r="K20" s="929">
        <f>D20-J20</f>
        <v>166.881</v>
      </c>
      <c r="L20" s="1924">
        <v>2</v>
      </c>
      <c r="M20" s="1924">
        <v>40</v>
      </c>
      <c r="N20" s="1723" t="s">
        <v>2339</v>
      </c>
      <c r="P20" t="s">
        <v>1988</v>
      </c>
      <c r="Q20" s="1560"/>
      <c r="S20" s="1560"/>
    </row>
    <row r="21" spans="1:19" ht="70.25" customHeight="1">
      <c r="A21" s="924" t="s">
        <v>24</v>
      </c>
      <c r="B21" s="925" t="s">
        <v>39</v>
      </c>
      <c r="C21" s="929">
        <v>184</v>
      </c>
      <c r="D21" s="920">
        <v>188.678</v>
      </c>
      <c r="E21" s="929">
        <v>21.36</v>
      </c>
      <c r="F21" s="929">
        <v>21.084</v>
      </c>
      <c r="G21" s="929"/>
      <c r="H21" s="929"/>
      <c r="I21" s="929"/>
      <c r="J21" s="929">
        <f>E21+G21</f>
        <v>21.36</v>
      </c>
      <c r="K21" s="929">
        <f>D21-J21</f>
        <v>167.31799999999998</v>
      </c>
      <c r="L21" s="1925"/>
      <c r="M21" s="1925"/>
      <c r="N21" s="1723" t="s">
        <v>2307</v>
      </c>
      <c r="P21" s="1560"/>
      <c r="Q21" s="1560"/>
    </row>
    <row r="22" spans="1:19" ht="41">
      <c r="A22" s="918" t="s">
        <v>40</v>
      </c>
      <c r="B22" s="919" t="s">
        <v>41</v>
      </c>
      <c r="C22" s="920">
        <v>184</v>
      </c>
      <c r="D22" s="920">
        <v>188.678</v>
      </c>
      <c r="E22" s="920">
        <v>0</v>
      </c>
      <c r="F22" s="920"/>
      <c r="G22" s="920"/>
      <c r="H22" s="920"/>
      <c r="I22" s="920"/>
      <c r="J22" s="920"/>
      <c r="K22" s="929"/>
      <c r="L22" s="920"/>
      <c r="M22" s="920"/>
      <c r="N22" s="930"/>
      <c r="S22" s="1560"/>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1" zoomScale="80" zoomScaleNormal="80" workbookViewId="0">
      <selection activeCell="L71" sqref="L7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33" t="s">
        <v>64</v>
      </c>
      <c r="B1" s="1933"/>
      <c r="C1" s="1933"/>
      <c r="D1" s="1933"/>
      <c r="E1" s="1933"/>
      <c r="F1" s="1933"/>
      <c r="G1" s="1933"/>
    </row>
    <row r="2" spans="1:7" ht="15.5">
      <c r="A2" s="1934" t="s">
        <v>65</v>
      </c>
      <c r="B2" s="1934"/>
      <c r="C2" s="1934"/>
      <c r="D2" s="1934"/>
      <c r="E2" s="1934"/>
      <c r="F2" s="1934"/>
      <c r="G2" s="1934"/>
    </row>
    <row r="3" spans="1:7" ht="15.5">
      <c r="A3" s="1934" t="s">
        <v>66</v>
      </c>
      <c r="B3" s="1934"/>
      <c r="C3" s="1934"/>
      <c r="D3" s="1934"/>
      <c r="E3" s="1934"/>
      <c r="F3" s="1934"/>
      <c r="G3" s="1934"/>
    </row>
    <row r="4" spans="1:7" ht="18.5">
      <c r="A4" s="1935" t="s">
        <v>67</v>
      </c>
      <c r="B4" s="1935"/>
      <c r="C4" s="1935"/>
      <c r="D4" s="1935"/>
      <c r="E4" s="1935"/>
      <c r="F4" s="1935"/>
      <c r="G4" s="1935"/>
    </row>
    <row r="5" spans="1:7" ht="29" hidden="1">
      <c r="A5" s="351" t="s">
        <v>68</v>
      </c>
      <c r="B5" s="351" t="s">
        <v>69</v>
      </c>
      <c r="C5" s="351" t="s">
        <v>70</v>
      </c>
      <c r="D5" s="351" t="s">
        <v>71</v>
      </c>
      <c r="E5" s="351" t="s">
        <v>72</v>
      </c>
      <c r="F5" s="351" t="s">
        <v>20</v>
      </c>
      <c r="G5" s="76"/>
    </row>
    <row r="6" spans="1:7" hidden="1">
      <c r="A6" s="76">
        <v>1</v>
      </c>
      <c r="B6" s="76" t="s">
        <v>73</v>
      </c>
      <c r="C6" s="76">
        <v>2.653</v>
      </c>
      <c r="D6" s="1931">
        <v>45684</v>
      </c>
      <c r="E6" s="1931">
        <v>45691</v>
      </c>
      <c r="F6" s="76" t="s">
        <v>74</v>
      </c>
      <c r="G6" s="76"/>
    </row>
    <row r="7" spans="1:7" hidden="1">
      <c r="A7" s="76">
        <f>A6+1</f>
        <v>2</v>
      </c>
      <c r="B7" s="76" t="s">
        <v>75</v>
      </c>
      <c r="C7" s="76">
        <v>5.31</v>
      </c>
      <c r="D7" s="1936"/>
      <c r="E7" s="1936"/>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1931">
        <v>45715</v>
      </c>
      <c r="F11" s="76" t="s">
        <v>74</v>
      </c>
      <c r="G11" s="76"/>
    </row>
    <row r="12" spans="1:7" hidden="1">
      <c r="A12" s="76">
        <f>A11+1</f>
        <v>7</v>
      </c>
      <c r="B12" s="76" t="s">
        <v>83</v>
      </c>
      <c r="C12" s="76">
        <v>2.09</v>
      </c>
      <c r="D12" s="497">
        <v>45713</v>
      </c>
      <c r="E12" s="1931"/>
      <c r="F12" s="76" t="s">
        <v>74</v>
      </c>
      <c r="G12" s="76"/>
    </row>
    <row r="13" spans="1:7" hidden="1">
      <c r="A13" s="76">
        <f t="shared" si="0"/>
        <v>8</v>
      </c>
      <c r="B13" s="76" t="s">
        <v>84</v>
      </c>
      <c r="C13" s="76">
        <v>3.8929999999999998</v>
      </c>
      <c r="D13" s="497">
        <v>45713</v>
      </c>
      <c r="E13" s="1931"/>
      <c r="F13" s="76" t="s">
        <v>74</v>
      </c>
      <c r="G13" s="76"/>
    </row>
    <row r="14" spans="1:7" hidden="1">
      <c r="A14" s="76">
        <f t="shared" si="0"/>
        <v>9</v>
      </c>
      <c r="B14" s="76" t="s">
        <v>85</v>
      </c>
      <c r="C14" s="76">
        <v>6.9710000000000001</v>
      </c>
      <c r="D14" s="497">
        <v>45713</v>
      </c>
      <c r="E14" s="1931"/>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09" t="s">
        <v>1145</v>
      </c>
    </row>
    <row r="17" spans="1:7" hidden="1">
      <c r="A17" s="76">
        <f t="shared" si="0"/>
        <v>12</v>
      </c>
      <c r="B17" s="76" t="s">
        <v>88</v>
      </c>
      <c r="C17" s="76">
        <v>3.0840000000000001</v>
      </c>
      <c r="D17" s="76"/>
      <c r="E17" s="76"/>
      <c r="F17" s="1609" t="s">
        <v>81</v>
      </c>
      <c r="G17" s="76"/>
    </row>
    <row r="18" spans="1:7" hidden="1">
      <c r="A18" s="76">
        <f t="shared" si="0"/>
        <v>13</v>
      </c>
      <c r="B18" s="66" t="s">
        <v>90</v>
      </c>
      <c r="C18" s="76">
        <v>3.9630000000000001</v>
      </c>
      <c r="D18" s="76"/>
      <c r="E18" s="76"/>
      <c r="F18" s="1609" t="s">
        <v>81</v>
      </c>
      <c r="G18" s="361"/>
    </row>
    <row r="19" spans="1:7" hidden="1">
      <c r="A19" s="76">
        <f t="shared" si="0"/>
        <v>14</v>
      </c>
      <c r="B19" s="1610" t="s">
        <v>1101</v>
      </c>
      <c r="C19" s="76">
        <v>1.6559999999999999</v>
      </c>
      <c r="D19" s="76"/>
      <c r="E19" s="76"/>
      <c r="F19" s="1609" t="s">
        <v>81</v>
      </c>
      <c r="G19" s="361"/>
    </row>
    <row r="20" spans="1:7" hidden="1">
      <c r="A20" s="76">
        <f t="shared" si="0"/>
        <v>15</v>
      </c>
      <c r="B20" s="1610" t="s">
        <v>1102</v>
      </c>
      <c r="C20" s="76">
        <v>1.635</v>
      </c>
      <c r="D20" s="76"/>
      <c r="E20" s="76"/>
      <c r="F20" s="1609" t="s">
        <v>81</v>
      </c>
      <c r="G20" s="76"/>
    </row>
    <row r="21" spans="1:7" hidden="1">
      <c r="A21" s="76">
        <f t="shared" si="0"/>
        <v>16</v>
      </c>
      <c r="B21" s="76" t="s">
        <v>1098</v>
      </c>
      <c r="C21" s="76">
        <v>2.2210000000000001</v>
      </c>
      <c r="D21" s="76"/>
      <c r="E21" s="76"/>
      <c r="F21" s="1609" t="s">
        <v>81</v>
      </c>
      <c r="G21" s="76"/>
    </row>
    <row r="22" spans="1:7" ht="72.5" hidden="1">
      <c r="A22" s="76">
        <f t="shared" si="0"/>
        <v>17</v>
      </c>
      <c r="B22" s="76" t="s">
        <v>1097</v>
      </c>
      <c r="C22" s="76">
        <v>10.724</v>
      </c>
      <c r="D22" s="1611" t="s">
        <v>1326</v>
      </c>
      <c r="E22" s="76"/>
      <c r="F22" s="76" t="s">
        <v>81</v>
      </c>
      <c r="G22" s="1609" t="s">
        <v>1145</v>
      </c>
    </row>
    <row r="23" spans="1:7" ht="72.5" hidden="1">
      <c r="A23" s="76">
        <f t="shared" si="0"/>
        <v>18</v>
      </c>
      <c r="B23" s="1609" t="s">
        <v>1095</v>
      </c>
      <c r="C23" s="76">
        <v>3.6659999999999999</v>
      </c>
      <c r="D23" s="1611" t="s">
        <v>1327</v>
      </c>
      <c r="E23" s="76"/>
      <c r="F23" s="76" t="s">
        <v>81</v>
      </c>
      <c r="G23" s="1609" t="s">
        <v>1145</v>
      </c>
    </row>
    <row r="24" spans="1:7" hidden="1">
      <c r="A24" s="76">
        <f t="shared" si="0"/>
        <v>19</v>
      </c>
      <c r="B24" s="1609" t="s">
        <v>1336</v>
      </c>
      <c r="C24" s="515">
        <v>4.88</v>
      </c>
      <c r="D24" s="76"/>
      <c r="E24" s="76"/>
      <c r="F24" s="1612" t="s">
        <v>81</v>
      </c>
      <c r="G24" s="76"/>
    </row>
    <row r="25" spans="1:7" hidden="1">
      <c r="A25" s="76">
        <f t="shared" si="0"/>
        <v>20</v>
      </c>
      <c r="B25" s="1609" t="s">
        <v>1286</v>
      </c>
      <c r="C25" s="76">
        <v>2.4740000000000002</v>
      </c>
      <c r="D25" s="497">
        <v>45765</v>
      </c>
      <c r="E25" s="76"/>
      <c r="F25" s="76" t="s">
        <v>81</v>
      </c>
      <c r="G25" s="76"/>
    </row>
    <row r="26" spans="1:7" hidden="1">
      <c r="A26" s="76">
        <f t="shared" si="0"/>
        <v>21</v>
      </c>
      <c r="B26" s="1609" t="s">
        <v>1117</v>
      </c>
      <c r="C26" s="76">
        <v>0.27500000000000002</v>
      </c>
      <c r="D26" s="497">
        <v>45752</v>
      </c>
      <c r="E26" s="76"/>
      <c r="F26" s="76" t="s">
        <v>81</v>
      </c>
      <c r="G26" s="76"/>
    </row>
    <row r="27" spans="1:7" hidden="1">
      <c r="A27" s="76">
        <f t="shared" si="0"/>
        <v>22</v>
      </c>
      <c r="B27" s="1609" t="s">
        <v>1096</v>
      </c>
      <c r="C27" s="76">
        <v>2.008</v>
      </c>
      <c r="D27" s="497">
        <v>45752</v>
      </c>
      <c r="E27" s="76"/>
      <c r="F27" s="76" t="s">
        <v>81</v>
      </c>
      <c r="G27" s="76"/>
    </row>
    <row r="28" spans="1:7" hidden="1">
      <c r="A28" s="76">
        <f t="shared" si="0"/>
        <v>23</v>
      </c>
      <c r="B28" s="1609" t="s">
        <v>1114</v>
      </c>
      <c r="C28" s="76">
        <v>0.223</v>
      </c>
      <c r="D28" s="497">
        <v>45752</v>
      </c>
      <c r="E28" s="76"/>
      <c r="F28" s="76" t="s">
        <v>81</v>
      </c>
      <c r="G28" s="76"/>
    </row>
    <row r="29" spans="1:7" hidden="1">
      <c r="A29" s="76">
        <f t="shared" si="0"/>
        <v>24</v>
      </c>
      <c r="B29" s="1609" t="s">
        <v>1099</v>
      </c>
      <c r="C29" s="76">
        <v>2.7309999999999999</v>
      </c>
      <c r="D29" s="497">
        <v>45752</v>
      </c>
      <c r="E29" s="76"/>
      <c r="F29" s="76" t="s">
        <v>81</v>
      </c>
      <c r="G29" s="76"/>
    </row>
    <row r="30" spans="1:7" hidden="1">
      <c r="A30" s="76">
        <f t="shared" si="0"/>
        <v>25</v>
      </c>
      <c r="B30" s="1609" t="s">
        <v>1116</v>
      </c>
      <c r="C30" s="76">
        <v>1.7170000000000001</v>
      </c>
      <c r="D30" s="497">
        <v>45752</v>
      </c>
      <c r="E30" s="76"/>
      <c r="F30" s="76" t="s">
        <v>81</v>
      </c>
      <c r="G30" s="76"/>
    </row>
    <row r="31" spans="1:7" hidden="1">
      <c r="A31" s="76">
        <f t="shared" si="0"/>
        <v>26</v>
      </c>
      <c r="B31" s="1609" t="s">
        <v>1115</v>
      </c>
      <c r="C31" s="76">
        <v>1.0680000000000001</v>
      </c>
      <c r="D31" s="497">
        <v>45752</v>
      </c>
      <c r="E31" s="76"/>
      <c r="F31" s="76" t="s">
        <v>81</v>
      </c>
      <c r="G31" s="76"/>
    </row>
    <row r="32" spans="1:7" hidden="1">
      <c r="A32" s="76">
        <f t="shared" si="0"/>
        <v>27</v>
      </c>
      <c r="B32" s="1609" t="s">
        <v>1113</v>
      </c>
      <c r="C32" s="76">
        <v>2.8730000000000002</v>
      </c>
      <c r="D32" s="497">
        <v>45752</v>
      </c>
      <c r="E32" s="76"/>
      <c r="F32" s="76" t="s">
        <v>81</v>
      </c>
      <c r="G32" s="76"/>
    </row>
    <row r="33" spans="1:8" hidden="1">
      <c r="A33" s="76"/>
      <c r="B33" s="1609"/>
      <c r="C33" s="76"/>
      <c r="D33" s="497"/>
      <c r="E33" s="76"/>
      <c r="F33" s="76"/>
      <c r="G33" s="76"/>
    </row>
    <row r="34" spans="1:8" hidden="1">
      <c r="A34" s="76">
        <f>A32+1</f>
        <v>28</v>
      </c>
      <c r="B34" s="1609" t="s">
        <v>1319</v>
      </c>
      <c r="C34" s="76">
        <v>19.57</v>
      </c>
      <c r="D34" s="1609" t="s">
        <v>1325</v>
      </c>
      <c r="E34" s="76"/>
      <c r="F34" s="1609" t="s">
        <v>1318</v>
      </c>
      <c r="G34" s="76"/>
    </row>
    <row r="35" spans="1:8" hidden="1">
      <c r="A35" s="76">
        <f>A34+1</f>
        <v>29</v>
      </c>
      <c r="B35" s="1612" t="s">
        <v>1293</v>
      </c>
      <c r="C35" s="512">
        <v>2.6179999999999999</v>
      </c>
      <c r="D35" s="497">
        <v>45781</v>
      </c>
      <c r="E35" s="76"/>
      <c r="F35" s="66" t="s">
        <v>89</v>
      </c>
      <c r="G35" s="76"/>
    </row>
    <row r="36" spans="1:8" hidden="1">
      <c r="A36" s="76">
        <f>A35+1</f>
        <v>30</v>
      </c>
      <c r="B36" s="1609" t="s">
        <v>1324</v>
      </c>
      <c r="C36" s="76">
        <v>18.193000000000001</v>
      </c>
      <c r="D36" s="497">
        <v>45805</v>
      </c>
      <c r="E36" s="76"/>
      <c r="F36" s="1610" t="s">
        <v>89</v>
      </c>
      <c r="G36" s="76"/>
    </row>
    <row r="37" spans="1:8" hidden="1">
      <c r="A37" s="76"/>
      <c r="B37" s="1609"/>
      <c r="C37" s="76"/>
      <c r="D37" s="497"/>
      <c r="E37" s="76"/>
      <c r="F37" s="1610"/>
      <c r="G37" s="76"/>
    </row>
    <row r="38" spans="1:8" hidden="1">
      <c r="A38" s="76"/>
      <c r="B38" s="1609"/>
      <c r="C38" s="76"/>
      <c r="D38" s="497"/>
      <c r="E38" s="76"/>
      <c r="F38" s="1610"/>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06" t="s">
        <v>1633</v>
      </c>
    </row>
    <row r="46" spans="1:8" hidden="1">
      <c r="A46" s="314">
        <f>A45+1</f>
        <v>2</v>
      </c>
      <c r="B46" s="314" t="s">
        <v>1127</v>
      </c>
      <c r="C46" s="422">
        <v>45684</v>
      </c>
      <c r="D46" s="423">
        <v>7.9619999999999997</v>
      </c>
      <c r="E46" s="422" t="s">
        <v>1128</v>
      </c>
      <c r="F46" s="424">
        <v>45691</v>
      </c>
      <c r="G46" s="423">
        <v>7.9619999999999997</v>
      </c>
      <c r="H46" s="1606"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3" t="s">
        <v>1634</v>
      </c>
    </row>
    <row r="48" spans="1:8" s="563" customFormat="1" hidden="1">
      <c r="A48" s="1057">
        <f t="shared" si="1"/>
        <v>4</v>
      </c>
      <c r="B48" s="1057" t="s">
        <v>1132</v>
      </c>
      <c r="C48" s="1058">
        <v>45703</v>
      </c>
      <c r="D48" s="1059">
        <v>19.672000000000001</v>
      </c>
      <c r="E48" s="1058" t="s">
        <v>1133</v>
      </c>
      <c r="F48" s="1060">
        <v>45713</v>
      </c>
      <c r="G48" s="1059">
        <v>19.672000000000001</v>
      </c>
      <c r="H48" s="1613" t="s">
        <v>1634</v>
      </c>
    </row>
    <row r="49" spans="1:8" s="563" customFormat="1" hidden="1">
      <c r="A49" s="1057">
        <f t="shared" si="1"/>
        <v>5</v>
      </c>
      <c r="B49" s="1057" t="s">
        <v>1135</v>
      </c>
      <c r="C49" s="1058">
        <v>45713</v>
      </c>
      <c r="D49" s="1059">
        <v>14.016999999999999</v>
      </c>
      <c r="E49" s="1058" t="s">
        <v>1136</v>
      </c>
      <c r="F49" s="1060">
        <v>45715</v>
      </c>
      <c r="G49" s="1059">
        <v>14.016999999999999</v>
      </c>
      <c r="H49" s="1613" t="s">
        <v>1634</v>
      </c>
    </row>
    <row r="50" spans="1:8" hidden="1">
      <c r="A50" s="314">
        <f t="shared" si="1"/>
        <v>6</v>
      </c>
      <c r="B50" s="314" t="s">
        <v>1137</v>
      </c>
      <c r="C50" s="422">
        <v>45721</v>
      </c>
      <c r="D50" s="423">
        <v>9.4949999999999992</v>
      </c>
      <c r="E50" s="422" t="s">
        <v>1138</v>
      </c>
      <c r="F50" s="424">
        <v>45722</v>
      </c>
      <c r="G50" s="423">
        <v>9.4949999999999992</v>
      </c>
      <c r="H50" s="1606" t="s">
        <v>1635</v>
      </c>
    </row>
    <row r="51" spans="1:8" s="563" customFormat="1" hidden="1">
      <c r="A51" s="1057">
        <f t="shared" si="1"/>
        <v>7</v>
      </c>
      <c r="B51" s="1057" t="s">
        <v>1139</v>
      </c>
      <c r="C51" s="1058">
        <v>45751</v>
      </c>
      <c r="D51" s="1059">
        <v>8.6969999999999992</v>
      </c>
      <c r="E51" s="1614" t="s">
        <v>1292</v>
      </c>
      <c r="F51" s="1060">
        <v>45763</v>
      </c>
      <c r="G51" s="1059">
        <v>8.6969999999999992</v>
      </c>
      <c r="H51" s="1613" t="s">
        <v>1636</v>
      </c>
    </row>
    <row r="52" spans="1:8" s="563" customFormat="1" hidden="1">
      <c r="A52" s="1057">
        <f t="shared" si="1"/>
        <v>8</v>
      </c>
      <c r="B52" s="1057" t="s">
        <v>1141</v>
      </c>
      <c r="C52" s="1058">
        <v>45742</v>
      </c>
      <c r="D52" s="1059">
        <v>14.39</v>
      </c>
      <c r="E52" s="1058" t="s">
        <v>1142</v>
      </c>
      <c r="F52" s="1060">
        <v>45763</v>
      </c>
      <c r="G52" s="1059">
        <v>14.39</v>
      </c>
      <c r="H52" s="1613"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15" t="s">
        <v>1308</v>
      </c>
      <c r="D54" s="423">
        <v>19.57</v>
      </c>
      <c r="E54" s="1616"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17" t="s">
        <v>1339</v>
      </c>
      <c r="C58" s="422">
        <v>45802</v>
      </c>
      <c r="D58" s="423">
        <v>5.6189999999999998</v>
      </c>
      <c r="E58" s="1607" t="s">
        <v>1346</v>
      </c>
      <c r="F58" s="423"/>
      <c r="G58" s="423"/>
    </row>
    <row r="59" spans="1:8" hidden="1">
      <c r="A59" s="314">
        <f>A58+1</f>
        <v>15</v>
      </c>
      <c r="B59" s="1618" t="s">
        <v>1310</v>
      </c>
      <c r="C59" s="422">
        <v>45794</v>
      </c>
      <c r="D59" s="423">
        <v>3.95</v>
      </c>
      <c r="E59" s="1616" t="s">
        <v>1311</v>
      </c>
      <c r="F59" s="424">
        <v>45810</v>
      </c>
      <c r="G59" s="423"/>
    </row>
    <row r="60" spans="1:8" hidden="1">
      <c r="A60" s="314">
        <f>A59+1</f>
        <v>16</v>
      </c>
      <c r="B60" s="1617" t="s">
        <v>1340</v>
      </c>
      <c r="C60" s="422">
        <v>45802</v>
      </c>
      <c r="D60" s="423">
        <v>1.635</v>
      </c>
      <c r="E60" s="422" t="s">
        <v>1341</v>
      </c>
      <c r="F60" s="423"/>
      <c r="G60" s="423"/>
    </row>
    <row r="61" spans="1:8" hidden="1">
      <c r="A61" s="314">
        <f>A60+1</f>
        <v>17</v>
      </c>
      <c r="B61" s="1617" t="s">
        <v>1328</v>
      </c>
      <c r="C61" s="422">
        <v>45802</v>
      </c>
      <c r="D61" s="423">
        <v>4.88</v>
      </c>
      <c r="E61" s="1616"/>
      <c r="F61" s="423"/>
      <c r="G61" s="423"/>
    </row>
    <row r="62" spans="1:8" hidden="1">
      <c r="A62" s="314"/>
      <c r="B62" s="1618"/>
      <c r="C62" s="422"/>
      <c r="D62" s="423"/>
      <c r="E62" s="422"/>
      <c r="F62" s="423"/>
      <c r="G62" s="423"/>
    </row>
    <row r="63" spans="1:8" hidden="1">
      <c r="A63" s="1932" t="s">
        <v>1144</v>
      </c>
      <c r="B63" s="1932"/>
      <c r="C63" s="352"/>
      <c r="D63" s="352">
        <f>SUM(D45:D61)</f>
        <v>151.91599999999997</v>
      </c>
      <c r="E63" s="352"/>
      <c r="F63" s="352"/>
      <c r="G63" s="352">
        <f>SUM(G45:G62)</f>
        <v>97.59</v>
      </c>
    </row>
    <row r="64" spans="1:8" hidden="1">
      <c r="A64" s="421"/>
      <c r="B64" s="421"/>
      <c r="C64" s="352"/>
      <c r="D64" s="352"/>
      <c r="E64" s="352"/>
      <c r="F64" s="352"/>
      <c r="G64" s="352"/>
    </row>
    <row r="65" spans="1:8">
      <c r="A65" s="1932"/>
      <c r="B65" s="1932"/>
      <c r="C65" s="1932"/>
      <c r="D65" s="1932"/>
      <c r="E65" s="1932"/>
      <c r="F65" s="1932"/>
      <c r="G65" s="1932"/>
    </row>
    <row r="66" spans="1:8" ht="15.5">
      <c r="A66" s="1937" t="s">
        <v>1363</v>
      </c>
      <c r="B66" s="1938"/>
      <c r="C66" s="1938"/>
      <c r="D66" s="1938"/>
      <c r="E66" s="1938"/>
      <c r="F66" s="1938"/>
      <c r="G66" s="1939"/>
    </row>
    <row r="67" spans="1:8" ht="29">
      <c r="A67" s="352" t="s">
        <v>1527</v>
      </c>
      <c r="B67" s="421" t="s">
        <v>1364</v>
      </c>
      <c r="C67" s="421" t="s">
        <v>1366</v>
      </c>
      <c r="D67" s="421" t="s">
        <v>1367</v>
      </c>
      <c r="E67" s="421" t="s">
        <v>1368</v>
      </c>
      <c r="F67" s="421" t="s">
        <v>1369</v>
      </c>
      <c r="G67" s="352" t="s">
        <v>20</v>
      </c>
      <c r="H67" s="1607"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50">
        <v>8.7159999999999993</v>
      </c>
      <c r="E71" s="322"/>
      <c r="F71" s="322"/>
      <c r="G71" s="624" t="s">
        <v>1643</v>
      </c>
      <c r="H71" s="310"/>
    </row>
    <row r="72" spans="1:8">
      <c r="A72" s="540">
        <f>A71+1</f>
        <v>5</v>
      </c>
      <c r="B72" s="335"/>
      <c r="C72" s="1837" t="s">
        <v>1373</v>
      </c>
      <c r="D72" s="1838">
        <v>19.571999999999999</v>
      </c>
      <c r="E72" s="1839" t="s">
        <v>1374</v>
      </c>
      <c r="F72" s="1839"/>
      <c r="G72" s="557" t="s">
        <v>1632</v>
      </c>
      <c r="H72" s="1840" t="s">
        <v>1636</v>
      </c>
    </row>
    <row r="73" spans="1:8">
      <c r="A73" s="540">
        <f t="shared" ref="A73:A91" si="2">A72+1</f>
        <v>6</v>
      </c>
      <c r="B73" s="1619"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37" t="s">
        <v>1378</v>
      </c>
      <c r="D76" s="1838">
        <v>6.6589999999999998</v>
      </c>
      <c r="E76" s="1579" t="s">
        <v>1530</v>
      </c>
      <c r="F76" s="1839"/>
      <c r="G76" s="557" t="s">
        <v>1406</v>
      </c>
      <c r="H76" s="1840"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07" t="s">
        <v>1636</v>
      </c>
    </row>
    <row r="79" spans="1:8">
      <c r="A79" s="540">
        <f t="shared" si="2"/>
        <v>12</v>
      </c>
      <c r="B79" s="1940"/>
      <c r="C79" s="1837" t="s">
        <v>1383</v>
      </c>
      <c r="D79" s="1838">
        <v>7.9619999999999997</v>
      </c>
      <c r="E79" s="1839" t="s">
        <v>1530</v>
      </c>
      <c r="F79" s="1579"/>
      <c r="G79" s="557" t="s">
        <v>74</v>
      </c>
      <c r="H79" s="1840" t="s">
        <v>1633</v>
      </c>
    </row>
    <row r="80" spans="1:8">
      <c r="A80" s="540">
        <f t="shared" si="2"/>
        <v>13</v>
      </c>
      <c r="B80" s="1941"/>
      <c r="C80" s="1837" t="s">
        <v>1385</v>
      </c>
      <c r="D80" s="1838">
        <v>19.567</v>
      </c>
      <c r="E80" s="1839" t="s">
        <v>1530</v>
      </c>
      <c r="F80" s="1579"/>
      <c r="G80" s="557" t="s">
        <v>74</v>
      </c>
      <c r="H80" s="1840" t="s">
        <v>1636</v>
      </c>
    </row>
    <row r="81" spans="1:8">
      <c r="A81" s="540">
        <f t="shared" si="2"/>
        <v>14</v>
      </c>
      <c r="B81" s="1941"/>
      <c r="C81" s="1837" t="s">
        <v>1386</v>
      </c>
      <c r="D81" s="1838">
        <v>20.274000000000001</v>
      </c>
      <c r="E81" s="1839" t="s">
        <v>1530</v>
      </c>
      <c r="F81" s="1579"/>
      <c r="G81" s="557" t="s">
        <v>74</v>
      </c>
      <c r="H81" s="1840" t="s">
        <v>1633</v>
      </c>
    </row>
    <row r="82" spans="1:8">
      <c r="A82" s="540">
        <f t="shared" si="2"/>
        <v>15</v>
      </c>
      <c r="B82" s="1941"/>
      <c r="C82" s="1837" t="s">
        <v>1387</v>
      </c>
      <c r="D82" s="1838">
        <v>3.0840000000000001</v>
      </c>
      <c r="E82" s="1839" t="s">
        <v>1530</v>
      </c>
      <c r="F82" s="1579"/>
      <c r="G82" s="557" t="s">
        <v>74</v>
      </c>
      <c r="H82" s="1840" t="s">
        <v>1634</v>
      </c>
    </row>
    <row r="83" spans="1:8">
      <c r="A83" s="540">
        <f t="shared" si="2"/>
        <v>16</v>
      </c>
      <c r="B83" s="1941"/>
      <c r="C83" s="1837" t="s">
        <v>1388</v>
      </c>
      <c r="D83" s="1838">
        <v>14.119</v>
      </c>
      <c r="E83" s="1839" t="s">
        <v>1530</v>
      </c>
      <c r="F83" s="1579"/>
      <c r="G83" s="557" t="s">
        <v>74</v>
      </c>
      <c r="H83" s="1840" t="s">
        <v>1634</v>
      </c>
    </row>
    <row r="84" spans="1:8">
      <c r="A84" s="540">
        <f t="shared" si="2"/>
        <v>17</v>
      </c>
      <c r="B84" s="1941"/>
      <c r="C84" s="1837" t="s">
        <v>1389</v>
      </c>
      <c r="D84" s="1838">
        <v>9.4949999999999992</v>
      </c>
      <c r="E84" s="1839" t="s">
        <v>1530</v>
      </c>
      <c r="F84" s="1579"/>
      <c r="G84" s="557" t="s">
        <v>74</v>
      </c>
      <c r="H84" s="1840" t="s">
        <v>1635</v>
      </c>
    </row>
    <row r="85" spans="1:8">
      <c r="A85" s="540">
        <f t="shared" si="2"/>
        <v>18</v>
      </c>
      <c r="B85" s="1942"/>
      <c r="C85" s="1837" t="s">
        <v>1390</v>
      </c>
      <c r="D85" s="1838">
        <v>8.6929999999999996</v>
      </c>
      <c r="E85" s="1839" t="s">
        <v>1530</v>
      </c>
      <c r="F85" s="1579"/>
      <c r="G85" s="557" t="s">
        <v>74</v>
      </c>
      <c r="H85" s="1840" t="s">
        <v>1636</v>
      </c>
    </row>
    <row r="86" spans="1:8">
      <c r="A86" s="540">
        <f t="shared" si="2"/>
        <v>19</v>
      </c>
      <c r="B86" s="335" t="s">
        <v>1048</v>
      </c>
      <c r="C86" s="1837" t="s">
        <v>1411</v>
      </c>
      <c r="D86" s="1838">
        <v>12.659000000000001</v>
      </c>
      <c r="E86" s="1839" t="s">
        <v>1530</v>
      </c>
      <c r="F86" s="1839"/>
      <c r="G86" s="557" t="s">
        <v>1631</v>
      </c>
      <c r="H86" s="1840" t="s">
        <v>1636</v>
      </c>
    </row>
    <row r="87" spans="1:8">
      <c r="A87" s="540">
        <f t="shared" si="2"/>
        <v>20</v>
      </c>
      <c r="B87" s="335" t="s">
        <v>1048</v>
      </c>
      <c r="C87" s="1837" t="s">
        <v>1395</v>
      </c>
      <c r="D87" s="1838">
        <v>14.391999999999999</v>
      </c>
      <c r="E87" s="1839" t="s">
        <v>1530</v>
      </c>
      <c r="F87" s="1579"/>
      <c r="G87" s="557" t="s">
        <v>74</v>
      </c>
      <c r="H87" s="1840" t="s">
        <v>1636</v>
      </c>
    </row>
    <row r="88" spans="1:8">
      <c r="A88" s="540">
        <f t="shared" si="2"/>
        <v>21</v>
      </c>
      <c r="B88" s="335" t="s">
        <v>1048</v>
      </c>
      <c r="C88" s="1837" t="s">
        <v>1532</v>
      </c>
      <c r="D88" s="1838">
        <v>6.3209999999999997</v>
      </c>
      <c r="E88" s="1839" t="s">
        <v>1530</v>
      </c>
      <c r="F88" s="1839"/>
      <c r="G88" s="557" t="s">
        <v>74</v>
      </c>
      <c r="H88" s="1607" t="s">
        <v>1636</v>
      </c>
    </row>
    <row r="89" spans="1:8">
      <c r="A89" s="540">
        <f t="shared" si="2"/>
        <v>22</v>
      </c>
      <c r="B89" s="1619"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1943"/>
      <c r="B92" s="1944"/>
      <c r="C92" s="352" t="s">
        <v>1402</v>
      </c>
      <c r="D92" s="911">
        <f>SUM(D68:D91)</f>
        <v>188.678</v>
      </c>
      <c r="E92" s="1945"/>
      <c r="F92" s="1946"/>
      <c r="G92" s="1947"/>
      <c r="H92" s="310"/>
    </row>
    <row r="93" spans="1:8">
      <c r="A93" s="1948"/>
      <c r="B93" s="1948"/>
      <c r="C93" s="1948"/>
      <c r="D93" s="1948"/>
      <c r="E93" s="1948"/>
      <c r="F93" s="1948"/>
      <c r="G93" s="1948"/>
    </row>
    <row r="94" spans="1:8" ht="18.5">
      <c r="A94" s="1949" t="s">
        <v>1402</v>
      </c>
      <c r="B94" s="1949"/>
      <c r="C94" s="1949"/>
      <c r="D94" s="1949"/>
      <c r="E94" s="912">
        <f>D92</f>
        <v>188.678</v>
      </c>
      <c r="F94" s="1606"/>
      <c r="G94" s="1620"/>
    </row>
    <row r="95" spans="1:8" ht="18.5">
      <c r="A95" s="1949" t="s">
        <v>1538</v>
      </c>
      <c r="B95" s="1949"/>
      <c r="C95" s="1949"/>
      <c r="D95" s="1949"/>
      <c r="E95" s="914">
        <v>188.678</v>
      </c>
      <c r="F95" s="1606"/>
      <c r="G95" s="1620"/>
    </row>
    <row r="96" spans="1:8" ht="18.5">
      <c r="A96" s="1949" t="s">
        <v>1539</v>
      </c>
      <c r="B96" s="1949"/>
      <c r="C96" s="1949"/>
      <c r="D96" s="1949"/>
      <c r="E96" s="914">
        <v>188.678</v>
      </c>
      <c r="F96" s="1606"/>
      <c r="G96" s="1620"/>
    </row>
    <row r="97" spans="1:7" ht="18.5">
      <c r="A97" s="1954" t="s">
        <v>1540</v>
      </c>
      <c r="B97" s="1954"/>
      <c r="C97" s="1954"/>
      <c r="D97" s="1954"/>
      <c r="E97" s="913">
        <f>E94-E95</f>
        <v>0</v>
      </c>
      <c r="F97" s="1606"/>
      <c r="G97" s="1620"/>
    </row>
    <row r="98" spans="1:7" ht="18.5">
      <c r="A98" s="1949" t="s">
        <v>1698</v>
      </c>
      <c r="B98" s="1949"/>
      <c r="C98" s="1949"/>
      <c r="D98" s="1949"/>
      <c r="E98" s="913">
        <f>E95-E96</f>
        <v>0</v>
      </c>
      <c r="F98" s="1606">
        <v>13.1</v>
      </c>
      <c r="G98" s="1620"/>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1950"/>
      <c r="E122" s="1951"/>
      <c r="F122" s="1952"/>
    </row>
    <row r="123" spans="1:6">
      <c r="A123" s="1953"/>
      <c r="B123" s="1953"/>
      <c r="C123" s="1953"/>
      <c r="D123" s="1953"/>
      <c r="E123" s="1953"/>
      <c r="F123" s="1953"/>
    </row>
    <row r="124" spans="1:6">
      <c r="A124" s="1606"/>
      <c r="B124" s="1606"/>
      <c r="C124" s="1606"/>
      <c r="D124" s="1606"/>
      <c r="E124" s="1606"/>
      <c r="F124" s="1606"/>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969" t="s">
        <v>64</v>
      </c>
      <c r="B1" s="1970"/>
      <c r="C1" s="1970"/>
      <c r="D1" s="1970"/>
      <c r="E1" s="1970"/>
      <c r="F1" s="1970"/>
      <c r="G1" s="1970"/>
      <c r="H1" s="1970"/>
      <c r="I1" s="1970"/>
      <c r="J1" s="1970"/>
      <c r="K1" s="1970"/>
      <c r="L1" s="1970"/>
      <c r="M1" s="1970"/>
      <c r="N1" s="1970"/>
      <c r="O1" s="1970"/>
      <c r="P1" s="1970"/>
      <c r="Q1" s="1970"/>
      <c r="R1" s="1970"/>
      <c r="S1" s="1971"/>
    </row>
    <row r="2" spans="1:19" ht="15.5">
      <c r="A2" s="1972" t="s">
        <v>65</v>
      </c>
      <c r="B2" s="1973"/>
      <c r="C2" s="1973"/>
      <c r="D2" s="1973"/>
      <c r="E2" s="1973"/>
      <c r="F2" s="1973"/>
      <c r="G2" s="1973"/>
      <c r="H2" s="1973"/>
      <c r="I2" s="1973"/>
      <c r="J2" s="1973"/>
      <c r="K2" s="1973"/>
      <c r="L2" s="1973"/>
      <c r="M2" s="1973"/>
      <c r="N2" s="1973"/>
      <c r="O2" s="1973"/>
      <c r="P2" s="1973"/>
      <c r="Q2" s="1973"/>
      <c r="R2" s="1973"/>
      <c r="S2" s="1974"/>
    </row>
    <row r="3" spans="1:19" ht="15.5">
      <c r="A3" s="1972" t="s">
        <v>66</v>
      </c>
      <c r="B3" s="1973"/>
      <c r="C3" s="1973"/>
      <c r="D3" s="1973"/>
      <c r="E3" s="1973"/>
      <c r="F3" s="1973"/>
      <c r="G3" s="1973"/>
      <c r="H3" s="1973"/>
      <c r="I3" s="1973"/>
      <c r="J3" s="1973"/>
      <c r="K3" s="1973"/>
      <c r="L3" s="1973"/>
      <c r="M3" s="1973"/>
      <c r="N3" s="1973"/>
      <c r="O3" s="1973"/>
      <c r="P3" s="1973"/>
      <c r="Q3" s="1973"/>
      <c r="R3" s="1973"/>
      <c r="S3" s="1974"/>
    </row>
    <row r="4" spans="1:19" ht="18.5">
      <c r="A4" s="1975" t="s">
        <v>67</v>
      </c>
      <c r="B4" s="1976"/>
      <c r="C4" s="1976"/>
      <c r="D4" s="1976"/>
      <c r="E4" s="1976"/>
      <c r="F4" s="1976"/>
      <c r="G4" s="1976"/>
      <c r="H4" s="1976"/>
      <c r="I4" s="1976"/>
      <c r="J4" s="1976"/>
      <c r="K4" s="1976"/>
      <c r="L4" s="1976"/>
      <c r="M4" s="1976"/>
      <c r="N4" s="1976"/>
      <c r="O4" s="1976"/>
      <c r="P4" s="1976"/>
      <c r="Q4" s="1976"/>
      <c r="R4" s="1976"/>
      <c r="S4" s="1977"/>
    </row>
    <row r="5" spans="1:19" ht="29" hidden="1">
      <c r="A5" s="351" t="s">
        <v>68</v>
      </c>
      <c r="B5" s="351" t="s">
        <v>69</v>
      </c>
      <c r="C5" s="351" t="s">
        <v>70</v>
      </c>
      <c r="D5" s="351" t="s">
        <v>71</v>
      </c>
      <c r="E5" s="351" t="s">
        <v>72</v>
      </c>
      <c r="F5" s="351" t="s">
        <v>20</v>
      </c>
    </row>
    <row r="6" spans="1:19" hidden="1">
      <c r="A6" s="76">
        <v>1</v>
      </c>
      <c r="B6" s="76" t="s">
        <v>73</v>
      </c>
      <c r="C6" s="76">
        <v>2.653</v>
      </c>
      <c r="D6" s="1978">
        <v>45684</v>
      </c>
      <c r="E6" s="1978">
        <v>45691</v>
      </c>
      <c r="F6" s="76" t="s">
        <v>74</v>
      </c>
    </row>
    <row r="7" spans="1:19" hidden="1">
      <c r="A7" s="76">
        <f>A6+1</f>
        <v>2</v>
      </c>
      <c r="B7" s="76" t="s">
        <v>75</v>
      </c>
      <c r="C7" s="76">
        <v>5.31</v>
      </c>
      <c r="D7" s="1979"/>
      <c r="E7" s="1979"/>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1978">
        <v>45715</v>
      </c>
      <c r="F11" s="76" t="s">
        <v>74</v>
      </c>
    </row>
    <row r="12" spans="1:19" hidden="1">
      <c r="A12" s="76">
        <f>A11+1</f>
        <v>7</v>
      </c>
      <c r="B12" s="76" t="s">
        <v>83</v>
      </c>
      <c r="C12" s="76">
        <v>2.09</v>
      </c>
      <c r="D12" s="497">
        <v>45713</v>
      </c>
      <c r="E12" s="1980"/>
      <c r="F12" s="76" t="s">
        <v>74</v>
      </c>
    </row>
    <row r="13" spans="1:19" hidden="1">
      <c r="A13" s="76">
        <f t="shared" si="0"/>
        <v>8</v>
      </c>
      <c r="B13" s="76" t="s">
        <v>84</v>
      </c>
      <c r="C13" s="76">
        <v>3.8929999999999998</v>
      </c>
      <c r="D13" s="497">
        <v>45713</v>
      </c>
      <c r="E13" s="1980"/>
      <c r="F13" s="76" t="s">
        <v>74</v>
      </c>
    </row>
    <row r="14" spans="1:19" hidden="1">
      <c r="A14" s="76">
        <f t="shared" si="0"/>
        <v>9</v>
      </c>
      <c r="B14" s="76" t="s">
        <v>85</v>
      </c>
      <c r="C14" s="76">
        <v>6.9710000000000001</v>
      </c>
      <c r="D14" s="497">
        <v>45713</v>
      </c>
      <c r="E14" s="1981"/>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1932" t="s">
        <v>1144</v>
      </c>
      <c r="B63" s="1932"/>
      <c r="C63" s="352"/>
      <c r="D63" s="352">
        <f>SUM(D45:D61)</f>
        <v>151.91599999999997</v>
      </c>
      <c r="E63" s="352"/>
      <c r="F63" s="352"/>
      <c r="G63" s="352">
        <f>SUM(G45:G62)</f>
        <v>97.59</v>
      </c>
    </row>
    <row r="64" spans="1:7" hidden="1">
      <c r="A64" s="421"/>
      <c r="B64" s="421"/>
      <c r="C64" s="352"/>
      <c r="D64" s="352"/>
      <c r="E64" s="352"/>
      <c r="F64" s="352"/>
      <c r="G64" s="352"/>
    </row>
    <row r="65" spans="1:7">
      <c r="A65" s="1982"/>
      <c r="B65" s="1983"/>
      <c r="C65" s="1983"/>
      <c r="D65" s="1983"/>
      <c r="E65" s="1983"/>
      <c r="F65" s="1983"/>
      <c r="G65" s="1984"/>
    </row>
    <row r="66" spans="1:7" ht="15.5">
      <c r="A66" s="780"/>
      <c r="B66" s="780"/>
      <c r="C66" s="1985" t="s">
        <v>1363</v>
      </c>
      <c r="D66" s="1985"/>
      <c r="E66" s="1985"/>
      <c r="F66" s="1985"/>
      <c r="G66" s="1985"/>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1986"/>
      <c r="C76" s="603" t="s">
        <v>1383</v>
      </c>
      <c r="D76" s="783">
        <v>7.9619999999999997</v>
      </c>
      <c r="E76" s="792" t="s">
        <v>1530</v>
      </c>
      <c r="F76" s="783"/>
      <c r="G76" s="790" t="s">
        <v>74</v>
      </c>
    </row>
    <row r="77" spans="1:7">
      <c r="A77" s="783">
        <f t="shared" si="2"/>
        <v>10</v>
      </c>
      <c r="B77" s="1987"/>
      <c r="C77" s="603" t="s">
        <v>1385</v>
      </c>
      <c r="D77" s="783">
        <v>19.567</v>
      </c>
      <c r="E77" s="792" t="s">
        <v>1530</v>
      </c>
      <c r="F77" s="783"/>
      <c r="G77" s="790" t="s">
        <v>74</v>
      </c>
    </row>
    <row r="78" spans="1:7">
      <c r="A78" s="783">
        <f t="shared" si="2"/>
        <v>11</v>
      </c>
      <c r="B78" s="1987"/>
      <c r="C78" s="603" t="s">
        <v>1386</v>
      </c>
      <c r="D78" s="783">
        <v>20.273</v>
      </c>
      <c r="E78" s="792" t="s">
        <v>1530</v>
      </c>
      <c r="F78" s="783"/>
      <c r="G78" s="790" t="s">
        <v>74</v>
      </c>
    </row>
    <row r="79" spans="1:7">
      <c r="A79" s="783">
        <f t="shared" si="2"/>
        <v>12</v>
      </c>
      <c r="B79" s="1987"/>
      <c r="C79" s="603" t="s">
        <v>1387</v>
      </c>
      <c r="D79" s="783">
        <v>3.0840000000000001</v>
      </c>
      <c r="E79" s="792" t="s">
        <v>1530</v>
      </c>
      <c r="F79" s="783"/>
      <c r="G79" s="790" t="s">
        <v>74</v>
      </c>
    </row>
    <row r="80" spans="1:7">
      <c r="A80" s="783">
        <f t="shared" si="2"/>
        <v>13</v>
      </c>
      <c r="B80" s="1987"/>
      <c r="C80" s="603" t="s">
        <v>1388</v>
      </c>
      <c r="D80" s="783">
        <v>14.119</v>
      </c>
      <c r="E80" s="792" t="s">
        <v>1530</v>
      </c>
      <c r="F80" s="783"/>
      <c r="G80" s="790" t="s">
        <v>74</v>
      </c>
    </row>
    <row r="81" spans="1:7">
      <c r="A81" s="783">
        <f t="shared" si="2"/>
        <v>14</v>
      </c>
      <c r="B81" s="1987"/>
      <c r="C81" s="603" t="s">
        <v>1389</v>
      </c>
      <c r="D81" s="783">
        <v>9.4949999999999992</v>
      </c>
      <c r="E81" s="792" t="s">
        <v>1530</v>
      </c>
      <c r="F81" s="783"/>
      <c r="G81" s="790" t="s">
        <v>74</v>
      </c>
    </row>
    <row r="82" spans="1:7">
      <c r="A82" s="783">
        <f t="shared" si="2"/>
        <v>15</v>
      </c>
      <c r="B82" s="1988"/>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1964"/>
      <c r="B89" s="1965"/>
      <c r="C89" s="781" t="s">
        <v>1402</v>
      </c>
      <c r="D89" s="781">
        <f>SUM(D68:D88)</f>
        <v>187.99599999999998</v>
      </c>
      <c r="E89" s="1966"/>
      <c r="F89" s="1967"/>
      <c r="G89" s="1968"/>
    </row>
    <row r="90" spans="1:7">
      <c r="A90" s="1961"/>
      <c r="B90" s="1961"/>
      <c r="C90" s="1961"/>
      <c r="D90" s="1961"/>
      <c r="E90" s="1961"/>
      <c r="F90" s="1961"/>
      <c r="G90" s="1961"/>
    </row>
    <row r="91" spans="1:7" hidden="1">
      <c r="A91" s="804"/>
      <c r="B91" s="805"/>
      <c r="C91" s="805"/>
      <c r="D91" s="806"/>
      <c r="E91" s="807">
        <v>2.6179999999999999</v>
      </c>
      <c r="F91" s="808" t="s">
        <v>1401</v>
      </c>
      <c r="G91" s="804"/>
    </row>
    <row r="92" spans="1:7" ht="18.5">
      <c r="A92" s="1962" t="s">
        <v>1402</v>
      </c>
      <c r="B92" s="1962"/>
      <c r="C92" s="1962"/>
      <c r="D92" s="1962"/>
      <c r="E92" s="809">
        <f>D89</f>
        <v>187.99599999999998</v>
      </c>
      <c r="F92" s="805"/>
      <c r="G92" s="804"/>
    </row>
    <row r="93" spans="1:7" ht="18.5">
      <c r="A93" s="1962" t="s">
        <v>1538</v>
      </c>
      <c r="B93" s="1962"/>
      <c r="C93" s="1962"/>
      <c r="D93" s="1962"/>
      <c r="E93" s="810">
        <f>E92-E96</f>
        <v>156.04</v>
      </c>
      <c r="F93" s="805"/>
      <c r="G93" s="804"/>
    </row>
    <row r="94" spans="1:7" ht="18.5">
      <c r="A94" s="1962" t="s">
        <v>1539</v>
      </c>
      <c r="B94" s="1962"/>
      <c r="C94" s="1962"/>
      <c r="D94" s="1962"/>
      <c r="E94" s="811">
        <f>E93-E95</f>
        <v>152.46299999999999</v>
      </c>
      <c r="F94" s="805"/>
      <c r="G94" s="804"/>
    </row>
    <row r="95" spans="1:7" ht="18.5">
      <c r="A95" s="1963" t="s">
        <v>1540</v>
      </c>
      <c r="B95" s="1963"/>
      <c r="C95" s="1963"/>
      <c r="D95" s="1963"/>
      <c r="E95" s="812">
        <v>3.577</v>
      </c>
      <c r="F95" s="805"/>
      <c r="G95" s="804"/>
    </row>
    <row r="96" spans="1:7" ht="18.5">
      <c r="A96" s="1962" t="s">
        <v>1541</v>
      </c>
      <c r="B96" s="1962"/>
      <c r="C96" s="1962"/>
      <c r="D96" s="1962"/>
      <c r="E96" s="811">
        <v>31.956</v>
      </c>
      <c r="F96" s="805"/>
      <c r="G96" s="804"/>
    </row>
    <row r="98" spans="2:7" ht="15" thickBot="1">
      <c r="B98" s="1955" t="s">
        <v>1363</v>
      </c>
      <c r="C98" s="1956"/>
      <c r="D98" s="1956"/>
      <c r="E98" s="1956"/>
      <c r="F98" s="1956"/>
      <c r="G98" s="1956"/>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1957">
        <v>4</v>
      </c>
      <c r="C103" s="578" t="s">
        <v>1418</v>
      </c>
      <c r="D103" s="1959">
        <v>10.894</v>
      </c>
      <c r="E103" s="579"/>
      <c r="F103" s="580" t="s">
        <v>1415</v>
      </c>
      <c r="G103" s="581" t="s">
        <v>1419</v>
      </c>
    </row>
    <row r="104" spans="2:7" ht="29.5" thickBot="1">
      <c r="B104" s="1958"/>
      <c r="C104" s="578" t="s">
        <v>1420</v>
      </c>
      <c r="D104" s="1960"/>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989" t="s">
        <v>64</v>
      </c>
      <c r="B1" s="1990"/>
      <c r="C1" s="1990"/>
      <c r="D1" s="1990"/>
      <c r="E1" s="1990"/>
      <c r="F1" s="1990"/>
      <c r="G1" s="1990"/>
      <c r="H1" s="1990"/>
      <c r="I1" s="1990"/>
      <c r="J1" s="1990"/>
      <c r="K1" s="1990"/>
      <c r="L1" s="1990"/>
      <c r="M1" s="1990"/>
      <c r="N1" s="1990"/>
      <c r="O1" s="1990"/>
      <c r="P1" s="1990"/>
      <c r="Q1" s="1990"/>
      <c r="R1" s="1990"/>
      <c r="S1" s="1990"/>
      <c r="T1" s="1990"/>
      <c r="U1" s="1990"/>
      <c r="V1" s="1990"/>
      <c r="W1" s="1990"/>
      <c r="X1" s="1990"/>
      <c r="Y1" s="1990"/>
      <c r="Z1" s="1990"/>
      <c r="AA1" s="1990"/>
      <c r="AB1" s="1990"/>
      <c r="AC1" s="1990"/>
      <c r="AD1" s="1990"/>
      <c r="AE1" s="1991"/>
    </row>
    <row r="2" spans="1:31" ht="15.5">
      <c r="A2" s="1992" t="s">
        <v>65</v>
      </c>
      <c r="B2" s="1993"/>
      <c r="C2" s="1993"/>
      <c r="D2" s="1993"/>
      <c r="E2" s="1993"/>
      <c r="F2" s="1993"/>
      <c r="G2" s="1993"/>
      <c r="H2" s="1993"/>
      <c r="I2" s="1993"/>
      <c r="J2" s="1993"/>
      <c r="K2" s="1993"/>
      <c r="L2" s="1993"/>
      <c r="M2" s="1993"/>
      <c r="N2" s="1993"/>
      <c r="O2" s="1993"/>
      <c r="P2" s="1993"/>
      <c r="Q2" s="1993"/>
      <c r="R2" s="1993"/>
      <c r="S2" s="1993"/>
      <c r="T2" s="1993"/>
      <c r="U2" s="1993"/>
      <c r="V2" s="1993"/>
      <c r="W2" s="1993"/>
      <c r="X2" s="1993"/>
      <c r="Y2" s="1993"/>
      <c r="Z2" s="1993"/>
      <c r="AA2" s="1993"/>
      <c r="AB2" s="1993"/>
      <c r="AC2" s="1993"/>
      <c r="AD2" s="1993"/>
      <c r="AE2" s="1994"/>
    </row>
    <row r="3" spans="1:31" ht="15.5">
      <c r="A3" s="1995" t="s">
        <v>66</v>
      </c>
      <c r="B3" s="1996"/>
      <c r="C3" s="1996"/>
      <c r="D3" s="1996"/>
      <c r="E3" s="1996"/>
      <c r="F3" s="1996"/>
      <c r="G3" s="1996"/>
      <c r="H3" s="1996"/>
      <c r="I3" s="1996"/>
      <c r="J3" s="1996"/>
      <c r="K3" s="1996"/>
      <c r="L3" s="1996"/>
      <c r="M3" s="1996"/>
      <c r="N3" s="1996"/>
      <c r="O3" s="1996"/>
      <c r="P3" s="1996"/>
      <c r="Q3" s="1996"/>
      <c r="R3" s="1996"/>
      <c r="S3" s="1996"/>
      <c r="T3" s="1996"/>
      <c r="U3" s="1996"/>
      <c r="V3" s="1996"/>
      <c r="W3" s="1996"/>
      <c r="X3" s="1996"/>
      <c r="Y3" s="1996"/>
      <c r="Z3" s="1996"/>
      <c r="AA3" s="1996"/>
      <c r="AB3" s="1996"/>
      <c r="AC3" s="1996"/>
      <c r="AD3" s="1996"/>
      <c r="AE3" s="1997"/>
    </row>
    <row r="4" spans="1:31" ht="18.5">
      <c r="A4" s="1998" t="s">
        <v>67</v>
      </c>
      <c r="B4" s="1999"/>
      <c r="C4" s="1999"/>
      <c r="D4" s="1999"/>
      <c r="E4" s="1999"/>
      <c r="F4" s="1999"/>
      <c r="G4" s="1999"/>
      <c r="H4" s="1999"/>
      <c r="I4" s="1999"/>
      <c r="J4" s="1999"/>
      <c r="K4" s="1999"/>
      <c r="L4" s="1999"/>
      <c r="M4" s="1999"/>
      <c r="N4" s="1999"/>
      <c r="O4" s="1999"/>
      <c r="P4" s="1999"/>
      <c r="Q4" s="1999"/>
      <c r="R4" s="1999"/>
      <c r="S4" s="1999"/>
      <c r="T4" s="1999"/>
      <c r="U4" s="1999"/>
      <c r="V4" s="1999"/>
      <c r="W4" s="1999"/>
      <c r="X4" s="1999"/>
      <c r="Y4" s="1999"/>
      <c r="Z4" s="1999"/>
      <c r="AA4" s="1999"/>
      <c r="AB4" s="1999"/>
      <c r="AC4" s="1999"/>
      <c r="AD4" s="1999"/>
      <c r="AE4" s="2000"/>
    </row>
    <row r="5" spans="1:31" ht="29" hidden="1">
      <c r="A5" s="351" t="s">
        <v>68</v>
      </c>
      <c r="B5" s="351" t="s">
        <v>69</v>
      </c>
      <c r="C5" s="351" t="s">
        <v>70</v>
      </c>
      <c r="D5" s="351" t="s">
        <v>71</v>
      </c>
      <c r="E5" s="351" t="s">
        <v>72</v>
      </c>
      <c r="F5" s="351" t="s">
        <v>20</v>
      </c>
    </row>
    <row r="6" spans="1:31" hidden="1">
      <c r="A6" s="76">
        <v>1</v>
      </c>
      <c r="B6" s="76" t="s">
        <v>73</v>
      </c>
      <c r="C6" s="76">
        <v>2.653</v>
      </c>
      <c r="D6" s="1978">
        <v>45684</v>
      </c>
      <c r="E6" s="1978">
        <v>45691</v>
      </c>
      <c r="F6" s="76" t="s">
        <v>74</v>
      </c>
    </row>
    <row r="7" spans="1:31" hidden="1">
      <c r="A7" s="76">
        <f>A6+1</f>
        <v>2</v>
      </c>
      <c r="B7" s="76" t="s">
        <v>75</v>
      </c>
      <c r="C7" s="76">
        <v>5.31</v>
      </c>
      <c r="D7" s="1981"/>
      <c r="E7" s="1981"/>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1978">
        <v>45715</v>
      </c>
      <c r="F11" s="76" t="s">
        <v>74</v>
      </c>
      <c r="H11" s="514"/>
      <c r="I11" s="76"/>
      <c r="J11" s="361"/>
      <c r="K11" s="76"/>
      <c r="L11" s="76"/>
      <c r="M11" s="76"/>
    </row>
    <row r="12" spans="1:31" hidden="1">
      <c r="A12" s="76">
        <f>A11+1</f>
        <v>7</v>
      </c>
      <c r="B12" s="76" t="s">
        <v>83</v>
      </c>
      <c r="C12" s="76">
        <v>2.09</v>
      </c>
      <c r="D12" s="497">
        <v>45713</v>
      </c>
      <c r="E12" s="1980"/>
      <c r="F12" s="76" t="s">
        <v>74</v>
      </c>
    </row>
    <row r="13" spans="1:31" hidden="1">
      <c r="A13" s="76">
        <f t="shared" si="0"/>
        <v>8</v>
      </c>
      <c r="B13" s="76" t="s">
        <v>84</v>
      </c>
      <c r="C13" s="76">
        <v>3.8929999999999998</v>
      </c>
      <c r="D13" s="497">
        <v>45713</v>
      </c>
      <c r="E13" s="1980"/>
      <c r="F13" s="76" t="s">
        <v>74</v>
      </c>
    </row>
    <row r="14" spans="1:31" hidden="1">
      <c r="A14" s="76">
        <f t="shared" si="0"/>
        <v>9</v>
      </c>
      <c r="B14" s="76" t="s">
        <v>85</v>
      </c>
      <c r="C14" s="76">
        <v>6.9710000000000001</v>
      </c>
      <c r="D14" s="497">
        <v>45713</v>
      </c>
      <c r="E14" s="1981"/>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01"/>
    </row>
    <row r="19" spans="1:14" hidden="1">
      <c r="A19" s="76">
        <f t="shared" si="0"/>
        <v>14</v>
      </c>
      <c r="B19" s="530" t="s">
        <v>1101</v>
      </c>
      <c r="C19" s="76">
        <v>1.6559999999999999</v>
      </c>
      <c r="D19" s="76"/>
      <c r="E19" s="76"/>
      <c r="F19" s="522" t="s">
        <v>81</v>
      </c>
      <c r="G19" s="360"/>
      <c r="H19" s="2001"/>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1982" t="s">
        <v>1144</v>
      </c>
      <c r="B63" s="1984"/>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002" t="s">
        <v>1363</v>
      </c>
      <c r="D66" s="2003"/>
      <c r="E66" s="2003"/>
      <c r="F66" s="2003"/>
      <c r="G66" s="2004"/>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1940" t="s">
        <v>1048</v>
      </c>
      <c r="B76" s="540">
        <f t="shared" si="2"/>
        <v>9</v>
      </c>
      <c r="C76" s="335" t="s">
        <v>1383</v>
      </c>
      <c r="D76" s="571">
        <v>7.9619999999999997</v>
      </c>
      <c r="E76" s="555">
        <v>45691</v>
      </c>
      <c r="F76" s="540"/>
      <c r="G76" s="556" t="s">
        <v>74</v>
      </c>
      <c r="H76" s="561" t="s">
        <v>1384</v>
      </c>
    </row>
    <row r="77" spans="1:9">
      <c r="A77" s="1941"/>
      <c r="B77" s="540">
        <f t="shared" si="2"/>
        <v>10</v>
      </c>
      <c r="C77" s="335" t="s">
        <v>1385</v>
      </c>
      <c r="D77" s="571">
        <v>19.567</v>
      </c>
      <c r="E77" s="555">
        <v>45713</v>
      </c>
      <c r="F77" s="540"/>
      <c r="G77" s="556" t="s">
        <v>74</v>
      </c>
      <c r="H77" s="561"/>
    </row>
    <row r="78" spans="1:9">
      <c r="A78" s="1941"/>
      <c r="B78" s="540">
        <f t="shared" si="2"/>
        <v>11</v>
      </c>
      <c r="C78" s="335" t="s">
        <v>1386</v>
      </c>
      <c r="D78" s="571">
        <v>20.273</v>
      </c>
      <c r="E78" s="555">
        <v>45691</v>
      </c>
      <c r="F78" s="540"/>
      <c r="G78" s="556" t="s">
        <v>74</v>
      </c>
      <c r="H78" s="561"/>
    </row>
    <row r="79" spans="1:9">
      <c r="A79" s="1941"/>
      <c r="B79" s="540">
        <f t="shared" si="2"/>
        <v>12</v>
      </c>
      <c r="C79" s="335" t="s">
        <v>1387</v>
      </c>
      <c r="D79" s="571">
        <v>3.0840000000000001</v>
      </c>
      <c r="E79" s="555">
        <v>45712</v>
      </c>
      <c r="F79" s="540"/>
      <c r="G79" s="556" t="s">
        <v>74</v>
      </c>
      <c r="H79" s="561"/>
    </row>
    <row r="80" spans="1:9">
      <c r="A80" s="1941"/>
      <c r="B80" s="540">
        <f t="shared" si="2"/>
        <v>13</v>
      </c>
      <c r="C80" s="335" t="s">
        <v>1388</v>
      </c>
      <c r="D80" s="571">
        <v>14.119</v>
      </c>
      <c r="E80" s="555">
        <v>45715</v>
      </c>
      <c r="F80" s="540"/>
      <c r="G80" s="556" t="s">
        <v>74</v>
      </c>
      <c r="H80" s="561"/>
    </row>
    <row r="81" spans="1:8">
      <c r="A81" s="1941"/>
      <c r="B81" s="540">
        <f t="shared" si="2"/>
        <v>14</v>
      </c>
      <c r="C81" s="335" t="s">
        <v>1389</v>
      </c>
      <c r="D81" s="571">
        <v>9.4949999999999992</v>
      </c>
      <c r="E81" s="555">
        <v>45722</v>
      </c>
      <c r="F81" s="540"/>
      <c r="G81" s="556" t="s">
        <v>74</v>
      </c>
      <c r="H81" s="561"/>
    </row>
    <row r="82" spans="1:8">
      <c r="A82" s="1942"/>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1955" t="s">
        <v>1363</v>
      </c>
      <c r="C95" s="1956"/>
      <c r="D95" s="1956"/>
      <c r="E95" s="1956"/>
      <c r="F95" s="1956"/>
      <c r="G95" s="1956"/>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1957">
        <v>4</v>
      </c>
      <c r="C100" s="578" t="s">
        <v>1418</v>
      </c>
      <c r="D100" s="1959">
        <v>10.894</v>
      </c>
      <c r="E100" s="579"/>
      <c r="F100" s="580" t="s">
        <v>1415</v>
      </c>
      <c r="G100" s="581" t="s">
        <v>1419</v>
      </c>
    </row>
    <row r="101" spans="2:7" ht="29.5" hidden="1" customHeight="1" thickBot="1">
      <c r="B101" s="1958"/>
      <c r="C101" s="578" t="s">
        <v>1420</v>
      </c>
      <c r="D101" s="1960"/>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303"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05" t="s">
        <v>1717</v>
      </c>
    </row>
    <row r="17" spans="3:6">
      <c r="C17" s="981"/>
      <c r="D17" s="421" t="s">
        <v>1715</v>
      </c>
      <c r="E17" s="421">
        <f>7584/1000</f>
        <v>7.5839999999999996</v>
      </c>
      <c r="F17" s="2005"/>
    </row>
    <row r="18" spans="3:6">
      <c r="C18" s="981"/>
      <c r="D18" s="985" t="s">
        <v>1716</v>
      </c>
      <c r="E18" s="421">
        <f>6951/1000</f>
        <v>6.9509999999999996</v>
      </c>
      <c r="F18" s="2005"/>
    </row>
    <row r="19" spans="3:6" ht="1" customHeight="1">
      <c r="C19" s="310"/>
      <c r="D19" s="983" t="s">
        <v>1402</v>
      </c>
      <c r="E19" s="359">
        <f>SUM(E17:E18)</f>
        <v>14.535</v>
      </c>
      <c r="F19" s="2005"/>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2"/>
      <c r="H10" s="1006"/>
      <c r="I10" s="1006"/>
      <c r="J10" s="1006"/>
      <c r="K10" s="1006"/>
    </row>
    <row r="11" spans="1:11">
      <c r="A11" s="1006"/>
      <c r="B11" s="1006"/>
      <c r="C11" s="1006"/>
      <c r="D11" s="1006"/>
      <c r="E11" s="1006"/>
      <c r="F11" s="1006"/>
      <c r="G11" s="1552"/>
      <c r="H11" s="1006"/>
      <c r="I11" s="1006"/>
      <c r="J11" s="947"/>
      <c r="K11" s="1006"/>
    </row>
    <row r="12" spans="1:11">
      <c r="A12" s="947"/>
      <c r="B12" s="947"/>
      <c r="C12" s="947"/>
      <c r="D12" s="947"/>
      <c r="E12" s="947"/>
      <c r="F12" s="947"/>
      <c r="G12" s="1552"/>
      <c r="H12" s="947"/>
      <c r="I12" s="947"/>
      <c r="J12" s="947"/>
      <c r="K12" s="1006"/>
    </row>
    <row r="13" spans="1:11">
      <c r="A13" s="947"/>
      <c r="B13" s="947"/>
      <c r="C13" s="947"/>
      <c r="D13" s="947"/>
      <c r="E13" s="947"/>
      <c r="F13" s="947"/>
      <c r="G13" s="155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80" bestFit="1" customWidth="1"/>
    <col min="2" max="2" width="23.36328125" style="1671" customWidth="1"/>
    <col min="3" max="3" width="26.1796875" style="1706" customWidth="1"/>
    <col min="4" max="4" width="15.81640625" style="1706" customWidth="1"/>
    <col min="5" max="5" width="17.453125" style="1706" customWidth="1"/>
    <col min="6" max="6" width="15.81640625" style="1706" customWidth="1"/>
    <col min="7" max="7" width="14.453125" style="1706" customWidth="1"/>
    <col min="8" max="8" width="14.36328125" style="1706" customWidth="1"/>
    <col min="9" max="9" width="19.54296875" style="1706" customWidth="1"/>
    <col min="10" max="11" width="14.81640625" style="1706" customWidth="1"/>
    <col min="12" max="12" width="38.54296875" style="1706" customWidth="1"/>
    <col min="13" max="13" width="58" style="1670" bestFit="1" customWidth="1"/>
    <col min="14" max="14" width="0" style="1671" hidden="1" customWidth="1"/>
    <col min="15" max="16384" width="8.90625" style="1671"/>
  </cols>
  <sheetData>
    <row r="1" spans="1:14" ht="30.5" customHeight="1">
      <c r="A1" s="2013" t="s">
        <v>2068</v>
      </c>
      <c r="B1" s="2013"/>
      <c r="C1" s="2013"/>
      <c r="D1" s="2013"/>
      <c r="E1" s="2013"/>
      <c r="F1" s="2013"/>
      <c r="G1" s="2013"/>
      <c r="H1" s="2013"/>
      <c r="I1" s="2013"/>
      <c r="J1" s="2013"/>
      <c r="K1" s="2013"/>
      <c r="L1" s="2013"/>
      <c r="M1" s="2013"/>
    </row>
    <row r="2" spans="1:14" ht="21" customHeight="1">
      <c r="A2" s="1672"/>
      <c r="B2" s="2014" t="s">
        <v>2069</v>
      </c>
      <c r="C2" s="2014"/>
      <c r="D2" s="2014"/>
      <c r="E2" s="2014"/>
      <c r="F2" s="2014" t="s">
        <v>2070</v>
      </c>
      <c r="G2" s="2014"/>
      <c r="H2" s="2014"/>
      <c r="I2" s="2014"/>
      <c r="J2" s="2014"/>
      <c r="K2" s="2014"/>
      <c r="L2" s="2014"/>
      <c r="M2" s="2014"/>
    </row>
    <row r="3" spans="1:14" ht="74.5" customHeight="1">
      <c r="A3" s="1673" t="s">
        <v>2071</v>
      </c>
      <c r="B3" s="1673" t="s">
        <v>2072</v>
      </c>
      <c r="C3" s="1673" t="s">
        <v>486</v>
      </c>
      <c r="D3" s="1673" t="s">
        <v>2073</v>
      </c>
      <c r="E3" s="1673" t="s">
        <v>2074</v>
      </c>
      <c r="F3" s="1673" t="s">
        <v>2075</v>
      </c>
      <c r="G3" s="1673" t="s">
        <v>2076</v>
      </c>
      <c r="H3" s="1673" t="s">
        <v>2077</v>
      </c>
      <c r="I3" s="1673" t="s">
        <v>2078</v>
      </c>
      <c r="J3" s="1673" t="s">
        <v>2079</v>
      </c>
      <c r="K3" s="1673" t="s">
        <v>2080</v>
      </c>
      <c r="L3" s="1674" t="s">
        <v>2081</v>
      </c>
      <c r="M3" s="1674" t="s">
        <v>20</v>
      </c>
    </row>
    <row r="4" spans="1:14">
      <c r="A4" s="2009" t="s">
        <v>2082</v>
      </c>
      <c r="B4" s="2009"/>
      <c r="C4" s="2009"/>
      <c r="D4" s="2009"/>
      <c r="E4" s="1675"/>
      <c r="F4" s="1675"/>
      <c r="G4" s="1675"/>
      <c r="H4" s="1675"/>
      <c r="I4" s="1675"/>
      <c r="J4" s="1675"/>
      <c r="K4" s="1676"/>
      <c r="L4" s="1677"/>
      <c r="M4" s="1678"/>
    </row>
    <row r="5" spans="1:14" ht="46.5">
      <c r="A5" s="1679">
        <v>1</v>
      </c>
      <c r="B5" s="1680" t="s">
        <v>2083</v>
      </c>
      <c r="C5" s="1681" t="s">
        <v>2084</v>
      </c>
      <c r="D5" s="1681" t="s">
        <v>2085</v>
      </c>
      <c r="E5" s="1682" t="s">
        <v>2086</v>
      </c>
      <c r="F5" s="1682" t="s">
        <v>2086</v>
      </c>
      <c r="G5" s="1683"/>
      <c r="H5" s="1683"/>
      <c r="I5" s="1683"/>
      <c r="J5" s="1681" t="s">
        <v>74</v>
      </c>
      <c r="K5" s="1681"/>
      <c r="L5" s="1684" t="s">
        <v>2087</v>
      </c>
      <c r="M5" s="1685"/>
    </row>
    <row r="6" spans="1:14">
      <c r="A6" s="1679">
        <v>2</v>
      </c>
      <c r="B6" s="1680" t="s">
        <v>2088</v>
      </c>
      <c r="C6" s="1681" t="s">
        <v>2089</v>
      </c>
      <c r="D6" s="1681" t="s">
        <v>2090</v>
      </c>
      <c r="E6" s="1682" t="s">
        <v>2091</v>
      </c>
      <c r="F6" s="1681"/>
      <c r="G6" s="1681"/>
      <c r="H6" s="1681"/>
      <c r="I6" s="1681"/>
      <c r="J6" s="1681"/>
      <c r="K6" s="1681" t="s">
        <v>2092</v>
      </c>
      <c r="L6" s="1684"/>
      <c r="M6" s="1685"/>
    </row>
    <row r="7" spans="1:14">
      <c r="A7" s="1679">
        <v>3</v>
      </c>
      <c r="B7" s="1680" t="s">
        <v>2093</v>
      </c>
      <c r="C7" s="1681" t="s">
        <v>2094</v>
      </c>
      <c r="D7" s="1681" t="s">
        <v>1323</v>
      </c>
      <c r="E7" s="1682" t="s">
        <v>2095</v>
      </c>
      <c r="F7" s="1681" t="s">
        <v>2096</v>
      </c>
      <c r="G7" s="1681"/>
      <c r="H7" s="1681"/>
      <c r="I7" s="1681"/>
      <c r="J7" s="1681"/>
      <c r="K7" s="1681" t="s">
        <v>2097</v>
      </c>
      <c r="L7" s="1684" t="s">
        <v>2098</v>
      </c>
      <c r="M7" s="1685"/>
    </row>
    <row r="8" spans="1:14">
      <c r="A8" s="1679">
        <v>4</v>
      </c>
      <c r="B8" s="1680" t="s">
        <v>2099</v>
      </c>
      <c r="C8" s="1681" t="s">
        <v>2100</v>
      </c>
      <c r="D8" s="1681" t="s">
        <v>1323</v>
      </c>
      <c r="E8" s="1682" t="s">
        <v>2095</v>
      </c>
      <c r="F8" s="1681" t="s">
        <v>2096</v>
      </c>
      <c r="G8" s="1681"/>
      <c r="H8" s="1681"/>
      <c r="I8" s="1681"/>
      <c r="J8" s="1681"/>
      <c r="K8" s="1681" t="s">
        <v>2097</v>
      </c>
      <c r="L8" s="1684" t="s">
        <v>2098</v>
      </c>
      <c r="M8" s="1685"/>
    </row>
    <row r="9" spans="1:14">
      <c r="A9" s="1679">
        <v>5</v>
      </c>
      <c r="B9" s="1680" t="s">
        <v>2101</v>
      </c>
      <c r="C9" s="1681" t="s">
        <v>2084</v>
      </c>
      <c r="D9" s="1681" t="s">
        <v>1323</v>
      </c>
      <c r="E9" s="1681" t="s">
        <v>2102</v>
      </c>
      <c r="F9" s="1681" t="s">
        <v>2037</v>
      </c>
      <c r="G9" s="1681" t="s">
        <v>2037</v>
      </c>
      <c r="H9" s="1683"/>
      <c r="I9" s="1683"/>
      <c r="J9" s="1681" t="s">
        <v>2103</v>
      </c>
      <c r="K9" s="1683"/>
      <c r="L9" s="1680"/>
      <c r="M9" s="1686"/>
    </row>
    <row r="10" spans="1:14" ht="16" customHeight="1">
      <c r="A10" s="1679">
        <v>6</v>
      </c>
      <c r="B10" s="1680" t="s">
        <v>2104</v>
      </c>
      <c r="C10" s="1681" t="s">
        <v>2105</v>
      </c>
      <c r="D10" s="1681" t="s">
        <v>1323</v>
      </c>
      <c r="E10" s="1681" t="s">
        <v>2106</v>
      </c>
      <c r="F10" s="1681" t="s">
        <v>2107</v>
      </c>
      <c r="G10" s="1681" t="s">
        <v>2108</v>
      </c>
      <c r="H10" s="1683"/>
      <c r="I10" s="1683"/>
      <c r="J10" s="1681" t="s">
        <v>2103</v>
      </c>
      <c r="K10" s="1683"/>
      <c r="L10" s="1680"/>
      <c r="M10" s="1686" t="s">
        <v>2109</v>
      </c>
    </row>
    <row r="11" spans="1:14">
      <c r="A11" s="1679">
        <v>7</v>
      </c>
      <c r="B11" s="1680" t="s">
        <v>2110</v>
      </c>
      <c r="C11" s="1681" t="s">
        <v>2105</v>
      </c>
      <c r="D11" s="1681" t="s">
        <v>1323</v>
      </c>
      <c r="E11" s="1681" t="s">
        <v>2106</v>
      </c>
      <c r="F11" s="1681" t="s">
        <v>2107</v>
      </c>
      <c r="G11" s="1681" t="s">
        <v>2111</v>
      </c>
      <c r="H11" s="1683"/>
      <c r="I11" s="1683"/>
      <c r="J11" s="1681" t="s">
        <v>2103</v>
      </c>
      <c r="K11" s="1683"/>
      <c r="L11" s="1680"/>
      <c r="M11" s="1686" t="s">
        <v>2109</v>
      </c>
      <c r="N11" s="1671" t="s">
        <v>2112</v>
      </c>
    </row>
    <row r="12" spans="1:14">
      <c r="A12" s="1679">
        <v>8</v>
      </c>
      <c r="B12" s="1680" t="s">
        <v>2113</v>
      </c>
      <c r="C12" s="1681" t="s">
        <v>2094</v>
      </c>
      <c r="D12" s="1681" t="s">
        <v>1323</v>
      </c>
      <c r="E12" s="1681" t="s">
        <v>2106</v>
      </c>
      <c r="F12" s="1681" t="s">
        <v>2107</v>
      </c>
      <c r="G12" s="1681" t="s">
        <v>2108</v>
      </c>
      <c r="H12" s="1683"/>
      <c r="I12" s="1683"/>
      <c r="J12" s="1681" t="s">
        <v>2103</v>
      </c>
      <c r="K12" s="1683"/>
      <c r="L12" s="1680"/>
      <c r="M12" s="1686" t="s">
        <v>2109</v>
      </c>
    </row>
    <row r="13" spans="1:14">
      <c r="A13" s="1679">
        <v>9</v>
      </c>
      <c r="B13" s="1680" t="s">
        <v>2114</v>
      </c>
      <c r="C13" s="1681" t="s">
        <v>2094</v>
      </c>
      <c r="D13" s="1681" t="s">
        <v>1323</v>
      </c>
      <c r="E13" s="1681" t="s">
        <v>2106</v>
      </c>
      <c r="F13" s="1681" t="s">
        <v>2115</v>
      </c>
      <c r="G13" s="1681" t="s">
        <v>2116</v>
      </c>
      <c r="H13" s="1683"/>
      <c r="I13" s="1683"/>
      <c r="J13" s="1681" t="s">
        <v>2117</v>
      </c>
      <c r="K13" s="1683"/>
      <c r="L13" s="1680"/>
      <c r="M13" s="1686"/>
    </row>
    <row r="14" spans="1:14">
      <c r="A14" s="1679">
        <v>10</v>
      </c>
      <c r="B14" s="1680" t="s">
        <v>2118</v>
      </c>
      <c r="C14" s="1803" t="s">
        <v>2094</v>
      </c>
      <c r="D14" s="1681" t="s">
        <v>1323</v>
      </c>
      <c r="E14" s="1681" t="s">
        <v>2106</v>
      </c>
      <c r="F14" s="1681" t="s">
        <v>2115</v>
      </c>
      <c r="G14" s="1681" t="s">
        <v>2116</v>
      </c>
      <c r="H14" s="1683"/>
      <c r="I14" s="1683"/>
      <c r="J14" s="1681" t="s">
        <v>2117</v>
      </c>
      <c r="K14" s="1683"/>
      <c r="L14" s="1680"/>
      <c r="M14" s="1686"/>
      <c r="N14" s="1671" t="s">
        <v>2119</v>
      </c>
    </row>
    <row r="15" spans="1:14">
      <c r="A15" s="1679">
        <v>11</v>
      </c>
      <c r="B15" s="1680" t="s">
        <v>2120</v>
      </c>
      <c r="C15" s="1803" t="s">
        <v>2089</v>
      </c>
      <c r="D15" s="1681" t="s">
        <v>1551</v>
      </c>
      <c r="E15" s="1681" t="s">
        <v>2106</v>
      </c>
      <c r="F15" s="1681" t="s">
        <v>2115</v>
      </c>
      <c r="G15" s="1681" t="s">
        <v>2116</v>
      </c>
      <c r="H15" s="1683"/>
      <c r="I15" s="1683"/>
      <c r="J15" s="1681" t="s">
        <v>2117</v>
      </c>
      <c r="K15" s="1683"/>
      <c r="L15" s="1680"/>
      <c r="M15" s="1686"/>
    </row>
    <row r="16" spans="1:14">
      <c r="A16" s="1679">
        <v>12</v>
      </c>
      <c r="B16" s="1680" t="s">
        <v>2121</v>
      </c>
      <c r="C16" s="1681" t="s">
        <v>2084</v>
      </c>
      <c r="D16" s="1681" t="s">
        <v>1551</v>
      </c>
      <c r="E16" s="1681" t="s">
        <v>2102</v>
      </c>
      <c r="F16" s="1681" t="s">
        <v>2122</v>
      </c>
      <c r="G16" s="1681" t="s">
        <v>2123</v>
      </c>
      <c r="H16" s="1683"/>
      <c r="I16" s="1683"/>
      <c r="J16" s="1681" t="s">
        <v>2124</v>
      </c>
      <c r="K16" s="1683"/>
      <c r="L16" s="1684"/>
      <c r="M16" s="1687"/>
    </row>
    <row r="17" spans="1:13" ht="24.5" customHeight="1">
      <c r="A17" s="2009" t="s">
        <v>1997</v>
      </c>
      <c r="B17" s="2009"/>
      <c r="C17" s="2009"/>
      <c r="D17" s="2009"/>
      <c r="E17" s="1675"/>
      <c r="F17" s="1675"/>
      <c r="G17" s="1675"/>
      <c r="H17" s="1675"/>
      <c r="I17" s="1675"/>
      <c r="J17" s="1675"/>
      <c r="K17" s="1676"/>
      <c r="L17" s="1688"/>
      <c r="M17" s="1689"/>
    </row>
    <row r="18" spans="1:13" ht="31">
      <c r="A18" s="1681">
        <v>1</v>
      </c>
      <c r="B18" s="1680" t="s">
        <v>1989</v>
      </c>
      <c r="C18" s="1690" t="s">
        <v>1990</v>
      </c>
      <c r="D18" s="1681" t="s">
        <v>1991</v>
      </c>
      <c r="E18" s="1681" t="s">
        <v>2125</v>
      </c>
      <c r="F18" s="1681" t="s">
        <v>2125</v>
      </c>
      <c r="G18" s="1681" t="s">
        <v>2126</v>
      </c>
      <c r="H18" s="1681"/>
      <c r="I18" s="1681"/>
      <c r="J18" s="1681"/>
      <c r="K18" s="1681" t="s">
        <v>2097</v>
      </c>
      <c r="L18" s="1680" t="s">
        <v>2127</v>
      </c>
      <c r="M18" s="1687"/>
    </row>
    <row r="19" spans="1:13" ht="46.5">
      <c r="A19" s="1681">
        <v>2</v>
      </c>
      <c r="B19" s="1680" t="s">
        <v>1994</v>
      </c>
      <c r="C19" s="1690" t="s">
        <v>1995</v>
      </c>
      <c r="D19" s="1681" t="s">
        <v>1991</v>
      </c>
      <c r="E19" s="1681" t="s">
        <v>2125</v>
      </c>
      <c r="F19" s="1681" t="s">
        <v>2125</v>
      </c>
      <c r="G19" s="1681" t="s">
        <v>2128</v>
      </c>
      <c r="H19" s="1681" t="s">
        <v>2129</v>
      </c>
      <c r="I19" s="1681" t="s">
        <v>2122</v>
      </c>
      <c r="J19" s="1682" t="s">
        <v>2130</v>
      </c>
      <c r="K19" s="1683"/>
      <c r="L19" s="1680"/>
      <c r="M19" s="1687"/>
    </row>
    <row r="20" spans="1:13">
      <c r="A20" s="2009" t="s">
        <v>2131</v>
      </c>
      <c r="B20" s="2009"/>
      <c r="C20" s="2009"/>
      <c r="D20" s="2009"/>
      <c r="E20" s="1675"/>
      <c r="F20" s="1675"/>
      <c r="G20" s="1675"/>
      <c r="H20" s="1675"/>
      <c r="I20" s="1675"/>
      <c r="J20" s="1675"/>
      <c r="K20" s="1676"/>
      <c r="L20" s="1688"/>
      <c r="M20" s="1689"/>
    </row>
    <row r="21" spans="1:13" ht="51" customHeight="1">
      <c r="A21" s="1681">
        <v>1</v>
      </c>
      <c r="B21" s="1680" t="s">
        <v>2132</v>
      </c>
      <c r="C21" s="1681" t="s">
        <v>2206</v>
      </c>
      <c r="D21" s="1681" t="s">
        <v>2133</v>
      </c>
      <c r="E21" s="1681" t="s">
        <v>2125</v>
      </c>
      <c r="F21" s="1681" t="s">
        <v>2134</v>
      </c>
      <c r="G21" s="1681" t="s">
        <v>2135</v>
      </c>
      <c r="H21" s="1681" t="s">
        <v>2136</v>
      </c>
      <c r="I21" s="1681" t="s">
        <v>2137</v>
      </c>
      <c r="J21" s="1681" t="s">
        <v>2136</v>
      </c>
      <c r="K21" s="1683"/>
      <c r="L21" s="1680"/>
      <c r="M21" s="1687"/>
    </row>
    <row r="22" spans="1:13" ht="46.5">
      <c r="A22" s="1681">
        <v>2</v>
      </c>
      <c r="B22" s="1680" t="s">
        <v>2138</v>
      </c>
      <c r="C22" s="1804" t="s">
        <v>2207</v>
      </c>
      <c r="D22" s="1681" t="s">
        <v>2133</v>
      </c>
      <c r="E22" s="1681" t="s">
        <v>2125</v>
      </c>
      <c r="F22" s="1681" t="s">
        <v>2134</v>
      </c>
      <c r="G22" s="1681" t="s">
        <v>2139</v>
      </c>
      <c r="H22" s="1681" t="s">
        <v>2136</v>
      </c>
      <c r="I22" s="1681" t="s">
        <v>2137</v>
      </c>
      <c r="J22" s="1681" t="s">
        <v>2136</v>
      </c>
      <c r="K22" s="1683"/>
      <c r="L22" s="1680"/>
      <c r="M22" s="1687"/>
    </row>
    <row r="23" spans="1:13">
      <c r="A23" s="2009" t="s">
        <v>2140</v>
      </c>
      <c r="B23" s="2009"/>
      <c r="C23" s="2009"/>
      <c r="D23" s="2009"/>
      <c r="E23" s="1675"/>
      <c r="F23" s="1675"/>
      <c r="G23" s="1675"/>
      <c r="H23" s="1675"/>
      <c r="I23" s="1675"/>
      <c r="J23" s="1675"/>
      <c r="K23" s="1676"/>
      <c r="L23" s="1675"/>
      <c r="M23" s="1689"/>
    </row>
    <row r="24" spans="1:13" ht="31">
      <c r="A24" s="1691">
        <v>1</v>
      </c>
      <c r="B24" s="1692" t="s">
        <v>2141</v>
      </c>
      <c r="C24" s="1692" t="s">
        <v>2142</v>
      </c>
      <c r="D24" s="1681" t="s">
        <v>1747</v>
      </c>
      <c r="E24" s="1681" t="s">
        <v>2091</v>
      </c>
      <c r="F24" s="1681"/>
      <c r="G24" s="1681"/>
      <c r="H24" s="1681"/>
      <c r="I24" s="1681"/>
      <c r="J24" s="1681"/>
      <c r="K24" s="1681" t="s">
        <v>2092</v>
      </c>
      <c r="L24" s="1684"/>
      <c r="M24" s="1693"/>
    </row>
    <row r="25" spans="1:13" ht="43.5" customHeight="1">
      <c r="A25" s="1681">
        <v>2</v>
      </c>
      <c r="B25" s="1692" t="s">
        <v>2143</v>
      </c>
      <c r="C25" s="1692" t="s">
        <v>1746</v>
      </c>
      <c r="D25" s="1681" t="s">
        <v>1747</v>
      </c>
      <c r="E25" s="1681" t="s">
        <v>2144</v>
      </c>
      <c r="F25" s="1681" t="s">
        <v>2145</v>
      </c>
      <c r="G25" s="1681" t="s">
        <v>2146</v>
      </c>
      <c r="H25" s="1683"/>
      <c r="I25" s="1683"/>
      <c r="J25" s="1681" t="s">
        <v>2147</v>
      </c>
      <c r="K25" s="1683"/>
      <c r="L25" s="1680"/>
      <c r="M25" s="1694"/>
    </row>
    <row r="26" spans="1:13">
      <c r="A26" s="1681">
        <v>3</v>
      </c>
      <c r="B26" s="1692" t="s">
        <v>1749</v>
      </c>
      <c r="C26" s="1692" t="s">
        <v>1750</v>
      </c>
      <c r="D26" s="1681" t="s">
        <v>1747</v>
      </c>
      <c r="E26" s="1681" t="s">
        <v>2144</v>
      </c>
      <c r="F26" s="1681" t="s">
        <v>2145</v>
      </c>
      <c r="G26" s="1681" t="s">
        <v>2111</v>
      </c>
      <c r="H26" s="1681" t="s">
        <v>2148</v>
      </c>
      <c r="I26" s="1682">
        <v>45964</v>
      </c>
      <c r="J26" s="1682">
        <v>45975</v>
      </c>
      <c r="K26" s="1683"/>
      <c r="L26" s="1692"/>
      <c r="M26" s="1694"/>
    </row>
    <row r="27" spans="1:13">
      <c r="A27" s="1681">
        <v>4</v>
      </c>
      <c r="B27" s="1692" t="s">
        <v>1751</v>
      </c>
      <c r="C27" s="1692" t="s">
        <v>1752</v>
      </c>
      <c r="D27" s="1681" t="s">
        <v>1747</v>
      </c>
      <c r="E27" s="1681" t="s">
        <v>2144</v>
      </c>
      <c r="F27" s="1681" t="s">
        <v>2145</v>
      </c>
      <c r="G27" s="1683"/>
      <c r="H27" s="1683"/>
      <c r="I27" s="1683"/>
      <c r="J27" s="1681" t="s">
        <v>2149</v>
      </c>
      <c r="K27" s="1683"/>
      <c r="L27" s="1695"/>
      <c r="M27" s="1694"/>
    </row>
    <row r="28" spans="1:13">
      <c r="A28" s="1681">
        <v>5</v>
      </c>
      <c r="B28" s="1692" t="s">
        <v>2150</v>
      </c>
      <c r="C28" s="1692" t="s">
        <v>2151</v>
      </c>
      <c r="D28" s="1681" t="s">
        <v>1747</v>
      </c>
      <c r="E28" s="1682" t="s">
        <v>2095</v>
      </c>
      <c r="F28" s="1681" t="s">
        <v>2096</v>
      </c>
      <c r="G28" s="1681"/>
      <c r="H28" s="1681"/>
      <c r="I28" s="1681"/>
      <c r="J28" s="1681"/>
      <c r="K28" s="1681" t="s">
        <v>2097</v>
      </c>
      <c r="L28" s="1684" t="s">
        <v>2098</v>
      </c>
      <c r="M28" s="1694"/>
    </row>
    <row r="29" spans="1:13">
      <c r="A29" s="1681">
        <v>6</v>
      </c>
      <c r="B29" s="1692" t="s">
        <v>1753</v>
      </c>
      <c r="C29" s="1692" t="s">
        <v>1754</v>
      </c>
      <c r="D29" s="1681" t="s">
        <v>1747</v>
      </c>
      <c r="E29" s="1681" t="s">
        <v>2144</v>
      </c>
      <c r="F29" s="1681" t="s">
        <v>2145</v>
      </c>
      <c r="G29" s="1681" t="s">
        <v>2111</v>
      </c>
      <c r="H29" s="1681" t="s">
        <v>2148</v>
      </c>
      <c r="I29" s="1682">
        <v>45964</v>
      </c>
      <c r="J29" s="1682">
        <v>45975</v>
      </c>
      <c r="K29" s="1683"/>
      <c r="L29" s="1692"/>
      <c r="M29" s="1694"/>
    </row>
    <row r="30" spans="1:13">
      <c r="A30" s="1681">
        <v>7</v>
      </c>
      <c r="B30" s="1692" t="s">
        <v>1755</v>
      </c>
      <c r="C30" s="1808" t="s">
        <v>1756</v>
      </c>
      <c r="D30" s="1681" t="s">
        <v>1747</v>
      </c>
      <c r="E30" s="1681" t="s">
        <v>2144</v>
      </c>
      <c r="F30" s="1681" t="s">
        <v>2145</v>
      </c>
      <c r="G30" s="1681" t="s">
        <v>2111</v>
      </c>
      <c r="H30" s="1681" t="s">
        <v>2148</v>
      </c>
      <c r="I30" s="1682">
        <v>45964</v>
      </c>
      <c r="J30" s="1682">
        <v>45975</v>
      </c>
      <c r="K30" s="1683"/>
      <c r="L30" s="1692"/>
      <c r="M30" s="1694"/>
    </row>
    <row r="31" spans="1:13">
      <c r="A31" s="2009" t="s">
        <v>2152</v>
      </c>
      <c r="B31" s="2009"/>
      <c r="C31" s="2009"/>
      <c r="D31" s="2009"/>
      <c r="E31" s="1675"/>
      <c r="F31" s="1675"/>
      <c r="G31" s="1675"/>
      <c r="H31" s="1675"/>
      <c r="I31" s="1675"/>
      <c r="J31" s="1675"/>
      <c r="K31" s="1676"/>
      <c r="L31" s="1696"/>
      <c r="M31" s="1697" t="s">
        <v>2153</v>
      </c>
    </row>
    <row r="32" spans="1:13" ht="31">
      <c r="A32" s="1681">
        <v>1</v>
      </c>
      <c r="B32" s="1692" t="s">
        <v>2154</v>
      </c>
      <c r="C32" s="1690" t="s">
        <v>1796</v>
      </c>
      <c r="D32" s="1681" t="s">
        <v>2155</v>
      </c>
      <c r="E32" s="1681" t="s">
        <v>2156</v>
      </c>
      <c r="F32" s="1681" t="s">
        <v>2157</v>
      </c>
      <c r="G32" s="1681" t="s">
        <v>2158</v>
      </c>
      <c r="H32" s="1683"/>
      <c r="I32" s="1683"/>
      <c r="J32" s="1681" t="s">
        <v>2159</v>
      </c>
      <c r="K32" s="1683"/>
      <c r="L32" s="1680"/>
      <c r="M32" s="1698"/>
    </row>
    <row r="33" spans="1:13" ht="139.5">
      <c r="A33" s="1681">
        <v>2</v>
      </c>
      <c r="B33" s="1692" t="s">
        <v>2160</v>
      </c>
      <c r="C33" s="1690" t="s">
        <v>1796</v>
      </c>
      <c r="D33" s="1681" t="s">
        <v>2161</v>
      </c>
      <c r="E33" s="1681" t="s">
        <v>2156</v>
      </c>
      <c r="F33" s="1681" t="s">
        <v>2162</v>
      </c>
      <c r="G33" s="1681" t="s">
        <v>1542</v>
      </c>
      <c r="H33" s="1681" t="s">
        <v>2163</v>
      </c>
      <c r="I33" s="1681" t="s">
        <v>2164</v>
      </c>
      <c r="J33" s="1681"/>
      <c r="K33" s="1682">
        <v>46111</v>
      </c>
      <c r="L33" s="1680" t="s">
        <v>2165</v>
      </c>
      <c r="M33" s="1687" t="s">
        <v>2208</v>
      </c>
    </row>
    <row r="34" spans="1:13" ht="108.5">
      <c r="A34" s="1681">
        <v>3</v>
      </c>
      <c r="B34" s="1692" t="s">
        <v>2166</v>
      </c>
      <c r="C34" s="1690" t="s">
        <v>1796</v>
      </c>
      <c r="D34" s="1681" t="s">
        <v>2167</v>
      </c>
      <c r="E34" s="1681" t="s">
        <v>2156</v>
      </c>
      <c r="F34" s="1681" t="s">
        <v>2162</v>
      </c>
      <c r="G34" s="1681" t="s">
        <v>2125</v>
      </c>
      <c r="H34" s="1681" t="s">
        <v>2168</v>
      </c>
      <c r="I34" s="1681" t="s">
        <v>2164</v>
      </c>
      <c r="J34" s="1681"/>
      <c r="K34" s="1682">
        <v>46111</v>
      </c>
      <c r="L34" s="1680" t="s">
        <v>2169</v>
      </c>
      <c r="M34" s="1687" t="s">
        <v>2209</v>
      </c>
    </row>
    <row r="35" spans="1:13" ht="124">
      <c r="A35" s="1681">
        <v>4</v>
      </c>
      <c r="B35" s="1692" t="s">
        <v>2170</v>
      </c>
      <c r="C35" s="1690" t="s">
        <v>1796</v>
      </c>
      <c r="D35" s="1681" t="s">
        <v>2171</v>
      </c>
      <c r="E35" s="1681" t="s">
        <v>2156</v>
      </c>
      <c r="F35" s="1681" t="s">
        <v>2172</v>
      </c>
      <c r="G35" s="1681" t="s">
        <v>2158</v>
      </c>
      <c r="H35" s="1681" t="s">
        <v>2173</v>
      </c>
      <c r="I35" s="1681" t="s">
        <v>2164</v>
      </c>
      <c r="J35" s="1681"/>
      <c r="K35" s="1682">
        <v>46111</v>
      </c>
      <c r="L35" s="1680" t="s">
        <v>2165</v>
      </c>
      <c r="M35" s="1687" t="s">
        <v>2210</v>
      </c>
    </row>
    <row r="36" spans="1:13" ht="155">
      <c r="A36" s="1681">
        <v>5</v>
      </c>
      <c r="B36" s="1692" t="s">
        <v>2174</v>
      </c>
      <c r="C36" s="1690" t="s">
        <v>1796</v>
      </c>
      <c r="D36" s="1681" t="s">
        <v>2175</v>
      </c>
      <c r="E36" s="1681" t="s">
        <v>2156</v>
      </c>
      <c r="F36" s="1681" t="s">
        <v>2176</v>
      </c>
      <c r="G36" s="1681" t="s">
        <v>2177</v>
      </c>
      <c r="H36" s="1681" t="s">
        <v>2103</v>
      </c>
      <c r="I36" s="1681" t="s">
        <v>2164</v>
      </c>
      <c r="J36" s="1681"/>
      <c r="K36" s="1682">
        <v>46111</v>
      </c>
      <c r="L36" s="1680" t="s">
        <v>2165</v>
      </c>
      <c r="M36" s="1699" t="s">
        <v>2211</v>
      </c>
    </row>
    <row r="37" spans="1:13" ht="62">
      <c r="A37" s="1700">
        <v>6</v>
      </c>
      <c r="B37" s="1701" t="s">
        <v>2178</v>
      </c>
      <c r="C37" s="1702" t="s">
        <v>1796</v>
      </c>
      <c r="D37" s="1700" t="s">
        <v>2179</v>
      </c>
      <c r="E37" s="1681" t="s">
        <v>2156</v>
      </c>
      <c r="F37" s="1681" t="s">
        <v>2176</v>
      </c>
      <c r="G37" s="1681" t="s">
        <v>2180</v>
      </c>
      <c r="H37" s="1681" t="s">
        <v>2125</v>
      </c>
      <c r="I37" s="1681" t="s">
        <v>2164</v>
      </c>
      <c r="J37" s="1681"/>
      <c r="K37" s="1682">
        <v>46111</v>
      </c>
      <c r="L37" s="1680" t="s">
        <v>2212</v>
      </c>
      <c r="M37" s="1699" t="s">
        <v>2213</v>
      </c>
    </row>
    <row r="38" spans="1:13">
      <c r="A38" s="2009" t="s">
        <v>2181</v>
      </c>
      <c r="B38" s="2009"/>
      <c r="C38" s="2009"/>
      <c r="D38" s="2009"/>
      <c r="E38" s="1675"/>
      <c r="F38" s="1675"/>
      <c r="G38" s="1675"/>
      <c r="H38" s="1675"/>
      <c r="I38" s="1675"/>
      <c r="J38" s="1675"/>
      <c r="K38" s="1676"/>
      <c r="L38" s="1675"/>
      <c r="M38" s="1703"/>
    </row>
    <row r="39" spans="1:13" ht="62">
      <c r="A39" s="1681">
        <v>1</v>
      </c>
      <c r="B39" s="1692" t="s">
        <v>2182</v>
      </c>
      <c r="C39" s="1690"/>
      <c r="D39" s="1681" t="s">
        <v>2183</v>
      </c>
      <c r="E39" s="1683"/>
      <c r="F39" s="1682">
        <v>45939</v>
      </c>
      <c r="G39" s="1683"/>
      <c r="H39" s="1683"/>
      <c r="I39" s="1681" t="s">
        <v>2184</v>
      </c>
      <c r="J39" s="1682" t="s">
        <v>2185</v>
      </c>
      <c r="K39" s="1682">
        <v>46142</v>
      </c>
      <c r="L39" s="1680" t="s">
        <v>2186</v>
      </c>
      <c r="M39" s="1687"/>
    </row>
    <row r="40" spans="1:13" ht="16.5" customHeight="1">
      <c r="A40" s="2009" t="s">
        <v>2187</v>
      </c>
      <c r="B40" s="2009"/>
      <c r="C40" s="2009"/>
      <c r="D40" s="2009"/>
      <c r="E40" s="1675"/>
      <c r="F40" s="1675"/>
      <c r="G40" s="1675"/>
      <c r="H40" s="1675"/>
      <c r="I40" s="1675"/>
      <c r="J40" s="1675"/>
      <c r="K40" s="1676"/>
      <c r="L40" s="1696"/>
      <c r="M40" s="1704"/>
    </row>
    <row r="41" spans="1:13" ht="31">
      <c r="A41" s="1681">
        <v>1</v>
      </c>
      <c r="B41" s="1692" t="s">
        <v>2188</v>
      </c>
      <c r="C41" s="1690"/>
      <c r="D41" s="1681" t="s">
        <v>2189</v>
      </c>
      <c r="E41" s="1683"/>
      <c r="F41" s="1681" t="s">
        <v>2190</v>
      </c>
      <c r="G41" s="1683"/>
      <c r="H41" s="1683"/>
      <c r="I41" s="1683"/>
      <c r="J41" s="1682">
        <v>46013</v>
      </c>
      <c r="K41" s="1681"/>
      <c r="L41" s="1680"/>
      <c r="M41" s="1687"/>
    </row>
    <row r="42" spans="1:13" ht="16.5" customHeight="1">
      <c r="A42" s="2009" t="s">
        <v>2191</v>
      </c>
      <c r="B42" s="2009"/>
      <c r="C42" s="2009"/>
      <c r="D42" s="2009"/>
      <c r="E42" s="1675"/>
      <c r="F42" s="1675"/>
      <c r="G42" s="1675"/>
      <c r="H42" s="1675"/>
      <c r="I42" s="1675"/>
      <c r="J42" s="1675"/>
      <c r="K42" s="1676"/>
      <c r="L42" s="1696"/>
      <c r="M42" s="1704"/>
    </row>
    <row r="43" spans="1:13" ht="31">
      <c r="A43" s="1681">
        <v>1</v>
      </c>
      <c r="B43" s="1692" t="s">
        <v>2188</v>
      </c>
      <c r="C43" s="1690"/>
      <c r="D43" s="1681" t="s">
        <v>2192</v>
      </c>
      <c r="E43" s="1683"/>
      <c r="F43" s="1681" t="s">
        <v>2193</v>
      </c>
      <c r="G43" s="1683"/>
      <c r="H43" s="1683"/>
      <c r="I43" s="1683"/>
      <c r="J43" s="1681" t="s">
        <v>2194</v>
      </c>
      <c r="K43" s="1681"/>
      <c r="L43" s="1680"/>
      <c r="M43" s="1687"/>
    </row>
    <row r="44" spans="1:13" ht="16.5" customHeight="1">
      <c r="A44" s="2009" t="s">
        <v>2195</v>
      </c>
      <c r="B44" s="2009"/>
      <c r="C44" s="2009"/>
      <c r="D44" s="2009"/>
      <c r="E44" s="1675"/>
      <c r="F44" s="1675"/>
      <c r="G44" s="1675"/>
      <c r="H44" s="1675"/>
      <c r="I44" s="1675"/>
      <c r="J44" s="1675"/>
      <c r="K44" s="1676"/>
      <c r="L44" s="1696"/>
      <c r="M44" s="1704"/>
    </row>
    <row r="45" spans="1:13" ht="46.5">
      <c r="A45" s="1681">
        <v>1</v>
      </c>
      <c r="B45" s="1692" t="s">
        <v>2188</v>
      </c>
      <c r="C45" s="1690"/>
      <c r="D45" s="1681"/>
      <c r="E45" s="1683"/>
      <c r="F45" s="1681" t="s">
        <v>2196</v>
      </c>
      <c r="G45" s="1683"/>
      <c r="H45" s="1683"/>
      <c r="I45" s="1683"/>
      <c r="J45" s="1681"/>
      <c r="K45" s="1681" t="s">
        <v>2092</v>
      </c>
      <c r="L45" s="1680" t="s">
        <v>2197</v>
      </c>
      <c r="M45" s="1687"/>
    </row>
    <row r="46" spans="1:13">
      <c r="A46" s="2010" t="s">
        <v>2198</v>
      </c>
      <c r="B46" s="2011"/>
      <c r="C46" s="2012"/>
      <c r="D46" s="1681"/>
      <c r="E46" s="1683"/>
      <c r="F46" s="1681"/>
      <c r="G46" s="1681"/>
      <c r="H46" s="1681"/>
      <c r="I46" s="1681"/>
      <c r="J46" s="1681"/>
      <c r="K46" s="1681"/>
      <c r="L46" s="1680"/>
      <c r="M46" s="1687"/>
    </row>
    <row r="47" spans="1:13" ht="16.5" customHeight="1">
      <c r="A47" s="2009" t="s">
        <v>2187</v>
      </c>
      <c r="B47" s="2009"/>
      <c r="C47" s="2009"/>
      <c r="D47" s="2009"/>
      <c r="E47" s="1675"/>
      <c r="F47" s="1675"/>
      <c r="G47" s="1675"/>
      <c r="H47" s="1675"/>
      <c r="I47" s="1675"/>
      <c r="J47" s="1675"/>
      <c r="K47" s="1676"/>
      <c r="L47" s="1696"/>
      <c r="M47" s="1704"/>
    </row>
    <row r="48" spans="1:13" ht="31">
      <c r="A48" s="1681">
        <v>1</v>
      </c>
      <c r="B48" s="1692" t="s">
        <v>2188</v>
      </c>
      <c r="C48" s="1690"/>
      <c r="D48" s="1681" t="s">
        <v>2189</v>
      </c>
      <c r="E48" s="1683"/>
      <c r="F48" s="1681"/>
      <c r="G48" s="1683"/>
      <c r="H48" s="1683"/>
      <c r="I48" s="1683"/>
      <c r="J48" s="1682"/>
      <c r="K48" s="1681"/>
      <c r="L48" s="1680" t="s">
        <v>2199</v>
      </c>
      <c r="M48" s="2006" t="s">
        <v>2200</v>
      </c>
    </row>
    <row r="49" spans="1:13" ht="16.5" customHeight="1">
      <c r="A49" s="2009" t="s">
        <v>2191</v>
      </c>
      <c r="B49" s="2009"/>
      <c r="C49" s="2009"/>
      <c r="D49" s="2009"/>
      <c r="E49" s="1675"/>
      <c r="F49" s="1675"/>
      <c r="G49" s="1675"/>
      <c r="H49" s="1675"/>
      <c r="I49" s="1675"/>
      <c r="J49" s="1675"/>
      <c r="K49" s="1676"/>
      <c r="L49" s="1696"/>
      <c r="M49" s="2007"/>
    </row>
    <row r="50" spans="1:13">
      <c r="A50" s="1681">
        <v>1</v>
      </c>
      <c r="B50" s="1692" t="s">
        <v>2188</v>
      </c>
      <c r="C50" s="1690"/>
      <c r="D50" s="1681" t="s">
        <v>2192</v>
      </c>
      <c r="E50" s="1683"/>
      <c r="F50" s="1681" t="s">
        <v>2201</v>
      </c>
      <c r="G50" s="1683"/>
      <c r="H50" s="1683"/>
      <c r="I50" s="1683"/>
      <c r="J50" s="1681"/>
      <c r="K50" s="1681"/>
      <c r="L50" s="1680" t="s">
        <v>2202</v>
      </c>
      <c r="M50" s="2007"/>
    </row>
    <row r="51" spans="1:13" ht="16.5" customHeight="1">
      <c r="A51" s="2009" t="s">
        <v>2195</v>
      </c>
      <c r="B51" s="2009"/>
      <c r="C51" s="2009"/>
      <c r="D51" s="2009"/>
      <c r="E51" s="1675"/>
      <c r="F51" s="1675"/>
      <c r="G51" s="1675"/>
      <c r="H51" s="1675"/>
      <c r="I51" s="1675"/>
      <c r="J51" s="1675"/>
      <c r="K51" s="1675"/>
      <c r="L51" s="1675"/>
      <c r="M51" s="2007"/>
    </row>
    <row r="52" spans="1:13">
      <c r="A52" s="1681">
        <v>1</v>
      </c>
      <c r="B52" s="1692" t="s">
        <v>2188</v>
      </c>
      <c r="C52" s="1690"/>
      <c r="D52" s="1681"/>
      <c r="E52" s="1683"/>
      <c r="F52" s="1681"/>
      <c r="G52" s="1683"/>
      <c r="H52" s="1683"/>
      <c r="I52" s="1683"/>
      <c r="J52" s="1681"/>
      <c r="K52" s="1681"/>
      <c r="L52" s="1680" t="s">
        <v>2203</v>
      </c>
      <c r="M52" s="2008"/>
    </row>
    <row r="53" spans="1:13" ht="16.5" customHeight="1">
      <c r="A53" s="2009" t="s">
        <v>2204</v>
      </c>
      <c r="B53" s="2009"/>
      <c r="C53" s="2009"/>
      <c r="D53" s="2009"/>
      <c r="E53" s="1675"/>
      <c r="F53" s="1675"/>
      <c r="G53" s="1675"/>
      <c r="H53" s="1675"/>
      <c r="I53" s="1675"/>
      <c r="J53" s="1675"/>
      <c r="K53" s="1675"/>
      <c r="L53" s="1675"/>
      <c r="M53" s="1703"/>
    </row>
    <row r="54" spans="1:13">
      <c r="A54" s="1681">
        <v>1</v>
      </c>
      <c r="B54" s="1692" t="s">
        <v>2188</v>
      </c>
      <c r="C54" s="1690"/>
      <c r="D54" s="1681"/>
      <c r="E54" s="1683"/>
      <c r="F54" s="1681" t="s">
        <v>2149</v>
      </c>
      <c r="G54" s="1683"/>
      <c r="H54" s="1683"/>
      <c r="I54" s="1683"/>
      <c r="J54" s="1681" t="s">
        <v>2205</v>
      </c>
      <c r="K54" s="1681"/>
      <c r="L54" s="1705"/>
      <c r="M54" s="1687"/>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074" priority="15" operator="greaterThan">
      <formula>0</formula>
    </cfRule>
  </conditionalFormatting>
  <conditionalFormatting sqref="E18:J19">
    <cfRule type="cellIs" dxfId="1073" priority="14" operator="greaterThan">
      <formula>0</formula>
    </cfRule>
  </conditionalFormatting>
  <conditionalFormatting sqref="E21:J22">
    <cfRule type="cellIs" dxfId="1072" priority="12" operator="greaterThan">
      <formula>0</formula>
    </cfRule>
  </conditionalFormatting>
  <conditionalFormatting sqref="E24:J24">
    <cfRule type="cellIs" dxfId="1071" priority="1" operator="greaterThan">
      <formula>0</formula>
    </cfRule>
  </conditionalFormatting>
  <conditionalFormatting sqref="E32:J37">
    <cfRule type="cellIs" dxfId="1070" priority="13" operator="greaterThan">
      <formula>0</formula>
    </cfRule>
  </conditionalFormatting>
  <conditionalFormatting sqref="E41:J41">
    <cfRule type="cellIs" dxfId="1069" priority="9" operator="greaterThan">
      <formula>0</formula>
    </cfRule>
  </conditionalFormatting>
  <conditionalFormatting sqref="E43:J43">
    <cfRule type="cellIs" dxfId="1068" priority="8" operator="greaterThan">
      <formula>0</formula>
    </cfRule>
  </conditionalFormatting>
  <conditionalFormatting sqref="E45:J46">
    <cfRule type="cellIs" dxfId="1067" priority="3" operator="greaterThan">
      <formula>0</formula>
    </cfRule>
  </conditionalFormatting>
  <conditionalFormatting sqref="E48:J48">
    <cfRule type="cellIs" dxfId="1066" priority="6" operator="greaterThan">
      <formula>0</formula>
    </cfRule>
  </conditionalFormatting>
  <conditionalFormatting sqref="E50:J50">
    <cfRule type="cellIs" dxfId="1065" priority="5" operator="greaterThan">
      <formula>0</formula>
    </cfRule>
  </conditionalFormatting>
  <conditionalFormatting sqref="E54:J54">
    <cfRule type="cellIs" dxfId="1064" priority="4" operator="greaterThan">
      <formula>0</formula>
    </cfRule>
  </conditionalFormatting>
  <conditionalFormatting sqref="E52:K52">
    <cfRule type="cellIs" dxfId="1063" priority="2" operator="greaterThan">
      <formula>0</formula>
    </cfRule>
  </conditionalFormatting>
  <conditionalFormatting sqref="F39:J39">
    <cfRule type="cellIs" dxfId="1062" priority="7" operator="greaterThan">
      <formula>0</formula>
    </cfRule>
  </conditionalFormatting>
  <conditionalFormatting sqref="K29:K30">
    <cfRule type="cellIs" dxfId="1061" priority="10" operator="greaterThan">
      <formula>0</formula>
    </cfRule>
  </conditionalFormatting>
  <conditionalFormatting sqref="K32">
    <cfRule type="cellIs" dxfId="1060"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015" t="s">
        <v>44</v>
      </c>
      <c r="E1" s="2016"/>
      <c r="F1" s="931"/>
      <c r="G1" s="2015" t="s">
        <v>45</v>
      </c>
      <c r="H1" s="2017"/>
      <c r="I1" s="2016"/>
      <c r="J1" s="931"/>
      <c r="K1" s="931"/>
      <c r="L1" s="931"/>
      <c r="M1" s="931" t="s">
        <v>20</v>
      </c>
    </row>
    <row r="2" spans="1:13" ht="20.5">
      <c r="A2" s="932" t="s">
        <v>46</v>
      </c>
      <c r="B2" s="938" t="s">
        <v>47</v>
      </c>
      <c r="C2" s="933"/>
      <c r="D2" s="2018"/>
      <c r="E2" s="2018"/>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019" t="s">
        <v>1742</v>
      </c>
      <c r="H7" s="2020"/>
      <c r="I7" s="2020"/>
      <c r="J7" s="2020"/>
      <c r="K7" s="2020"/>
      <c r="L7" s="2020"/>
      <c r="M7" s="2021"/>
    </row>
    <row r="8" spans="1:13" ht="31">
      <c r="A8" s="996">
        <v>6</v>
      </c>
      <c r="B8" s="996" t="s">
        <v>1546</v>
      </c>
      <c r="C8" s="996" t="s">
        <v>1570</v>
      </c>
      <c r="D8" s="996" t="s">
        <v>1323</v>
      </c>
      <c r="E8" s="996"/>
      <c r="F8" s="996" t="s">
        <v>1576</v>
      </c>
      <c r="G8" s="2022"/>
      <c r="H8" s="2023"/>
      <c r="I8" s="2023"/>
      <c r="J8" s="2023"/>
      <c r="K8" s="2023"/>
      <c r="L8" s="2023"/>
      <c r="M8" s="2024"/>
    </row>
    <row r="9" spans="1:13" ht="31">
      <c r="A9" s="996">
        <v>7</v>
      </c>
      <c r="B9" s="996" t="s">
        <v>1547</v>
      </c>
      <c r="C9" s="996" t="s">
        <v>1571</v>
      </c>
      <c r="D9" s="996" t="s">
        <v>1323</v>
      </c>
      <c r="E9" s="996"/>
      <c r="F9" s="996" t="s">
        <v>1576</v>
      </c>
      <c r="G9" s="2025"/>
      <c r="H9" s="2026"/>
      <c r="I9" s="2026"/>
      <c r="J9" s="2026"/>
      <c r="K9" s="2026"/>
      <c r="L9" s="2026"/>
      <c r="M9" s="2027"/>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03"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028" t="s">
        <v>189</v>
      </c>
      <c r="C2" s="2028" t="s">
        <v>190</v>
      </c>
      <c r="D2" s="2030" t="s">
        <v>205</v>
      </c>
      <c r="E2" s="2028" t="s">
        <v>191</v>
      </c>
      <c r="F2" s="2029" t="s">
        <v>206</v>
      </c>
      <c r="G2" s="2028" t="s">
        <v>207</v>
      </c>
      <c r="H2" s="2028"/>
      <c r="I2" s="2028"/>
      <c r="J2" s="2028"/>
      <c r="K2" s="2028"/>
      <c r="L2" s="320"/>
    </row>
    <row r="3" spans="2:12" ht="26">
      <c r="B3" s="2029"/>
      <c r="C3" s="2029"/>
      <c r="D3" s="2030"/>
      <c r="E3" s="2029"/>
      <c r="F3" s="2031"/>
      <c r="G3" s="2029"/>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59" priority="7"/>
    <cfRule type="duplicateValues" dxfId="1058" priority="8"/>
    <cfRule type="duplicateValues" dxfId="1057" priority="9" stopIfTrue="1"/>
  </conditionalFormatting>
  <conditionalFormatting sqref="C7:C22">
    <cfRule type="duplicateValues" dxfId="1056" priority="22"/>
    <cfRule type="duplicateValues" dxfId="1055" priority="26"/>
    <cfRule type="duplicateValues" dxfId="1054" priority="27" stopIfTrue="1"/>
  </conditionalFormatting>
  <conditionalFormatting sqref="C23:C24">
    <cfRule type="duplicateValues" dxfId="1053" priority="125"/>
  </conditionalFormatting>
  <conditionalFormatting sqref="C23:C29">
    <cfRule type="duplicateValues" dxfId="1052" priority="127" stopIfTrue="1"/>
    <cfRule type="duplicateValues" dxfId="1051" priority="129"/>
  </conditionalFormatting>
  <conditionalFormatting sqref="D4 D6 D5:G5">
    <cfRule type="duplicateValues" dxfId="1050" priority="19"/>
    <cfRule type="duplicateValues" dxfId="1049" priority="20"/>
    <cfRule type="duplicateValues" dxfId="1048" priority="21" stopIfTrue="1"/>
  </conditionalFormatting>
  <conditionalFormatting sqref="E11">
    <cfRule type="duplicateValues" dxfId="1047" priority="13"/>
    <cfRule type="duplicateValues" dxfId="1046" priority="14"/>
    <cfRule type="duplicateValues" dxfId="1045" priority="15" stopIfTrue="1"/>
  </conditionalFormatting>
  <conditionalFormatting sqref="E12">
    <cfRule type="duplicateValues" dxfId="1044" priority="10"/>
    <cfRule type="duplicateValues" dxfId="1043" priority="11"/>
    <cfRule type="duplicateValues" dxfId="1042" priority="12" stopIfTrue="1"/>
  </conditionalFormatting>
  <conditionalFormatting sqref="E17">
    <cfRule type="duplicateValues" dxfId="1041" priority="23"/>
    <cfRule type="duplicateValues" dxfId="1040" priority="24"/>
    <cfRule type="duplicateValues" dxfId="1039" priority="25" stopIfTrue="1"/>
  </conditionalFormatting>
  <conditionalFormatting sqref="E23:E24">
    <cfRule type="duplicateValues" dxfId="1038" priority="119"/>
    <cfRule type="duplicateValues" dxfId="1037" priority="120"/>
    <cfRule type="duplicateValues" dxfId="1036" priority="121" stopIfTrue="1"/>
  </conditionalFormatting>
  <conditionalFormatting sqref="E6:G6">
    <cfRule type="duplicateValues" dxfId="1035" priority="16"/>
    <cfRule type="duplicateValues" dxfId="1034" priority="17"/>
    <cfRule type="duplicateValues" dxfId="1033"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045" t="s">
        <v>284</v>
      </c>
      <c r="C1" s="2046"/>
      <c r="D1" s="2046"/>
      <c r="E1" s="2046"/>
      <c r="F1" s="2046"/>
      <c r="G1" s="2046"/>
      <c r="H1" s="2046"/>
      <c r="I1" s="2046"/>
      <c r="J1" s="2046"/>
      <c r="K1" s="2046"/>
      <c r="L1" s="2046"/>
      <c r="M1" s="2046"/>
      <c r="N1" s="2046"/>
      <c r="O1" s="2046"/>
      <c r="P1" s="2046"/>
      <c r="Q1" s="2046"/>
      <c r="R1" s="2046"/>
      <c r="S1" s="2046"/>
      <c r="T1" s="2046"/>
      <c r="U1" s="2047"/>
      <c r="V1" s="166"/>
    </row>
    <row r="2" spans="1:22">
      <c r="A2" s="2048" t="s">
        <v>285</v>
      </c>
      <c r="B2" s="2049"/>
      <c r="C2" s="2049"/>
      <c r="D2" s="2049"/>
      <c r="E2" s="2049"/>
      <c r="F2" s="2049"/>
      <c r="G2" s="2049"/>
      <c r="H2" s="2049"/>
      <c r="I2" s="2049"/>
      <c r="J2" s="2049"/>
      <c r="K2" s="2049"/>
      <c r="L2" s="2049"/>
      <c r="M2" s="2049"/>
      <c r="N2" s="2049"/>
      <c r="O2" s="2049"/>
      <c r="P2" s="2049"/>
      <c r="Q2" s="2049"/>
      <c r="R2" s="2049"/>
      <c r="S2" s="2049"/>
      <c r="T2" s="2050"/>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39" t="s">
        <v>286</v>
      </c>
      <c r="B4" s="2040"/>
      <c r="C4" s="127"/>
      <c r="D4" s="2041" t="s">
        <v>287</v>
      </c>
      <c r="E4" s="2042"/>
      <c r="F4" s="2034" t="s">
        <v>288</v>
      </c>
      <c r="G4" s="2035" t="s">
        <v>289</v>
      </c>
      <c r="H4" s="2035" t="s">
        <v>290</v>
      </c>
      <c r="I4" s="2035"/>
      <c r="J4" s="2035"/>
      <c r="K4" s="128" t="s">
        <v>291</v>
      </c>
      <c r="L4" s="2051" t="s">
        <v>292</v>
      </c>
      <c r="M4" s="2052"/>
      <c r="N4" s="2053"/>
      <c r="O4" s="2035" t="s">
        <v>293</v>
      </c>
      <c r="P4" s="2035"/>
      <c r="Q4" s="2035"/>
      <c r="R4" s="2054"/>
      <c r="S4" s="2054"/>
      <c r="T4" s="2054"/>
      <c r="U4" s="264"/>
    </row>
    <row r="5" spans="1:22">
      <c r="A5" s="2039"/>
      <c r="B5" s="2040"/>
      <c r="C5" s="127"/>
      <c r="D5" s="2043"/>
      <c r="E5" s="2044"/>
      <c r="F5" s="2034"/>
      <c r="G5" s="2035"/>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32"/>
      <c r="E6" s="2033"/>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36"/>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37"/>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38"/>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103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045" t="s">
        <v>284</v>
      </c>
      <c r="D2" s="2046"/>
      <c r="E2" s="2046"/>
      <c r="F2" s="2046"/>
      <c r="G2" s="2046"/>
      <c r="H2" s="2046"/>
      <c r="I2" s="2046"/>
      <c r="J2" s="2046"/>
      <c r="K2" s="2046"/>
      <c r="L2" s="2046"/>
      <c r="M2" s="2046"/>
      <c r="N2" s="2046"/>
      <c r="O2" s="2046"/>
      <c r="P2" s="2046"/>
      <c r="Q2" s="2046"/>
      <c r="R2" s="2046"/>
      <c r="S2" s="2046"/>
      <c r="T2" s="2046"/>
      <c r="U2" s="2046"/>
      <c r="V2" s="2047"/>
      <c r="W2" s="264"/>
    </row>
    <row r="3" spans="1:31" ht="14">
      <c r="B3" s="247"/>
      <c r="C3" s="2069" t="s">
        <v>285</v>
      </c>
      <c r="D3" s="2070"/>
      <c r="E3" s="2070"/>
      <c r="F3" s="2070"/>
      <c r="G3" s="2070"/>
      <c r="H3" s="2070"/>
      <c r="I3" s="2070"/>
      <c r="J3" s="2070"/>
      <c r="K3" s="2070"/>
      <c r="L3" s="2070"/>
      <c r="M3" s="2070"/>
      <c r="N3" s="2070"/>
      <c r="O3" s="2070"/>
      <c r="P3" s="2070"/>
      <c r="Q3" s="2070"/>
      <c r="R3" s="2070"/>
      <c r="S3" s="2070"/>
      <c r="T3" s="2070"/>
      <c r="U3" s="2070"/>
      <c r="V3" s="2071"/>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40" t="s">
        <v>286</v>
      </c>
      <c r="D5" s="2040"/>
      <c r="E5" s="127"/>
      <c r="F5" s="2041" t="s">
        <v>287</v>
      </c>
      <c r="G5" s="2042"/>
      <c r="H5" s="2034" t="s">
        <v>288</v>
      </c>
      <c r="I5" s="2035" t="s">
        <v>289</v>
      </c>
      <c r="J5" s="2035" t="s">
        <v>290</v>
      </c>
      <c r="K5" s="2035"/>
      <c r="L5" s="2035"/>
      <c r="M5" s="128" t="s">
        <v>291</v>
      </c>
      <c r="N5" s="2051" t="s">
        <v>292</v>
      </c>
      <c r="O5" s="2052"/>
      <c r="P5" s="2053"/>
      <c r="Q5" s="2035" t="s">
        <v>293</v>
      </c>
      <c r="R5" s="2035"/>
      <c r="S5" s="2035"/>
      <c r="T5" s="2054"/>
      <c r="U5" s="2054"/>
      <c r="V5" s="2054"/>
      <c r="W5" s="264"/>
    </row>
    <row r="6" spans="1:31" ht="14">
      <c r="B6" s="247"/>
      <c r="C6" s="2040"/>
      <c r="D6" s="2040"/>
      <c r="E6" s="127"/>
      <c r="F6" s="2043"/>
      <c r="G6" s="2044"/>
      <c r="H6" s="2034"/>
      <c r="I6" s="2035"/>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32"/>
      <c r="G7" s="2033"/>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058" t="s">
        <v>689</v>
      </c>
      <c r="L187" s="2059"/>
      <c r="M187" s="2059"/>
      <c r="N187" s="2059"/>
      <c r="O187" s="2059"/>
      <c r="P187" s="2059"/>
      <c r="Q187" s="2059"/>
      <c r="R187" s="2059"/>
      <c r="S187" s="2059"/>
      <c r="T187" s="2059"/>
      <c r="U187" s="2068"/>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058" t="s">
        <v>689</v>
      </c>
      <c r="D196" s="2059"/>
      <c r="E196" s="2059"/>
      <c r="F196" s="2059"/>
      <c r="G196" s="2059"/>
      <c r="H196" s="2059"/>
      <c r="I196" s="2059"/>
      <c r="J196" s="2059"/>
      <c r="K196" s="2059"/>
      <c r="L196" s="2059"/>
      <c r="M196" s="2059"/>
      <c r="N196" s="2059"/>
      <c r="O196" s="2059"/>
      <c r="P196" s="2059"/>
      <c r="Q196" s="2059"/>
      <c r="R196" s="2059"/>
      <c r="S196" s="2059"/>
      <c r="T196" s="2059"/>
      <c r="U196" s="2068"/>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058" t="s">
        <v>689</v>
      </c>
      <c r="D204" s="2059"/>
      <c r="E204" s="2059"/>
      <c r="F204" s="2059"/>
      <c r="G204" s="2059"/>
      <c r="H204" s="2059"/>
      <c r="I204" s="2059"/>
      <c r="J204" s="2059"/>
      <c r="K204" s="2059"/>
      <c r="L204" s="2059"/>
      <c r="M204" s="2059"/>
      <c r="N204" s="2059"/>
      <c r="O204" s="2059"/>
      <c r="P204" s="2059"/>
      <c r="Q204" s="2059"/>
      <c r="R204" s="2059"/>
      <c r="S204" s="2059"/>
      <c r="T204" s="2059"/>
      <c r="U204" s="2068"/>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058" t="s">
        <v>689</v>
      </c>
      <c r="D213" s="2059"/>
      <c r="E213" s="2059"/>
      <c r="F213" s="2059"/>
      <c r="G213" s="2059"/>
      <c r="H213" s="2059"/>
      <c r="I213" s="2059"/>
      <c r="J213" s="2059"/>
      <c r="K213" s="2059"/>
      <c r="L213" s="2059"/>
      <c r="M213" s="2059"/>
      <c r="N213" s="2059"/>
      <c r="O213" s="2059"/>
      <c r="P213" s="2059"/>
      <c r="Q213" s="2059"/>
      <c r="R213" s="2059"/>
      <c r="S213" s="2059"/>
      <c r="T213" s="2059"/>
      <c r="U213" s="2068"/>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055" t="s">
        <v>689</v>
      </c>
      <c r="D221" s="2056"/>
      <c r="E221" s="2056"/>
      <c r="F221" s="2056"/>
      <c r="G221" s="2056"/>
      <c r="H221" s="2056"/>
      <c r="I221" s="2056"/>
      <c r="J221" s="2056"/>
      <c r="K221" s="2056"/>
      <c r="L221" s="2056"/>
      <c r="M221" s="2056"/>
      <c r="N221" s="2056"/>
      <c r="O221" s="2056"/>
      <c r="P221" s="2056"/>
      <c r="Q221" s="2056"/>
      <c r="R221" s="2056"/>
      <c r="S221" s="2056"/>
      <c r="T221" s="2056"/>
      <c r="U221" s="2057"/>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058" t="s">
        <v>689</v>
      </c>
      <c r="D229" s="2059"/>
      <c r="E229" s="2059"/>
      <c r="F229" s="2059"/>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060" t="s">
        <v>699</v>
      </c>
      <c r="L271" s="2061"/>
      <c r="M271" s="2061"/>
      <c r="N271" s="2061"/>
      <c r="O271" s="2061"/>
      <c r="P271" s="2061"/>
      <c r="Q271" s="2061"/>
      <c r="R271" s="2061"/>
      <c r="S271" s="2061"/>
      <c r="T271" s="2061"/>
      <c r="U271" s="2062"/>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066"/>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067"/>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067"/>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36"/>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37"/>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38"/>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063"/>
      <c r="C432" s="2064"/>
      <c r="D432" s="2064"/>
      <c r="E432" s="2064"/>
      <c r="F432" s="2064"/>
      <c r="G432" s="2064"/>
      <c r="H432" s="2064"/>
      <c r="I432" s="2064"/>
      <c r="J432" s="2064"/>
      <c r="K432" s="2064"/>
      <c r="L432" s="2064"/>
      <c r="M432" s="2064"/>
      <c r="N432" s="2064"/>
      <c r="O432" s="2064"/>
      <c r="P432" s="2064"/>
      <c r="Q432" s="2064"/>
      <c r="R432" s="2064"/>
      <c r="S432" s="2064"/>
      <c r="T432" s="2064"/>
      <c r="U432" s="2064"/>
      <c r="V432" s="2064"/>
      <c r="W432" s="2065"/>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969" t="s">
        <v>64</v>
      </c>
      <c r="B1" s="1970"/>
      <c r="C1" s="1970"/>
      <c r="D1" s="1970"/>
      <c r="E1" s="1970"/>
      <c r="F1" s="1970"/>
      <c r="G1" s="1970"/>
      <c r="H1" s="1970"/>
      <c r="I1" s="1970"/>
      <c r="J1" s="1970"/>
      <c r="K1" s="1970"/>
      <c r="L1" s="1970"/>
      <c r="M1" s="1970"/>
      <c r="N1" s="1970"/>
      <c r="O1" s="1970"/>
      <c r="P1" s="1970"/>
      <c r="Q1" s="1970"/>
      <c r="R1" s="1970"/>
      <c r="S1" s="1970"/>
      <c r="T1" s="1970"/>
      <c r="U1" s="1970"/>
      <c r="V1" s="1970"/>
      <c r="W1" s="1970"/>
      <c r="X1" s="1971"/>
    </row>
    <row r="2" spans="1:24" ht="15.5">
      <c r="A2" s="1972" t="s">
        <v>65</v>
      </c>
      <c r="B2" s="1973"/>
      <c r="C2" s="1973"/>
      <c r="D2" s="1973"/>
      <c r="E2" s="1973"/>
      <c r="F2" s="1973"/>
      <c r="G2" s="1973"/>
      <c r="H2" s="1973"/>
      <c r="I2" s="1973"/>
      <c r="J2" s="1973"/>
      <c r="K2" s="1973"/>
      <c r="L2" s="1973"/>
      <c r="M2" s="1973"/>
      <c r="N2" s="1973"/>
      <c r="O2" s="1973"/>
      <c r="P2" s="1973"/>
      <c r="Q2" s="1973"/>
      <c r="R2" s="1973"/>
      <c r="S2" s="1973"/>
      <c r="T2" s="1973"/>
      <c r="U2" s="1973"/>
      <c r="V2" s="1973"/>
      <c r="W2" s="1973"/>
      <c r="X2" s="1974"/>
    </row>
    <row r="3" spans="1:24" ht="15.5">
      <c r="A3" s="1972" t="s">
        <v>66</v>
      </c>
      <c r="B3" s="1973"/>
      <c r="C3" s="1973"/>
      <c r="D3" s="1973"/>
      <c r="E3" s="1973"/>
      <c r="F3" s="1973"/>
      <c r="G3" s="1973"/>
      <c r="H3" s="1973"/>
      <c r="I3" s="1973"/>
      <c r="J3" s="1973"/>
      <c r="K3" s="1973"/>
      <c r="L3" s="1973"/>
      <c r="M3" s="1973"/>
      <c r="N3" s="1973"/>
      <c r="O3" s="1973"/>
      <c r="P3" s="1973"/>
      <c r="Q3" s="1973"/>
      <c r="R3" s="1973"/>
      <c r="S3" s="1973"/>
      <c r="T3" s="1973"/>
      <c r="U3" s="1973"/>
      <c r="V3" s="1973"/>
      <c r="W3" s="1973"/>
      <c r="X3" s="1974"/>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028" t="s">
        <v>189</v>
      </c>
      <c r="B7" s="2028" t="s">
        <v>190</v>
      </c>
      <c r="C7" s="2030" t="s">
        <v>205</v>
      </c>
      <c r="D7" s="2028" t="s">
        <v>191</v>
      </c>
      <c r="E7" s="2029" t="s">
        <v>250</v>
      </c>
      <c r="F7" s="2029" t="s">
        <v>251</v>
      </c>
      <c r="G7" s="2029" t="s">
        <v>252</v>
      </c>
    </row>
    <row r="8" spans="1:24">
      <c r="A8" s="2029"/>
      <c r="B8" s="2029"/>
      <c r="C8" s="2030"/>
      <c r="D8" s="2029"/>
      <c r="E8" s="2031"/>
      <c r="F8" s="2031"/>
      <c r="G8" s="2031"/>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31" priority="1"/>
    <cfRule type="duplicateValues" dxfId="1030" priority="9"/>
    <cfRule type="duplicateValues" dxfId="1029" priority="10"/>
    <cfRule type="duplicateValues" dxfId="1028" priority="15"/>
    <cfRule type="duplicateValues" dxfId="1027" priority="16"/>
  </conditionalFormatting>
  <conditionalFormatting sqref="B10 B7:B8">
    <cfRule type="duplicateValues" dxfId="1026" priority="1879"/>
  </conditionalFormatting>
  <conditionalFormatting sqref="B10:B38 B1:B8 B41:B1048576">
    <cfRule type="duplicateValues" dxfId="1025" priority="21"/>
  </conditionalFormatting>
  <conditionalFormatting sqref="B18:B22 B7:B8 B10:B13 B16">
    <cfRule type="duplicateValues" dxfId="1024" priority="2012" stopIfTrue="1"/>
    <cfRule type="duplicateValues" dxfId="1023" priority="2013"/>
  </conditionalFormatting>
  <conditionalFormatting sqref="B18:B22 B7:B8 B16 B10:B13">
    <cfRule type="duplicateValues" dxfId="1022" priority="2022"/>
  </conditionalFormatting>
  <conditionalFormatting sqref="B23:B38 B1:B6 B41:B1048576">
    <cfRule type="duplicateValues" dxfId="1021" priority="35"/>
  </conditionalFormatting>
  <conditionalFormatting sqref="B23:B38 B41:B64911">
    <cfRule type="duplicateValues" dxfId="1020" priority="2036" stopIfTrue="1"/>
  </conditionalFormatting>
  <conditionalFormatting sqref="B23:B38 B41:B1048576">
    <cfRule type="duplicateValues" dxfId="1019" priority="53"/>
  </conditionalFormatting>
  <conditionalFormatting sqref="D10">
    <cfRule type="duplicateValues" dxfId="1018" priority="1893"/>
    <cfRule type="duplicateValues" dxfId="1017" priority="1894"/>
    <cfRule type="duplicateValues" dxfId="101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15" priority="1"/>
  </conditionalFormatting>
  <conditionalFormatting sqref="C2:C9 C11:C26">
    <cfRule type="duplicateValues" dxfId="1014" priority="6"/>
    <cfRule type="duplicateValues" dxfId="1013" priority="7"/>
    <cfRule type="duplicateValues" dxfId="1012" priority="8" stopIfTrue="1"/>
  </conditionalFormatting>
  <conditionalFormatting sqref="C2:C26">
    <cfRule type="duplicateValues" dxfId="1011" priority="2"/>
  </conditionalFormatting>
  <conditionalFormatting sqref="C10">
    <cfRule type="duplicateValues" dxfId="1010" priority="3"/>
    <cfRule type="duplicateValues" dxfId="1009" priority="4"/>
    <cfRule type="duplicateValues" dxfId="100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32"/>
  <sheetViews>
    <sheetView topLeftCell="A315" zoomScale="80" zoomScaleNormal="80" zoomScaleSheetLayoutView="80" workbookViewId="0">
      <pane xSplit="4" topLeftCell="E1" activePane="topRight" state="frozen"/>
      <selection activeCell="A299" sqref="A299"/>
      <selection pane="topRight" activeCell="A323" sqref="A323:XFD326"/>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072" t="s">
        <v>64</v>
      </c>
      <c r="B1" s="2073"/>
      <c r="C1" s="2073"/>
      <c r="D1" s="2073"/>
      <c r="E1" s="2073"/>
      <c r="F1" s="2073"/>
      <c r="G1" s="2073"/>
      <c r="H1" s="2073"/>
      <c r="I1" s="2073"/>
      <c r="J1" s="2073"/>
      <c r="K1" s="2073"/>
      <c r="L1" s="2073"/>
      <c r="M1" s="2073"/>
      <c r="N1" s="2073"/>
      <c r="O1" s="2073"/>
      <c r="P1" s="2073"/>
      <c r="Q1" s="2073"/>
      <c r="R1" s="2073"/>
      <c r="S1" s="2073"/>
      <c r="T1" s="2073"/>
      <c r="U1" s="2073"/>
      <c r="V1" s="2073"/>
      <c r="W1" s="2073"/>
      <c r="X1" s="2073"/>
      <c r="Y1" s="2073"/>
      <c r="Z1" s="2073"/>
      <c r="AA1" s="2073"/>
      <c r="AB1" s="2073"/>
      <c r="AC1" s="2073"/>
      <c r="AD1" s="2073"/>
      <c r="AE1" s="2073"/>
      <c r="AF1" s="2073"/>
      <c r="AG1" s="2073"/>
      <c r="AH1" s="2073"/>
      <c r="AI1" s="2074"/>
    </row>
    <row r="2" spans="1:35">
      <c r="A2" s="2075" t="s">
        <v>65</v>
      </c>
      <c r="B2" s="1934"/>
      <c r="C2" s="1934"/>
      <c r="D2" s="1934"/>
      <c r="E2" s="1934"/>
      <c r="F2" s="1934"/>
      <c r="G2" s="1934"/>
      <c r="H2" s="1934"/>
      <c r="I2" s="1934"/>
      <c r="J2" s="1934"/>
      <c r="K2" s="1934"/>
      <c r="L2" s="1934"/>
      <c r="M2" s="1934"/>
      <c r="N2" s="1934"/>
      <c r="O2" s="1934"/>
      <c r="P2" s="1934"/>
      <c r="Q2" s="1934"/>
      <c r="R2" s="1934"/>
      <c r="S2" s="1934"/>
      <c r="T2" s="1934"/>
      <c r="U2" s="1934"/>
      <c r="V2" s="1934"/>
      <c r="W2" s="1934"/>
      <c r="X2" s="1934"/>
      <c r="Y2" s="1934"/>
      <c r="Z2" s="1934"/>
      <c r="AA2" s="1934"/>
      <c r="AB2" s="1934"/>
      <c r="AC2" s="1934"/>
      <c r="AD2" s="1934"/>
      <c r="AE2" s="1934"/>
      <c r="AF2" s="1934"/>
      <c r="AG2" s="1934"/>
      <c r="AH2" s="1934"/>
      <c r="AI2" s="2076"/>
    </row>
    <row r="3" spans="1:35">
      <c r="A3" s="2075" t="s">
        <v>66</v>
      </c>
      <c r="B3" s="1934"/>
      <c r="C3" s="1934"/>
      <c r="D3" s="1934"/>
      <c r="E3" s="1934"/>
      <c r="F3" s="1934"/>
      <c r="G3" s="1934"/>
      <c r="H3" s="1934"/>
      <c r="I3" s="1934"/>
      <c r="J3" s="1934"/>
      <c r="K3" s="1934"/>
      <c r="L3" s="1934"/>
      <c r="M3" s="1934"/>
      <c r="N3" s="1934"/>
      <c r="O3" s="1934"/>
      <c r="P3" s="1934"/>
      <c r="Q3" s="1934"/>
      <c r="R3" s="1934"/>
      <c r="S3" s="1934"/>
      <c r="T3" s="1934"/>
      <c r="U3" s="1934"/>
      <c r="V3" s="1934"/>
      <c r="W3" s="1934"/>
      <c r="X3" s="1934"/>
      <c r="Y3" s="1934"/>
      <c r="Z3" s="1934"/>
      <c r="AA3" s="1934"/>
      <c r="AB3" s="1934"/>
      <c r="AC3" s="1934"/>
      <c r="AD3" s="1934"/>
      <c r="AE3" s="1934"/>
      <c r="AF3" s="1934"/>
      <c r="AG3" s="1934"/>
      <c r="AH3" s="1934"/>
      <c r="AI3" s="2076"/>
    </row>
    <row r="5" spans="1:35">
      <c r="A5" s="1279" t="s">
        <v>204</v>
      </c>
      <c r="N5" s="1596"/>
    </row>
    <row r="6" spans="1:35" ht="13">
      <c r="A6" s="2028" t="s">
        <v>189</v>
      </c>
      <c r="B6" s="2077" t="s">
        <v>190</v>
      </c>
      <c r="C6" s="2030" t="s">
        <v>205</v>
      </c>
      <c r="D6" s="2028" t="s">
        <v>191</v>
      </c>
      <c r="E6" s="2029" t="s">
        <v>1035</v>
      </c>
      <c r="F6" s="2029" t="s">
        <v>1556</v>
      </c>
      <c r="G6" s="2029" t="s">
        <v>1166</v>
      </c>
      <c r="H6" s="2029" t="s">
        <v>1557</v>
      </c>
      <c r="I6" s="2029" t="s">
        <v>1558</v>
      </c>
      <c r="J6" s="2029" t="s">
        <v>206</v>
      </c>
      <c r="K6" s="2079" t="s">
        <v>207</v>
      </c>
      <c r="L6" s="2028"/>
      <c r="M6" s="2028"/>
      <c r="N6" s="2031"/>
      <c r="O6" s="2028"/>
      <c r="P6" s="309"/>
      <c r="Q6" s="324"/>
    </row>
    <row r="7" spans="1:35" ht="26">
      <c r="A7" s="2029"/>
      <c r="B7" s="2078"/>
      <c r="C7" s="2030"/>
      <c r="D7" s="2029"/>
      <c r="E7" s="2031"/>
      <c r="F7" s="2031"/>
      <c r="G7" s="2031"/>
      <c r="H7" s="2031"/>
      <c r="I7" s="2031"/>
      <c r="J7" s="2031"/>
      <c r="K7" s="2080"/>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789"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789"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4"/>
      <c r="K10" s="1583" t="s">
        <v>196</v>
      </c>
      <c r="L10" s="1573">
        <v>45685</v>
      </c>
      <c r="M10" s="1573">
        <v>45690</v>
      </c>
      <c r="N10" s="1790"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789"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789"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789"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78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789"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789"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789"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789"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789"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789"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789"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789"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789"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789"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789"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789" t="s">
        <v>1865</v>
      </c>
      <c r="O26" s="313"/>
      <c r="P26" s="313"/>
      <c r="Q26" s="1008" t="s">
        <v>197</v>
      </c>
      <c r="R26" s="1621"/>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789" t="s">
        <v>235</v>
      </c>
      <c r="O27" s="313"/>
      <c r="P27" s="313"/>
      <c r="Q27" s="1008" t="s">
        <v>197</v>
      </c>
      <c r="R27" s="1621"/>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789"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789" t="s">
        <v>241</v>
      </c>
      <c r="O29" s="324"/>
      <c r="P29" s="324"/>
      <c r="Q29" s="1008" t="s">
        <v>197</v>
      </c>
    </row>
    <row r="30" spans="1:22" s="1288" customFormat="1">
      <c r="A30" s="324">
        <f t="shared" si="0"/>
        <v>23</v>
      </c>
      <c r="B30" s="328" t="s">
        <v>249</v>
      </c>
      <c r="C30" s="1581"/>
      <c r="D30" s="323" t="s">
        <v>228</v>
      </c>
      <c r="E30" s="1283">
        <v>1.86</v>
      </c>
      <c r="F30" s="1283">
        <v>12.47</v>
      </c>
      <c r="G30" s="1283">
        <v>134.69999999999999</v>
      </c>
      <c r="H30" s="867">
        <v>1.115</v>
      </c>
      <c r="I30" s="1284">
        <v>0.29899999999999999</v>
      </c>
      <c r="J30" s="1582"/>
      <c r="K30" s="1583" t="s">
        <v>196</v>
      </c>
      <c r="L30" s="1573">
        <v>45712</v>
      </c>
      <c r="M30" s="1573">
        <v>45718</v>
      </c>
      <c r="N30" s="1790" t="s">
        <v>1868</v>
      </c>
      <c r="O30" s="1581"/>
      <c r="P30" s="1581"/>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789"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789"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789"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789"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789"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789"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789"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789"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789"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789"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78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78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789"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78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789"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7" t="s">
        <v>278</v>
      </c>
      <c r="L46" s="1281">
        <v>45745</v>
      </c>
      <c r="M46" s="1281">
        <v>45751</v>
      </c>
      <c r="N46" s="1790"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789"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789"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789"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78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78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789"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789"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789"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789"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789"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78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789"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7" t="s">
        <v>196</v>
      </c>
      <c r="L59" s="1281">
        <v>45775</v>
      </c>
      <c r="M59" s="1281">
        <v>45782</v>
      </c>
      <c r="N59" s="1790"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789"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78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789"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789"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789"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789"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789"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791"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7" t="s">
        <v>196</v>
      </c>
      <c r="L68" s="1281">
        <v>45799</v>
      </c>
      <c r="M68" s="1281">
        <v>45812</v>
      </c>
      <c r="N68" s="1790"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789"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789"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7" t="s">
        <v>196</v>
      </c>
      <c r="L71" s="1078">
        <v>45809</v>
      </c>
      <c r="M71" s="1078">
        <v>45815</v>
      </c>
      <c r="N71" s="1789" t="s">
        <v>1598</v>
      </c>
      <c r="O71" s="324"/>
      <c r="P71" s="324"/>
      <c r="Q71" s="1008" t="s">
        <v>197</v>
      </c>
    </row>
    <row r="72" spans="1:22">
      <c r="A72" s="324">
        <f t="shared" si="0"/>
        <v>65</v>
      </c>
      <c r="B72" s="622" t="s">
        <v>797</v>
      </c>
      <c r="C72" s="1282"/>
      <c r="D72" s="1282" t="s">
        <v>168</v>
      </c>
      <c r="E72" s="1565">
        <v>1.57</v>
      </c>
      <c r="F72" s="1565">
        <v>11.05</v>
      </c>
      <c r="G72" s="1565">
        <v>115.3</v>
      </c>
      <c r="H72" s="1566">
        <v>0.91900000000000004</v>
      </c>
      <c r="I72" s="1572">
        <v>0.29899999999999999</v>
      </c>
      <c r="J72" s="622"/>
      <c r="K72" s="1567" t="s">
        <v>196</v>
      </c>
      <c r="L72" s="1078">
        <v>45810</v>
      </c>
      <c r="M72" s="1078">
        <v>45816</v>
      </c>
      <c r="N72" s="1789"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789"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789"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789"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789"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789"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789"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789"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78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78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78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789"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78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789"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789"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1">
        <v>45834</v>
      </c>
      <c r="N87" s="178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789"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789"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78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789"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789"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7" t="s">
        <v>278</v>
      </c>
      <c r="L93" s="1281">
        <v>45831</v>
      </c>
      <c r="M93" s="1281">
        <v>45842</v>
      </c>
      <c r="N93" s="1790"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789"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789"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789"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789"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789"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789"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789"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789"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78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789"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78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78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789"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789"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789"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78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789"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78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78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78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789"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789"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789"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78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78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78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789"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78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78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789"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78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78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78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78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789"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789"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78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78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789"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78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789"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789"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789"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78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78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789"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78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789"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789"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7" t="s">
        <v>196</v>
      </c>
      <c r="L143" s="1281">
        <v>45865</v>
      </c>
      <c r="M143" s="1281">
        <v>45871</v>
      </c>
      <c r="N143" s="1790" t="s">
        <v>1602</v>
      </c>
      <c r="O143" s="1578"/>
      <c r="P143" s="1578"/>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789"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789"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78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789"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78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789"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789"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789"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789"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789"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78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78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789"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78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789"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78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78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789"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789"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78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78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789"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78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789"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789"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78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78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789"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789"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789"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78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78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789"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789"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78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789"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789"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7" t="s">
        <v>196</v>
      </c>
      <c r="L181" s="1078">
        <v>45889</v>
      </c>
      <c r="M181" s="1078">
        <v>45895</v>
      </c>
      <c r="N181" s="1789"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7" t="s">
        <v>196</v>
      </c>
      <c r="L182" s="1078">
        <v>45885</v>
      </c>
      <c r="M182" s="1078">
        <v>45896</v>
      </c>
      <c r="N182" s="1789"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78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789"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78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789"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789"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789"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789"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789"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789"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789"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7" t="s">
        <v>196</v>
      </c>
      <c r="L193" s="1078">
        <v>45892</v>
      </c>
      <c r="M193" s="1571">
        <v>45900</v>
      </c>
      <c r="N193" s="1789"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7" t="s">
        <v>196</v>
      </c>
      <c r="L194" s="1078">
        <v>45895</v>
      </c>
      <c r="M194" s="1571">
        <v>45900</v>
      </c>
      <c r="N194" s="1789"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0"/>
      <c r="D195" s="1282" t="s">
        <v>111</v>
      </c>
      <c r="E195" s="1282">
        <f>1.81+1.12</f>
        <v>2.93</v>
      </c>
      <c r="F195" s="1282">
        <f>8.16+12.18</f>
        <v>20.34</v>
      </c>
      <c r="G195" s="1282">
        <f>79.95+144.9</f>
        <v>224.85000000000002</v>
      </c>
      <c r="H195" s="1282">
        <f>1.476+1.188</f>
        <v>2.6639999999999997</v>
      </c>
      <c r="I195" s="1282">
        <f>(265.195+236.256)/1000</f>
        <v>0.50145099999999998</v>
      </c>
      <c r="J195" s="1282"/>
      <c r="K195" s="1577" t="s">
        <v>196</v>
      </c>
      <c r="L195" s="1281">
        <v>45900</v>
      </c>
      <c r="M195" s="1281">
        <v>45904</v>
      </c>
      <c r="N195" s="1790" t="s">
        <v>1678</v>
      </c>
      <c r="O195" s="1578"/>
      <c r="P195" s="1575"/>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789"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789"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789"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0" t="s">
        <v>196</v>
      </c>
      <c r="L199" s="1078">
        <v>45903</v>
      </c>
      <c r="M199" s="1078">
        <v>45910</v>
      </c>
      <c r="N199" s="1789"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789"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789"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789"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789"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78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789"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789"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789"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789"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789"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789"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789"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789"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789"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789"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4" t="s">
        <v>196</v>
      </c>
      <c r="L215" s="1206">
        <v>45931</v>
      </c>
      <c r="M215" s="1206">
        <v>45941</v>
      </c>
      <c r="N215" s="1790" t="s">
        <v>1559</v>
      </c>
      <c r="O215" s="1575"/>
      <c r="P215" s="1575"/>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789"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789"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789"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789"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78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78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789" t="s">
        <v>1559</v>
      </c>
      <c r="O222" s="324"/>
      <c r="P222" s="324"/>
      <c r="Q222" s="1008" t="s">
        <v>197</v>
      </c>
    </row>
    <row r="223" spans="1:16134" s="1288" customFormat="1">
      <c r="A223" s="324">
        <f t="shared" si="8"/>
        <v>216</v>
      </c>
      <c r="B223" s="1579" t="s">
        <v>180</v>
      </c>
      <c r="C223" s="1282"/>
      <c r="D223" s="1282" t="s">
        <v>105</v>
      </c>
      <c r="E223" s="1282">
        <v>1.1200000000000001</v>
      </c>
      <c r="F223" s="1282">
        <v>9.6300000000000008</v>
      </c>
      <c r="G223" s="1282">
        <v>61.2</v>
      </c>
      <c r="H223" s="1282">
        <v>1.865</v>
      </c>
      <c r="I223" s="1282">
        <v>0.41299999999999998</v>
      </c>
      <c r="J223" s="1282"/>
      <c r="K223" s="1577" t="s">
        <v>196</v>
      </c>
      <c r="L223" s="1281">
        <v>45946</v>
      </c>
      <c r="M223" s="1281">
        <v>45965</v>
      </c>
      <c r="N223" s="1790"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789"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789"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789"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789"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789"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789"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789"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46">
        <f>(265.195+236.256)/1000</f>
        <v>0.50145099999999998</v>
      </c>
      <c r="J231" s="324"/>
      <c r="K231" s="1528" t="s">
        <v>196</v>
      </c>
      <c r="L231" s="1079">
        <v>45961</v>
      </c>
      <c r="M231" s="1079">
        <v>45977</v>
      </c>
      <c r="N231" s="178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789"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46">
        <f>(265.195+236.256)/1000</f>
        <v>0.50145099999999998</v>
      </c>
      <c r="J233" s="324"/>
      <c r="K233" s="1528" t="s">
        <v>196</v>
      </c>
      <c r="L233" s="1079">
        <v>45926</v>
      </c>
      <c r="M233" s="1079">
        <v>45978</v>
      </c>
      <c r="N233" s="1789"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789"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78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78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792"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789"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789"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78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789"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7" t="s">
        <v>196</v>
      </c>
      <c r="L242" s="1281">
        <v>45992</v>
      </c>
      <c r="M242" s="1281">
        <v>45996</v>
      </c>
      <c r="N242" s="1790"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789"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789"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789"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46">
        <f>(265.195+236.256)/1000</f>
        <v>0.50145099999999998</v>
      </c>
      <c r="J246" s="324"/>
      <c r="K246" s="1528" t="s">
        <v>196</v>
      </c>
      <c r="L246" s="1079">
        <v>45998</v>
      </c>
      <c r="M246" s="1079">
        <v>46004</v>
      </c>
      <c r="N246" s="1789"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78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789"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78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789"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789"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789"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78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789"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7" t="s">
        <v>196</v>
      </c>
      <c r="L255" s="1281">
        <v>46017</v>
      </c>
      <c r="M255" s="1281">
        <v>46026</v>
      </c>
      <c r="N255" s="1790"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789" t="s">
        <v>1581</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78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78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789"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789" t="s">
        <v>1581</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78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2009</v>
      </c>
      <c r="M262" s="1080">
        <v>46045</v>
      </c>
      <c r="N262" s="1789"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789"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789" t="s">
        <v>1869</v>
      </c>
      <c r="O264" s="324"/>
      <c r="P264" s="324"/>
      <c r="Q264" s="1008" t="s">
        <v>197</v>
      </c>
    </row>
    <row r="265" spans="1:22">
      <c r="A265" s="324">
        <f t="shared" ref="A265:A330"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789"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789"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789"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789" t="s">
        <v>1655</v>
      </c>
      <c r="O268" s="324"/>
      <c r="P268" s="324"/>
      <c r="Q268" s="1008" t="s">
        <v>197</v>
      </c>
    </row>
    <row r="269" spans="1:22">
      <c r="A269" s="324">
        <f t="shared" si="14"/>
        <v>262</v>
      </c>
      <c r="B269" s="1297" t="s">
        <v>1211</v>
      </c>
      <c r="C269" s="324"/>
      <c r="D269" s="324" t="s">
        <v>2276</v>
      </c>
      <c r="E269" s="1009">
        <v>1.57</v>
      </c>
      <c r="F269" s="1009">
        <v>11.05</v>
      </c>
      <c r="G269" s="1009">
        <v>115.3</v>
      </c>
      <c r="H269" s="825">
        <v>0.91900000000000004</v>
      </c>
      <c r="I269" s="1009">
        <v>0.29899999999999999</v>
      </c>
      <c r="J269" s="324"/>
      <c r="K269" s="1528" t="s">
        <v>196</v>
      </c>
      <c r="L269" s="1079">
        <v>46050</v>
      </c>
      <c r="M269" s="1079">
        <v>46052</v>
      </c>
      <c r="N269" s="1789" t="s">
        <v>2008</v>
      </c>
      <c r="O269" s="324"/>
      <c r="P269" s="324"/>
      <c r="Q269" s="1008" t="s">
        <v>197</v>
      </c>
    </row>
    <row r="270" spans="1:22" s="1288" customFormat="1">
      <c r="A270" s="324">
        <f t="shared" si="14"/>
        <v>263</v>
      </c>
      <c r="B270" s="1576" t="s">
        <v>1192</v>
      </c>
      <c r="C270" s="1282"/>
      <c r="D270" s="1282" t="s">
        <v>168</v>
      </c>
      <c r="E270" s="1283">
        <v>1.57</v>
      </c>
      <c r="F270" s="1283">
        <v>11.05</v>
      </c>
      <c r="G270" s="1283">
        <v>115.3</v>
      </c>
      <c r="H270" s="867">
        <v>0.91900000000000004</v>
      </c>
      <c r="I270" s="1283">
        <v>0.29899999999999999</v>
      </c>
      <c r="J270" s="1282"/>
      <c r="K270" s="1577" t="s">
        <v>196</v>
      </c>
      <c r="L270" s="1281">
        <v>46055</v>
      </c>
      <c r="M270" s="1281">
        <v>46057</v>
      </c>
      <c r="N270" s="1790" t="s">
        <v>2008</v>
      </c>
      <c r="O270" s="1578"/>
      <c r="P270" s="1578"/>
      <c r="Q270" s="323" t="s">
        <v>197</v>
      </c>
      <c r="R270" s="829"/>
      <c r="S270" s="829"/>
      <c r="T270" s="829"/>
      <c r="U270" s="829"/>
      <c r="V270" s="829"/>
    </row>
    <row r="271" spans="1:22" s="829" customFormat="1">
      <c r="A271" s="324">
        <f t="shared" si="14"/>
        <v>264</v>
      </c>
      <c r="B271" s="1332" t="s">
        <v>1194</v>
      </c>
      <c r="C271" s="622"/>
      <c r="D271" s="622" t="s">
        <v>168</v>
      </c>
      <c r="E271" s="1565">
        <v>1.57</v>
      </c>
      <c r="F271" s="1565">
        <v>11.05</v>
      </c>
      <c r="G271" s="1565">
        <v>115.3</v>
      </c>
      <c r="H271" s="1566">
        <v>0.91900000000000004</v>
      </c>
      <c r="I271" s="1565">
        <v>0.29899999999999999</v>
      </c>
      <c r="J271" s="622"/>
      <c r="K271" s="1567" t="s">
        <v>196</v>
      </c>
      <c r="L271" s="1078">
        <v>46055</v>
      </c>
      <c r="M271" s="1078">
        <v>46059</v>
      </c>
      <c r="N271" s="1793" t="s">
        <v>2008</v>
      </c>
      <c r="O271" s="622"/>
      <c r="P271" s="622"/>
      <c r="Q271" s="1008" t="s">
        <v>197</v>
      </c>
    </row>
    <row r="272" spans="1:22" s="829" customFormat="1">
      <c r="A272" s="324">
        <f t="shared" si="14"/>
        <v>265</v>
      </c>
      <c r="B272" s="1297" t="s">
        <v>1216</v>
      </c>
      <c r="C272" s="622"/>
      <c r="D272" s="622" t="s">
        <v>171</v>
      </c>
      <c r="E272" s="1565">
        <v>1.86</v>
      </c>
      <c r="F272" s="1565">
        <v>12.47</v>
      </c>
      <c r="G272" s="1565">
        <v>134.69999999999999</v>
      </c>
      <c r="H272" s="1566">
        <v>1.115</v>
      </c>
      <c r="I272" s="1565">
        <v>0.29899999999999999</v>
      </c>
      <c r="J272" s="622"/>
      <c r="K272" s="1567" t="s">
        <v>196</v>
      </c>
      <c r="L272" s="1078">
        <v>46061</v>
      </c>
      <c r="M272" s="1078">
        <v>46065</v>
      </c>
      <c r="N272" s="1793"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7" t="s">
        <v>278</v>
      </c>
      <c r="L273" s="1078">
        <v>46071</v>
      </c>
      <c r="M273" s="1078">
        <v>46081</v>
      </c>
      <c r="N273" s="1793" t="s">
        <v>2008</v>
      </c>
      <c r="O273" s="1568"/>
      <c r="P273" s="1568"/>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789"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2">
        <f t="shared" ref="I275" si="19">(265.195+236.256)/1000</f>
        <v>0.50145099999999998</v>
      </c>
      <c r="J275" s="1285"/>
      <c r="K275" s="1574" t="s">
        <v>278</v>
      </c>
      <c r="L275" s="1206">
        <v>46069</v>
      </c>
      <c r="M275" s="1206">
        <v>46085</v>
      </c>
      <c r="N275" s="1790" t="s">
        <v>2003</v>
      </c>
      <c r="O275" s="1575"/>
      <c r="P275" s="1575"/>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1">
        <f t="shared" ref="I276" si="24">(265.195+236.256)/1000</f>
        <v>0.50145099999999998</v>
      </c>
      <c r="J276" s="827"/>
      <c r="K276" s="1529" t="s">
        <v>278</v>
      </c>
      <c r="L276" s="1080">
        <v>46067</v>
      </c>
      <c r="M276" s="1080">
        <v>46091</v>
      </c>
      <c r="N276" s="179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78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789" t="s">
        <v>1581</v>
      </c>
      <c r="O278" s="324"/>
      <c r="P278" s="324"/>
      <c r="Q278" s="1008" t="s">
        <v>197</v>
      </c>
      <c r="AD278" s="1279">
        <v>5</v>
      </c>
    </row>
    <row r="279" spans="1:30">
      <c r="A279" s="324">
        <f t="shared" si="14"/>
        <v>272</v>
      </c>
      <c r="B279" s="1632" t="s">
        <v>1212</v>
      </c>
      <c r="D279" s="827" t="s">
        <v>168</v>
      </c>
      <c r="E279" s="1633">
        <v>1.57</v>
      </c>
      <c r="F279" s="1633">
        <v>11.05</v>
      </c>
      <c r="G279" s="1633">
        <v>115.3</v>
      </c>
      <c r="H279" s="1634">
        <v>0.91900000000000004</v>
      </c>
      <c r="I279" s="1633">
        <v>0.29899999999999999</v>
      </c>
      <c r="J279" s="827"/>
      <c r="K279" s="1529" t="s">
        <v>196</v>
      </c>
      <c r="L279" s="1080">
        <v>46101</v>
      </c>
      <c r="M279" s="1080">
        <v>46103</v>
      </c>
      <c r="N279" s="1795"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793"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793"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8" t="s">
        <v>278</v>
      </c>
      <c r="L282" s="1079">
        <v>46101</v>
      </c>
      <c r="M282" s="1079">
        <v>46107</v>
      </c>
      <c r="N282" s="1793" t="s">
        <v>2008</v>
      </c>
      <c r="O282" s="324"/>
      <c r="P282" s="324"/>
      <c r="Q282" s="1008" t="s">
        <v>197</v>
      </c>
    </row>
    <row r="283" spans="1:30">
      <c r="A283" s="324">
        <f t="shared" si="14"/>
        <v>276</v>
      </c>
      <c r="B283" s="622" t="s">
        <v>2059</v>
      </c>
      <c r="C283" s="1644"/>
      <c r="D283" s="324" t="s">
        <v>2055</v>
      </c>
      <c r="E283" s="1009">
        <v>2.38</v>
      </c>
      <c r="F283" s="1009">
        <v>29.26</v>
      </c>
      <c r="G283" s="1009">
        <v>140.44</v>
      </c>
      <c r="H283" s="1009">
        <v>4.5309999999999997</v>
      </c>
      <c r="I283" s="324"/>
      <c r="J283" s="324"/>
      <c r="K283" s="1528" t="s">
        <v>278</v>
      </c>
      <c r="L283" s="1079">
        <v>46104</v>
      </c>
      <c r="M283" s="1079">
        <v>46109</v>
      </c>
      <c r="N283" s="1793" t="s">
        <v>2008</v>
      </c>
      <c r="O283" s="324"/>
      <c r="P283" s="324"/>
      <c r="Q283" s="1008" t="s">
        <v>197</v>
      </c>
    </row>
    <row r="284" spans="1:30">
      <c r="A284" s="324">
        <f t="shared" si="14"/>
        <v>277</v>
      </c>
      <c r="B284" s="1721" t="s">
        <v>1196</v>
      </c>
      <c r="C284" s="1282"/>
      <c r="D284" s="1282" t="s">
        <v>168</v>
      </c>
      <c r="E284" s="1283">
        <v>1.57</v>
      </c>
      <c r="F284" s="1283">
        <v>11.05</v>
      </c>
      <c r="G284" s="1283">
        <v>115.3</v>
      </c>
      <c r="H284" s="867">
        <v>0.91900000000000004</v>
      </c>
      <c r="I284" s="1283">
        <v>0.29899999999999999</v>
      </c>
      <c r="J284" s="1282"/>
      <c r="K284" s="1577" t="s">
        <v>196</v>
      </c>
      <c r="L284" s="1281">
        <v>46114</v>
      </c>
      <c r="M284" s="1281">
        <v>46118</v>
      </c>
      <c r="N284" s="1790" t="s">
        <v>2008</v>
      </c>
      <c r="O284" s="1282"/>
      <c r="P284" s="1282"/>
      <c r="Q284" s="323" t="s">
        <v>197</v>
      </c>
    </row>
    <row r="285" spans="1:30">
      <c r="A285" s="324">
        <f t="shared" si="14"/>
        <v>278</v>
      </c>
      <c r="B285" s="1655" t="s">
        <v>1172</v>
      </c>
      <c r="C285" s="827"/>
      <c r="D285" s="827" t="s">
        <v>2061</v>
      </c>
      <c r="E285" s="827"/>
      <c r="F285" s="827"/>
      <c r="G285" s="827"/>
      <c r="H285" s="827"/>
      <c r="I285" s="827"/>
      <c r="J285" s="827"/>
      <c r="K285" s="1529" t="s">
        <v>278</v>
      </c>
      <c r="L285" s="1080">
        <v>46108</v>
      </c>
      <c r="M285" s="1080">
        <v>46119</v>
      </c>
      <c r="N285" s="1795"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8" t="s">
        <v>278</v>
      </c>
      <c r="L286" s="1079">
        <v>46115</v>
      </c>
      <c r="M286" s="1078">
        <v>46120</v>
      </c>
      <c r="N286" s="1793"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8" t="s">
        <v>278</v>
      </c>
      <c r="L287" s="1079">
        <v>46109</v>
      </c>
      <c r="M287" s="1078">
        <v>46121</v>
      </c>
      <c r="N287" s="1793"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789" t="s">
        <v>1581</v>
      </c>
      <c r="O288" s="324"/>
      <c r="P288" s="324"/>
      <c r="Q288" s="1008" t="s">
        <v>197</v>
      </c>
    </row>
    <row r="289" spans="1:18">
      <c r="A289" s="324">
        <f t="shared" si="14"/>
        <v>282</v>
      </c>
      <c r="B289" s="1632"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795" t="s">
        <v>2008</v>
      </c>
      <c r="O289" s="827"/>
      <c r="P289" s="827"/>
      <c r="Q289" s="1008" t="s">
        <v>197</v>
      </c>
    </row>
    <row r="290" spans="1:18">
      <c r="A290" s="324">
        <f t="shared" si="14"/>
        <v>283</v>
      </c>
      <c r="B290" s="1332" t="s">
        <v>1202</v>
      </c>
      <c r="C290" s="324"/>
      <c r="D290" s="324" t="s">
        <v>171</v>
      </c>
      <c r="E290" s="1565">
        <v>1.86</v>
      </c>
      <c r="F290" s="1565">
        <v>12.47</v>
      </c>
      <c r="G290" s="1565">
        <v>134.69999999999999</v>
      </c>
      <c r="H290" s="1566">
        <v>1.115</v>
      </c>
      <c r="I290" s="1565">
        <v>0.29899999999999999</v>
      </c>
      <c r="J290" s="324"/>
      <c r="K290" s="1528" t="s">
        <v>196</v>
      </c>
      <c r="L290" s="1079">
        <v>46122</v>
      </c>
      <c r="M290" s="1079">
        <v>46126</v>
      </c>
      <c r="N290" s="1793"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31">
        <f>(265.195+236.256)/1000</f>
        <v>0.50145099999999998</v>
      </c>
      <c r="J291" s="827"/>
      <c r="K291" s="1529" t="s">
        <v>196</v>
      </c>
      <c r="L291" s="1080">
        <v>46122</v>
      </c>
      <c r="M291" s="1080">
        <v>46127</v>
      </c>
      <c r="N291" s="1796" t="s">
        <v>1581</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793"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793" t="s">
        <v>2008</v>
      </c>
      <c r="O293" s="324"/>
      <c r="P293" s="324"/>
      <c r="Q293" s="1008" t="s">
        <v>197</v>
      </c>
    </row>
    <row r="294" spans="1:18">
      <c r="A294" s="324">
        <f t="shared" si="14"/>
        <v>287</v>
      </c>
      <c r="B294" s="1742"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793" t="s">
        <v>2008</v>
      </c>
      <c r="O294" s="324"/>
      <c r="P294" s="324"/>
      <c r="Q294" s="1008" t="s">
        <v>197</v>
      </c>
    </row>
    <row r="295" spans="1:18">
      <c r="A295" s="324">
        <f t="shared" si="14"/>
        <v>288</v>
      </c>
      <c r="B295" s="1204" t="s">
        <v>705</v>
      </c>
      <c r="D295" s="827" t="s">
        <v>101</v>
      </c>
      <c r="E295" s="1633">
        <v>1.6</v>
      </c>
      <c r="F295" s="1633">
        <v>13.13</v>
      </c>
      <c r="G295" s="1633">
        <v>87.25</v>
      </c>
      <c r="H295" s="1634">
        <v>1.3740000000000001</v>
      </c>
      <c r="I295" s="1633">
        <v>0.501</v>
      </c>
      <c r="J295" s="827"/>
      <c r="K295" s="1529" t="s">
        <v>196</v>
      </c>
      <c r="L295" s="1080">
        <v>46128</v>
      </c>
      <c r="M295" s="1080">
        <v>46136</v>
      </c>
      <c r="N295" s="1796" t="s">
        <v>1581</v>
      </c>
      <c r="O295" s="827"/>
      <c r="P295" s="827"/>
      <c r="Q295" s="1008" t="s">
        <v>197</v>
      </c>
    </row>
    <row r="296" spans="1:18">
      <c r="A296" s="324">
        <f t="shared" si="14"/>
        <v>289</v>
      </c>
      <c r="B296" s="1297" t="s">
        <v>1215</v>
      </c>
      <c r="C296" s="324"/>
      <c r="D296" s="324" t="s">
        <v>171</v>
      </c>
      <c r="E296" s="1565">
        <v>1.86</v>
      </c>
      <c r="F296" s="1565">
        <v>12.47</v>
      </c>
      <c r="G296" s="1565">
        <v>134.69999999999999</v>
      </c>
      <c r="H296" s="1566">
        <v>1.115</v>
      </c>
      <c r="I296" s="1565">
        <v>0.29899999999999999</v>
      </c>
      <c r="J296" s="324"/>
      <c r="K296" s="1528" t="s">
        <v>196</v>
      </c>
      <c r="L296" s="1079">
        <v>46138</v>
      </c>
      <c r="M296" s="1079">
        <v>46140</v>
      </c>
      <c r="N296" s="1793" t="s">
        <v>2008</v>
      </c>
      <c r="O296" s="324"/>
      <c r="P296" s="324"/>
      <c r="Q296" s="1008" t="s">
        <v>197</v>
      </c>
    </row>
    <row r="297" spans="1:18">
      <c r="A297" s="324">
        <f t="shared" si="14"/>
        <v>290</v>
      </c>
      <c r="B297" s="1721" t="s">
        <v>108</v>
      </c>
      <c r="C297" s="1282"/>
      <c r="D297" s="1282" t="s">
        <v>123</v>
      </c>
      <c r="E297" s="1282"/>
      <c r="F297" s="1282"/>
      <c r="G297" s="1282"/>
      <c r="H297" s="1282"/>
      <c r="I297" s="1282"/>
      <c r="J297" s="1282"/>
      <c r="K297" s="1577" t="s">
        <v>196</v>
      </c>
      <c r="L297" s="1281">
        <v>46137</v>
      </c>
      <c r="M297" s="1281">
        <v>46144</v>
      </c>
      <c r="N297" s="1790" t="s">
        <v>2008</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793" t="s">
        <v>2008</v>
      </c>
      <c r="O298" s="324"/>
      <c r="P298" s="324"/>
      <c r="Q298" s="1008" t="s">
        <v>197</v>
      </c>
    </row>
    <row r="299" spans="1:18">
      <c r="A299" s="324">
        <f t="shared" si="14"/>
        <v>292</v>
      </c>
      <c r="B299" s="622" t="s">
        <v>186</v>
      </c>
      <c r="C299" s="324"/>
      <c r="D299" s="324" t="s">
        <v>111</v>
      </c>
      <c r="E299" s="1633"/>
      <c r="F299" s="1633"/>
      <c r="G299" s="1633"/>
      <c r="H299" s="1633"/>
      <c r="I299" s="827"/>
      <c r="J299" s="324"/>
      <c r="K299" s="1528" t="s">
        <v>278</v>
      </c>
      <c r="L299" s="1079">
        <v>46134</v>
      </c>
      <c r="M299" s="1079">
        <v>46145</v>
      </c>
      <c r="N299" s="1797" t="s">
        <v>2231</v>
      </c>
      <c r="O299" s="1010"/>
      <c r="P299" s="1010"/>
      <c r="Q299" s="1008" t="s">
        <v>197</v>
      </c>
    </row>
    <row r="300" spans="1:18">
      <c r="A300" s="324">
        <f t="shared" si="14"/>
        <v>293</v>
      </c>
      <c r="B300" s="1632"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795" t="s">
        <v>2008</v>
      </c>
      <c r="O300" s="1286"/>
      <c r="P300" s="324"/>
      <c r="Q300" s="1008" t="s">
        <v>197</v>
      </c>
    </row>
    <row r="301" spans="1:18">
      <c r="A301" s="324">
        <f t="shared" si="14"/>
        <v>294</v>
      </c>
      <c r="B301" s="1332" t="s">
        <v>1201</v>
      </c>
      <c r="C301" s="324"/>
      <c r="D301" s="324" t="s">
        <v>168</v>
      </c>
      <c r="E301" s="324"/>
      <c r="F301" s="324"/>
      <c r="G301" s="324"/>
      <c r="H301" s="324"/>
      <c r="I301" s="324"/>
      <c r="J301" s="324"/>
      <c r="K301" s="1528" t="s">
        <v>196</v>
      </c>
      <c r="L301" s="1079">
        <v>46142</v>
      </c>
      <c r="M301" s="1079">
        <v>46145</v>
      </c>
      <c r="N301" s="1793" t="s">
        <v>2008</v>
      </c>
      <c r="P301" s="324"/>
      <c r="Q301" s="1008" t="s">
        <v>197</v>
      </c>
    </row>
    <row r="302" spans="1:18">
      <c r="A302" s="324">
        <f t="shared" si="14"/>
        <v>295</v>
      </c>
      <c r="B302" s="622" t="s">
        <v>2233</v>
      </c>
      <c r="C302" s="324"/>
      <c r="D302" s="324" t="s">
        <v>2055</v>
      </c>
      <c r="E302" s="1009"/>
      <c r="F302" s="1009"/>
      <c r="G302" s="1009"/>
      <c r="H302" s="1009"/>
      <c r="I302" s="324"/>
      <c r="J302" s="324"/>
      <c r="K302" s="1528" t="s">
        <v>278</v>
      </c>
      <c r="L302" s="1079">
        <v>46135</v>
      </c>
      <c r="M302" s="1079">
        <v>46148</v>
      </c>
      <c r="N302" s="1798" t="s">
        <v>1655</v>
      </c>
      <c r="O302" s="1010"/>
      <c r="P302" s="324"/>
      <c r="Q302" s="1008" t="s">
        <v>197</v>
      </c>
      <c r="R302" s="1749"/>
    </row>
    <row r="303" spans="1:18">
      <c r="A303" s="324">
        <f t="shared" si="14"/>
        <v>296</v>
      </c>
      <c r="B303" s="1742" t="s">
        <v>1217</v>
      </c>
      <c r="C303" s="324"/>
      <c r="D303" s="324" t="s">
        <v>171</v>
      </c>
      <c r="E303" s="1565">
        <v>1.86</v>
      </c>
      <c r="F303" s="1565">
        <v>12.47</v>
      </c>
      <c r="G303" s="1565">
        <v>134.69999999999999</v>
      </c>
      <c r="H303" s="1566">
        <v>1.115</v>
      </c>
      <c r="I303" s="1565">
        <v>0.29899999999999999</v>
      </c>
      <c r="J303" s="324"/>
      <c r="K303" s="1528" t="s">
        <v>196</v>
      </c>
      <c r="L303" s="1079">
        <v>46147</v>
      </c>
      <c r="M303" s="1079">
        <v>46150</v>
      </c>
      <c r="N303" s="1799" t="s">
        <v>2008</v>
      </c>
      <c r="O303" s="324"/>
      <c r="P303" s="324"/>
      <c r="Q303" s="1008" t="s">
        <v>197</v>
      </c>
    </row>
    <row r="304" spans="1:18">
      <c r="A304" s="324">
        <f t="shared" si="14"/>
        <v>297</v>
      </c>
      <c r="B304" s="1204" t="s">
        <v>2232</v>
      </c>
      <c r="C304" s="827"/>
      <c r="D304" s="827" t="s">
        <v>2055</v>
      </c>
      <c r="E304" s="1633"/>
      <c r="F304" s="1633"/>
      <c r="G304" s="1633"/>
      <c r="H304" s="1633"/>
      <c r="I304" s="827"/>
      <c r="J304" s="827"/>
      <c r="K304" s="1529" t="s">
        <v>278</v>
      </c>
      <c r="L304" s="1080">
        <v>46136</v>
      </c>
      <c r="M304" s="1079">
        <v>46150</v>
      </c>
      <c r="N304" s="1800"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8" t="s">
        <v>278</v>
      </c>
      <c r="L305" s="1079">
        <v>46130</v>
      </c>
      <c r="M305" s="1079">
        <v>46151</v>
      </c>
      <c r="N305" s="1801" t="s">
        <v>1655</v>
      </c>
      <c r="O305" s="1010"/>
      <c r="P305" s="827"/>
      <c r="Q305" s="1008" t="s">
        <v>197</v>
      </c>
      <c r="R305" s="1788"/>
    </row>
    <row r="306" spans="1:22">
      <c r="A306" s="324">
        <f t="shared" si="14"/>
        <v>299</v>
      </c>
      <c r="B306" s="622" t="s">
        <v>2230</v>
      </c>
      <c r="C306" s="324"/>
      <c r="D306" s="324" t="s">
        <v>2055</v>
      </c>
      <c r="E306" s="1009">
        <v>2.38</v>
      </c>
      <c r="F306" s="1009">
        <v>29.26</v>
      </c>
      <c r="G306" s="1009">
        <v>140.44</v>
      </c>
      <c r="H306" s="1009">
        <v>4.5309999999999997</v>
      </c>
      <c r="I306" s="324"/>
      <c r="J306" s="324"/>
      <c r="K306" s="1528" t="s">
        <v>278</v>
      </c>
      <c r="L306" s="1079">
        <v>46130</v>
      </c>
      <c r="M306" s="1079">
        <v>46151</v>
      </c>
      <c r="N306" s="1802" t="s">
        <v>2248</v>
      </c>
      <c r="O306" s="1010"/>
      <c r="P306" s="1010"/>
      <c r="Q306" s="1008" t="s">
        <v>197</v>
      </c>
      <c r="R306" s="1749"/>
    </row>
    <row r="307" spans="1:22">
      <c r="A307" s="324">
        <f t="shared" si="14"/>
        <v>300</v>
      </c>
      <c r="B307" s="1332" t="s">
        <v>532</v>
      </c>
      <c r="C307" s="324"/>
      <c r="D307" s="324" t="s">
        <v>168</v>
      </c>
      <c r="E307" s="324"/>
      <c r="F307" s="324"/>
      <c r="G307" s="324"/>
      <c r="H307" s="324"/>
      <c r="I307" s="324"/>
      <c r="J307" s="324"/>
      <c r="K307" s="1528" t="s">
        <v>196</v>
      </c>
      <c r="L307" s="1079">
        <v>46150</v>
      </c>
      <c r="M307" s="1079">
        <v>46153</v>
      </c>
      <c r="N307" s="1809" t="s">
        <v>2250</v>
      </c>
      <c r="O307" s="324"/>
      <c r="P307" s="324"/>
      <c r="Q307" s="1008" t="s">
        <v>197</v>
      </c>
    </row>
    <row r="308" spans="1:22">
      <c r="A308" s="324">
        <f t="shared" si="14"/>
        <v>301</v>
      </c>
      <c r="B308" s="1332" t="s">
        <v>1229</v>
      </c>
      <c r="C308" s="324"/>
      <c r="D308" s="324" t="s">
        <v>228</v>
      </c>
      <c r="E308" s="1565">
        <v>1.86</v>
      </c>
      <c r="F308" s="1565">
        <v>12.47</v>
      </c>
      <c r="G308" s="1565">
        <v>134.69999999999999</v>
      </c>
      <c r="H308" s="1566">
        <v>1.115</v>
      </c>
      <c r="I308" s="1565">
        <v>0.29899999999999999</v>
      </c>
      <c r="J308" s="324"/>
      <c r="K308" s="1528" t="s">
        <v>196</v>
      </c>
      <c r="L308" s="1079">
        <v>46147</v>
      </c>
      <c r="M308" s="1079">
        <v>46156</v>
      </c>
      <c r="N308" s="1809" t="s">
        <v>2251</v>
      </c>
      <c r="O308" s="324"/>
      <c r="P308" s="324"/>
      <c r="Q308" s="1008" t="s">
        <v>197</v>
      </c>
    </row>
    <row r="309" spans="1:22">
      <c r="A309" s="324">
        <f t="shared" si="14"/>
        <v>302</v>
      </c>
      <c r="B309" s="1297" t="s">
        <v>1193</v>
      </c>
      <c r="C309" s="324"/>
      <c r="D309" s="324" t="s">
        <v>2272</v>
      </c>
      <c r="E309" s="1565">
        <v>1.86</v>
      </c>
      <c r="F309" s="1565">
        <v>12.47</v>
      </c>
      <c r="G309" s="1565">
        <v>134.69999999999999</v>
      </c>
      <c r="H309" s="1566">
        <v>1.115</v>
      </c>
      <c r="I309" s="1565">
        <v>0.29899999999999999</v>
      </c>
      <c r="J309" s="324"/>
      <c r="K309" s="1528" t="s">
        <v>196</v>
      </c>
      <c r="L309" s="1079">
        <v>46153</v>
      </c>
      <c r="M309" s="1079">
        <v>46158</v>
      </c>
      <c r="N309" s="1793" t="s">
        <v>2008</v>
      </c>
      <c r="O309" s="324"/>
      <c r="P309" s="324"/>
      <c r="Q309" s="1008" t="s">
        <v>197</v>
      </c>
    </row>
    <row r="310" spans="1:22">
      <c r="A310" s="324">
        <f t="shared" si="14"/>
        <v>303</v>
      </c>
      <c r="B310" s="1297" t="s">
        <v>1198</v>
      </c>
      <c r="C310" s="324"/>
      <c r="D310" s="324" t="s">
        <v>168</v>
      </c>
      <c r="E310" s="1565"/>
      <c r="F310" s="1565"/>
      <c r="G310" s="1565"/>
      <c r="H310" s="1566"/>
      <c r="I310" s="1565"/>
      <c r="J310" s="324"/>
      <c r="K310" s="1528" t="s">
        <v>196</v>
      </c>
      <c r="L310" s="1079">
        <v>46158</v>
      </c>
      <c r="M310" s="1079">
        <v>46159</v>
      </c>
      <c r="N310" s="1793" t="s">
        <v>2008</v>
      </c>
      <c r="O310" s="324"/>
      <c r="P310" s="324"/>
      <c r="Q310" s="1008" t="s">
        <v>197</v>
      </c>
    </row>
    <row r="311" spans="1:22">
      <c r="A311" s="324">
        <f t="shared" si="14"/>
        <v>304</v>
      </c>
      <c r="B311" s="1297" t="s">
        <v>1199</v>
      </c>
      <c r="C311" s="324"/>
      <c r="D311" s="324" t="s">
        <v>171</v>
      </c>
      <c r="E311" s="1565">
        <v>1.86</v>
      </c>
      <c r="F311" s="1565">
        <v>12.47</v>
      </c>
      <c r="G311" s="1565">
        <v>134.69999999999999</v>
      </c>
      <c r="H311" s="1566">
        <v>1.115</v>
      </c>
      <c r="I311" s="1565">
        <v>0.29899999999999999</v>
      </c>
      <c r="J311" s="324"/>
      <c r="K311" s="1528" t="s">
        <v>196</v>
      </c>
      <c r="L311" s="1079">
        <v>46159</v>
      </c>
      <c r="M311" s="1079">
        <v>46161</v>
      </c>
      <c r="N311" s="1793" t="s">
        <v>2008</v>
      </c>
      <c r="O311" s="324"/>
      <c r="P311" s="324"/>
      <c r="Q311" s="1008" t="s">
        <v>197</v>
      </c>
    </row>
    <row r="312" spans="1:22">
      <c r="A312" s="324">
        <f t="shared" si="14"/>
        <v>305</v>
      </c>
      <c r="B312" s="1873" t="s">
        <v>488</v>
      </c>
      <c r="C312" s="324" t="s">
        <v>1878</v>
      </c>
      <c r="D312" s="1877" t="s">
        <v>1878</v>
      </c>
      <c r="E312" s="1009"/>
      <c r="F312" s="1009"/>
      <c r="G312" s="825"/>
      <c r="H312" s="1009"/>
      <c r="I312" s="324"/>
      <c r="J312" s="1528"/>
      <c r="K312" s="1079" t="s">
        <v>278</v>
      </c>
      <c r="L312" s="1079">
        <v>46167</v>
      </c>
      <c r="M312" s="1878">
        <v>46169</v>
      </c>
      <c r="N312" s="1789" t="s">
        <v>2008</v>
      </c>
      <c r="O312" s="313" t="s">
        <v>2284</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8" t="s">
        <v>196</v>
      </c>
      <c r="L313" s="1079">
        <v>46157</v>
      </c>
      <c r="M313" s="1878">
        <v>46169</v>
      </c>
      <c r="N313" s="602" t="s">
        <v>1655</v>
      </c>
      <c r="O313" s="324"/>
      <c r="P313" s="324"/>
      <c r="Q313" s="1008" t="s">
        <v>197</v>
      </c>
      <c r="R313" s="1279"/>
      <c r="S313" s="1279"/>
      <c r="T313" s="1279"/>
      <c r="U313" s="1279"/>
      <c r="V313" s="1279"/>
    </row>
    <row r="314" spans="1:22">
      <c r="A314" s="324">
        <f t="shared" si="14"/>
        <v>307</v>
      </c>
      <c r="B314" s="1873" t="s">
        <v>1830</v>
      </c>
      <c r="C314" s="324"/>
      <c r="D314" s="324" t="s">
        <v>111</v>
      </c>
      <c r="E314" s="1009"/>
      <c r="F314" s="1009"/>
      <c r="G314" s="1009"/>
      <c r="H314" s="825"/>
      <c r="I314" s="1009"/>
      <c r="J314" s="324"/>
      <c r="K314" s="1528" t="s">
        <v>278</v>
      </c>
      <c r="L314" s="1079">
        <v>46168</v>
      </c>
      <c r="M314" s="1883">
        <v>46172</v>
      </c>
      <c r="N314" s="1789" t="s">
        <v>2008</v>
      </c>
      <c r="O314" s="324"/>
      <c r="P314" s="324"/>
      <c r="Q314" s="1008" t="s">
        <v>197</v>
      </c>
      <c r="R314" s="829" t="s">
        <v>2274</v>
      </c>
    </row>
    <row r="315" spans="1:22">
      <c r="A315" s="324">
        <f t="shared" si="14"/>
        <v>308</v>
      </c>
      <c r="B315" s="1576" t="s">
        <v>1214</v>
      </c>
      <c r="C315" s="1282"/>
      <c r="D315" s="1282" t="s">
        <v>2276</v>
      </c>
      <c r="E315" s="1283"/>
      <c r="F315" s="1283"/>
      <c r="G315" s="1283"/>
      <c r="H315" s="867"/>
      <c r="I315" s="1283"/>
      <c r="J315" s="1282"/>
      <c r="K315" s="1577" t="s">
        <v>196</v>
      </c>
      <c r="L315" s="1281">
        <v>46151</v>
      </c>
      <c r="M315" s="1281">
        <v>46173</v>
      </c>
      <c r="N315" s="1790" t="s">
        <v>2008</v>
      </c>
      <c r="O315" s="1282"/>
      <c r="P315" s="1282">
        <v>10</v>
      </c>
      <c r="Q315" s="323" t="s">
        <v>197</v>
      </c>
      <c r="R315" s="1279"/>
      <c r="S315" s="1279"/>
      <c r="T315" s="1279"/>
      <c r="U315" s="1279"/>
      <c r="V315" s="1279"/>
    </row>
    <row r="316" spans="1:22">
      <c r="A316" s="324">
        <f t="shared" si="14"/>
        <v>309</v>
      </c>
      <c r="B316" s="1332" t="s">
        <v>528</v>
      </c>
      <c r="C316" s="622"/>
      <c r="D316" s="622" t="s">
        <v>168</v>
      </c>
      <c r="E316" s="1891">
        <v>1.57</v>
      </c>
      <c r="F316" s="1891">
        <v>11.05</v>
      </c>
      <c r="G316" s="1891">
        <v>115.3</v>
      </c>
      <c r="H316" s="1566">
        <v>0.91900000000000004</v>
      </c>
      <c r="I316" s="1891">
        <v>0.29899999999999999</v>
      </c>
      <c r="J316" s="622"/>
      <c r="K316" s="1567" t="s">
        <v>196</v>
      </c>
      <c r="L316" s="1078">
        <v>46169</v>
      </c>
      <c r="M316" s="1078">
        <v>46174</v>
      </c>
      <c r="N316" s="1892" t="s">
        <v>2008</v>
      </c>
      <c r="O316" s="622"/>
      <c r="P316" s="622"/>
      <c r="Q316" s="1008" t="s">
        <v>197</v>
      </c>
      <c r="R316" s="1279"/>
      <c r="S316" s="1279"/>
      <c r="T316" s="1279"/>
      <c r="U316" s="1279"/>
      <c r="V316" s="1279"/>
    </row>
    <row r="317" spans="1:22">
      <c r="A317" s="324">
        <f t="shared" si="14"/>
        <v>310</v>
      </c>
      <c r="B317" s="1332" t="s">
        <v>1880</v>
      </c>
      <c r="C317" s="324"/>
      <c r="D317" s="324" t="s">
        <v>168</v>
      </c>
      <c r="E317" s="1893"/>
      <c r="F317" s="1893"/>
      <c r="G317" s="1893"/>
      <c r="H317" s="825"/>
      <c r="I317" s="1893"/>
      <c r="J317" s="324"/>
      <c r="K317" s="1528" t="s">
        <v>196</v>
      </c>
      <c r="L317" s="1079">
        <v>46172</v>
      </c>
      <c r="M317" s="1079">
        <v>46176</v>
      </c>
      <c r="N317" s="1894" t="s">
        <v>2008</v>
      </c>
      <c r="O317" s="324"/>
      <c r="P317" s="324">
        <v>7</v>
      </c>
      <c r="Q317" s="1008" t="s">
        <v>197</v>
      </c>
    </row>
    <row r="318" spans="1:22">
      <c r="A318" s="324">
        <f t="shared" si="14"/>
        <v>311</v>
      </c>
      <c r="B318" s="622" t="s">
        <v>107</v>
      </c>
      <c r="C318" s="324"/>
      <c r="D318" s="324" t="s">
        <v>101</v>
      </c>
      <c r="E318" s="1893">
        <v>1.6</v>
      </c>
      <c r="F318" s="1893">
        <v>13.13</v>
      </c>
      <c r="G318" s="1893">
        <v>87.25</v>
      </c>
      <c r="H318" s="825">
        <v>1.3740000000000001</v>
      </c>
      <c r="I318" s="1893">
        <v>0.501</v>
      </c>
      <c r="J318" s="324"/>
      <c r="K318" s="1528" t="s">
        <v>196</v>
      </c>
      <c r="L318" s="1079">
        <v>46174</v>
      </c>
      <c r="M318" s="1079">
        <v>46178</v>
      </c>
      <c r="N318" s="1892" t="s">
        <v>2008</v>
      </c>
      <c r="O318" s="324"/>
      <c r="P318" s="324">
        <v>12</v>
      </c>
      <c r="Q318" s="1008" t="s">
        <v>197</v>
      </c>
    </row>
    <row r="319" spans="1:22">
      <c r="A319" s="324">
        <f t="shared" si="14"/>
        <v>312</v>
      </c>
      <c r="B319" s="1332" t="s">
        <v>1881</v>
      </c>
      <c r="C319" s="324"/>
      <c r="D319" s="324" t="s">
        <v>168</v>
      </c>
      <c r="E319" s="1893"/>
      <c r="F319" s="1893"/>
      <c r="G319" s="1893"/>
      <c r="H319" s="825"/>
      <c r="I319" s="1893"/>
      <c r="J319" s="324"/>
      <c r="K319" s="1528" t="s">
        <v>196</v>
      </c>
      <c r="L319" s="1079">
        <v>46171</v>
      </c>
      <c r="M319" s="1079">
        <v>46178</v>
      </c>
      <c r="N319" s="1894" t="s">
        <v>2008</v>
      </c>
      <c r="O319" s="324"/>
      <c r="P319" s="324">
        <v>10</v>
      </c>
      <c r="Q319" s="1008" t="s">
        <v>197</v>
      </c>
      <c r="R319" s="1279"/>
      <c r="S319" s="1279"/>
      <c r="T319" s="1279"/>
      <c r="U319" s="1279"/>
      <c r="V319" s="1279"/>
    </row>
    <row r="320" spans="1:22">
      <c r="A320" s="324">
        <f t="shared" si="14"/>
        <v>313</v>
      </c>
      <c r="B320" s="1332" t="s">
        <v>1205</v>
      </c>
      <c r="C320" s="324"/>
      <c r="D320" s="324" t="s">
        <v>171</v>
      </c>
      <c r="E320" s="1891">
        <v>1.86</v>
      </c>
      <c r="F320" s="1891">
        <v>12.47</v>
      </c>
      <c r="G320" s="324"/>
      <c r="H320" s="324"/>
      <c r="I320" s="324"/>
      <c r="J320" s="324"/>
      <c r="K320" s="1528" t="s">
        <v>196</v>
      </c>
      <c r="L320" s="1079">
        <v>46177</v>
      </c>
      <c r="M320" s="1079">
        <v>46182</v>
      </c>
      <c r="N320" s="1892" t="s">
        <v>2008</v>
      </c>
      <c r="O320" s="324"/>
      <c r="P320" s="324">
        <v>10</v>
      </c>
      <c r="Q320" s="1008" t="s">
        <v>197</v>
      </c>
    </row>
    <row r="321" spans="1:22">
      <c r="A321" s="324">
        <f t="shared" si="14"/>
        <v>314</v>
      </c>
      <c r="B321" s="1297" t="s">
        <v>1882</v>
      </c>
      <c r="C321" s="324"/>
      <c r="D321" s="324" t="s">
        <v>168</v>
      </c>
      <c r="E321" s="1891">
        <v>1.57</v>
      </c>
      <c r="F321" s="1891">
        <v>11.05</v>
      </c>
      <c r="G321" s="324"/>
      <c r="H321" s="324"/>
      <c r="I321" s="324"/>
      <c r="J321" s="324"/>
      <c r="K321" s="1528" t="s">
        <v>196</v>
      </c>
      <c r="L321" s="1079">
        <v>46177</v>
      </c>
      <c r="M321" s="1079">
        <v>46182</v>
      </c>
      <c r="N321" s="1892" t="s">
        <v>2008</v>
      </c>
      <c r="O321" s="324"/>
      <c r="P321" s="324">
        <v>10</v>
      </c>
      <c r="Q321" s="1008" t="s">
        <v>197</v>
      </c>
    </row>
    <row r="322" spans="1:22">
      <c r="A322" s="324">
        <f t="shared" si="14"/>
        <v>315</v>
      </c>
      <c r="B322" s="622" t="s">
        <v>1844</v>
      </c>
      <c r="C322" s="324"/>
      <c r="D322" s="324" t="s">
        <v>129</v>
      </c>
      <c r="E322" s="1893"/>
      <c r="F322" s="1893"/>
      <c r="G322" s="1893"/>
      <c r="H322" s="825"/>
      <c r="I322" s="1893"/>
      <c r="J322" s="324"/>
      <c r="K322" s="1528" t="s">
        <v>196</v>
      </c>
      <c r="L322" s="1079">
        <v>46182</v>
      </c>
      <c r="M322" s="325"/>
      <c r="N322" s="602" t="s">
        <v>1655</v>
      </c>
      <c r="O322" s="324"/>
      <c r="P322" s="324">
        <v>10</v>
      </c>
      <c r="Q322" s="2524" t="s">
        <v>2323</v>
      </c>
      <c r="R322" s="1279"/>
      <c r="S322" s="1279"/>
      <c r="T322" s="1279"/>
      <c r="U322" s="1279"/>
      <c r="V322" s="1279"/>
    </row>
    <row r="323" spans="1:22">
      <c r="A323" s="324">
        <f t="shared" si="14"/>
        <v>316</v>
      </c>
      <c r="B323" s="1332" t="s">
        <v>1230</v>
      </c>
      <c r="C323" s="324"/>
      <c r="D323" s="324" t="s">
        <v>171</v>
      </c>
      <c r="E323" s="1891">
        <v>1.86</v>
      </c>
      <c r="F323" s="1891">
        <v>12.47</v>
      </c>
      <c r="G323" s="1891">
        <v>134.69999999999999</v>
      </c>
      <c r="H323" s="1566">
        <v>1.115</v>
      </c>
      <c r="I323" s="1891">
        <v>0.29899999999999999</v>
      </c>
      <c r="J323" s="324"/>
      <c r="K323" s="1528" t="s">
        <v>196</v>
      </c>
      <c r="L323" s="1079">
        <v>46147</v>
      </c>
      <c r="M323" s="325"/>
      <c r="N323" s="1892" t="s">
        <v>2008</v>
      </c>
      <c r="O323" s="324"/>
      <c r="P323" s="526"/>
      <c r="Q323" s="1282" t="s">
        <v>2327</v>
      </c>
    </row>
    <row r="324" spans="1:22" ht="26">
      <c r="A324" s="324">
        <f t="shared" si="14"/>
        <v>317</v>
      </c>
      <c r="B324" s="1332" t="s">
        <v>1228</v>
      </c>
      <c r="C324" s="324"/>
      <c r="D324" s="324" t="s">
        <v>234</v>
      </c>
      <c r="E324" s="1891">
        <v>1.86</v>
      </c>
      <c r="F324" s="1891">
        <v>12.47</v>
      </c>
      <c r="G324" s="1891">
        <v>134.69999999999999</v>
      </c>
      <c r="H324" s="1566">
        <v>1.115</v>
      </c>
      <c r="I324" s="1891">
        <v>0.29899999999999999</v>
      </c>
      <c r="J324" s="324"/>
      <c r="K324" s="1528" t="s">
        <v>196</v>
      </c>
      <c r="L324" s="1079">
        <v>46153</v>
      </c>
      <c r="M324" s="325"/>
      <c r="N324" s="1892" t="s">
        <v>2008</v>
      </c>
      <c r="O324" s="324"/>
      <c r="P324" s="324"/>
      <c r="Q324" s="1844" t="s">
        <v>2277</v>
      </c>
    </row>
    <row r="325" spans="1:22">
      <c r="A325" s="324">
        <f t="shared" si="14"/>
        <v>318</v>
      </c>
      <c r="B325" s="622" t="s">
        <v>669</v>
      </c>
      <c r="C325" s="324"/>
      <c r="D325" s="324" t="s">
        <v>1259</v>
      </c>
      <c r="E325" s="324"/>
      <c r="F325" s="324"/>
      <c r="G325" s="324"/>
      <c r="H325" s="324"/>
      <c r="I325" s="324"/>
      <c r="J325" s="324"/>
      <c r="K325" s="1528" t="s">
        <v>196</v>
      </c>
      <c r="L325" s="1079">
        <v>46151</v>
      </c>
      <c r="M325" s="325"/>
      <c r="N325" s="602" t="s">
        <v>2245</v>
      </c>
      <c r="O325" s="324"/>
      <c r="P325" s="324">
        <v>10</v>
      </c>
      <c r="Q325" s="1844" t="s">
        <v>2326</v>
      </c>
    </row>
    <row r="326" spans="1:22" ht="26">
      <c r="A326" s="324">
        <f t="shared" si="14"/>
        <v>319</v>
      </c>
      <c r="B326" s="622" t="s">
        <v>334</v>
      </c>
      <c r="C326" s="324"/>
      <c r="D326" s="324" t="s">
        <v>234</v>
      </c>
      <c r="E326" s="1891">
        <v>1.86</v>
      </c>
      <c r="F326" s="1891">
        <v>12.47</v>
      </c>
      <c r="G326" s="1891">
        <v>134.69999999999999</v>
      </c>
      <c r="H326" s="1566">
        <v>1.115</v>
      </c>
      <c r="I326" s="1891">
        <v>0.29899999999999999</v>
      </c>
      <c r="J326" s="324"/>
      <c r="K326" s="1528" t="s">
        <v>196</v>
      </c>
      <c r="L326" s="1281">
        <v>46157</v>
      </c>
      <c r="M326" s="325"/>
      <c r="N326" s="602" t="s">
        <v>2305</v>
      </c>
      <c r="O326" s="324"/>
      <c r="P326" s="324">
        <v>15</v>
      </c>
      <c r="Q326" s="1844" t="s">
        <v>2324</v>
      </c>
    </row>
    <row r="327" spans="1:22">
      <c r="A327" s="324">
        <f t="shared" si="14"/>
        <v>320</v>
      </c>
      <c r="B327" s="1332" t="s">
        <v>1208</v>
      </c>
      <c r="C327" s="324"/>
      <c r="D327" s="324" t="s">
        <v>228</v>
      </c>
      <c r="E327" s="1891"/>
      <c r="F327" s="1891"/>
      <c r="G327" s="324"/>
      <c r="H327" s="324"/>
      <c r="I327" s="324"/>
      <c r="J327" s="324"/>
      <c r="K327" s="1528" t="s">
        <v>196</v>
      </c>
      <c r="L327" s="1079"/>
      <c r="M327" s="325"/>
      <c r="N327" s="1892" t="s">
        <v>2008</v>
      </c>
      <c r="O327" s="324"/>
      <c r="P327" s="324">
        <v>10</v>
      </c>
      <c r="Q327" s="324" t="s">
        <v>2331</v>
      </c>
    </row>
    <row r="328" spans="1:22">
      <c r="A328" s="324">
        <f t="shared" si="14"/>
        <v>321</v>
      </c>
      <c r="B328" s="622" t="s">
        <v>312</v>
      </c>
      <c r="C328" s="324"/>
      <c r="D328" s="324" t="s">
        <v>118</v>
      </c>
      <c r="E328" s="324"/>
      <c r="F328" s="324"/>
      <c r="G328" s="324"/>
      <c r="H328" s="324"/>
      <c r="I328" s="324"/>
      <c r="J328" s="324"/>
      <c r="K328" s="1528" t="s">
        <v>196</v>
      </c>
      <c r="L328" s="1079">
        <v>46178</v>
      </c>
      <c r="M328" s="325"/>
      <c r="N328" s="602" t="s">
        <v>2305</v>
      </c>
      <c r="O328" s="324"/>
      <c r="P328" s="324">
        <v>15</v>
      </c>
      <c r="Q328" s="324" t="s">
        <v>2325</v>
      </c>
    </row>
    <row r="329" spans="1:22">
      <c r="A329" s="324">
        <f t="shared" si="14"/>
        <v>322</v>
      </c>
      <c r="B329" s="622" t="s">
        <v>1831</v>
      </c>
      <c r="C329" s="324"/>
      <c r="D329" s="324" t="s">
        <v>2313</v>
      </c>
      <c r="E329" s="324"/>
      <c r="F329" s="324"/>
      <c r="G329" s="324"/>
      <c r="H329" s="324"/>
      <c r="I329" s="324"/>
      <c r="J329" s="324"/>
      <c r="K329" s="1528" t="s">
        <v>278</v>
      </c>
      <c r="L329" s="1079">
        <v>46182</v>
      </c>
      <c r="M329" s="325"/>
      <c r="N329" s="1892" t="s">
        <v>2008</v>
      </c>
      <c r="O329" s="324"/>
      <c r="P329" s="324"/>
      <c r="Q329" s="324" t="s">
        <v>2328</v>
      </c>
    </row>
    <row r="330" spans="1:22">
      <c r="A330" s="324">
        <f t="shared" si="14"/>
        <v>323</v>
      </c>
      <c r="B330" s="1297" t="s">
        <v>2329</v>
      </c>
      <c r="C330" s="324"/>
      <c r="D330" s="324" t="s">
        <v>228</v>
      </c>
      <c r="E330" s="324"/>
      <c r="F330" s="324"/>
      <c r="G330" s="324"/>
      <c r="H330" s="324"/>
      <c r="I330" s="324"/>
      <c r="J330" s="324"/>
      <c r="K330" s="1528" t="s">
        <v>278</v>
      </c>
      <c r="L330" s="1079">
        <v>46184</v>
      </c>
      <c r="M330" s="325"/>
      <c r="N330" s="1892" t="s">
        <v>2008</v>
      </c>
      <c r="O330" s="324"/>
      <c r="P330" s="324"/>
      <c r="Q330" s="324" t="s">
        <v>2330</v>
      </c>
    </row>
    <row r="331" spans="1:22">
      <c r="A331" s="324">
        <f t="shared" ref="A331" si="25">A330+1</f>
        <v>324</v>
      </c>
      <c r="B331" s="1297" t="s">
        <v>1213</v>
      </c>
      <c r="C331" s="324"/>
      <c r="D331" s="324" t="s">
        <v>105</v>
      </c>
      <c r="E331" s="324"/>
      <c r="F331" s="324"/>
      <c r="G331" s="324"/>
      <c r="H331" s="324"/>
      <c r="I331" s="324"/>
      <c r="J331" s="324"/>
      <c r="K331" s="1528" t="s">
        <v>196</v>
      </c>
      <c r="L331" s="1079">
        <v>46184</v>
      </c>
      <c r="M331" s="325"/>
      <c r="N331" s="1892" t="s">
        <v>2008</v>
      </c>
      <c r="O331" s="324"/>
      <c r="P331" s="324"/>
      <c r="Q331" s="324" t="s">
        <v>2330</v>
      </c>
    </row>
    <row r="332" spans="1:22">
      <c r="A332" s="324"/>
      <c r="B332" s="622"/>
      <c r="C332" s="324"/>
      <c r="D332" s="324"/>
      <c r="E332" s="324"/>
      <c r="F332" s="324"/>
      <c r="G332" s="324"/>
      <c r="H332" s="324"/>
      <c r="I332" s="324"/>
      <c r="J332" s="324"/>
      <c r="K332" s="1528"/>
      <c r="L332" s="325"/>
      <c r="M332" s="325"/>
      <c r="N332" s="324"/>
      <c r="O332" s="324"/>
      <c r="P332" s="324"/>
      <c r="Q332" s="324"/>
    </row>
  </sheetData>
  <autoFilter ref="A7:WVN329"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10" type="noConversion"/>
  <conditionalFormatting sqref="B10:B30 B6:B7">
    <cfRule type="duplicateValues" dxfId="1007" priority="293"/>
  </conditionalFormatting>
  <conditionalFormatting sqref="B76">
    <cfRule type="duplicateValues" dxfId="1006" priority="112"/>
    <cfRule type="duplicateValues" dxfId="1005" priority="113" stopIfTrue="1"/>
    <cfRule type="duplicateValues" dxfId="1004" priority="111"/>
  </conditionalFormatting>
  <conditionalFormatting sqref="B121">
    <cfRule type="duplicateValues" dxfId="1003" priority="109" stopIfTrue="1"/>
    <cfRule type="duplicateValues" dxfId="1002" priority="108"/>
    <cfRule type="duplicateValues" dxfId="1001" priority="107"/>
  </conditionalFormatting>
  <conditionalFormatting sqref="B142">
    <cfRule type="duplicateValues" dxfId="1000" priority="100"/>
    <cfRule type="duplicateValues" dxfId="999" priority="101"/>
    <cfRule type="duplicateValues" dxfId="998" priority="102" stopIfTrue="1"/>
  </conditionalFormatting>
  <conditionalFormatting sqref="B143">
    <cfRule type="duplicateValues" dxfId="997" priority="99"/>
    <cfRule type="duplicateValues" dxfId="996" priority="98"/>
    <cfRule type="duplicateValues" dxfId="995" priority="97" stopIfTrue="1"/>
  </conditionalFormatting>
  <conditionalFormatting sqref="B162">
    <cfRule type="duplicateValues" dxfId="994" priority="106" stopIfTrue="1"/>
    <cfRule type="duplicateValues" dxfId="993" priority="104"/>
    <cfRule type="duplicateValues" dxfId="992" priority="105"/>
  </conditionalFormatting>
  <conditionalFormatting sqref="B193 B191">
    <cfRule type="duplicateValues" dxfId="991" priority="5455"/>
    <cfRule type="duplicateValues" dxfId="990" priority="5456"/>
    <cfRule type="duplicateValues" dxfId="989" priority="5457" stopIfTrue="1"/>
  </conditionalFormatting>
  <conditionalFormatting sqref="B197 B195">
    <cfRule type="duplicateValues" dxfId="988" priority="86"/>
    <cfRule type="duplicateValues" dxfId="987" priority="87"/>
  </conditionalFormatting>
  <conditionalFormatting sqref="B204">
    <cfRule type="duplicateValues" dxfId="986" priority="33"/>
    <cfRule type="duplicateValues" dxfId="985" priority="28" stopIfTrue="1"/>
    <cfRule type="duplicateValues" dxfId="984" priority="29"/>
    <cfRule type="duplicateValues" dxfId="983" priority="30"/>
    <cfRule type="duplicateValues" dxfId="982" priority="31"/>
    <cfRule type="duplicateValues" dxfId="981" priority="32"/>
  </conditionalFormatting>
  <conditionalFormatting sqref="B208">
    <cfRule type="duplicateValues" dxfId="980" priority="22" stopIfTrue="1"/>
    <cfRule type="duplicateValues" dxfId="979" priority="27"/>
    <cfRule type="duplicateValues" dxfId="978" priority="26"/>
    <cfRule type="duplicateValues" dxfId="977" priority="25"/>
    <cfRule type="duplicateValues" dxfId="976" priority="24"/>
    <cfRule type="duplicateValues" dxfId="975" priority="23"/>
  </conditionalFormatting>
  <conditionalFormatting sqref="B213">
    <cfRule type="duplicateValues" dxfId="974" priority="7479"/>
    <cfRule type="duplicateValues" dxfId="973" priority="7480" stopIfTrue="1"/>
    <cfRule type="duplicateValues" dxfId="972" priority="7478"/>
  </conditionalFormatting>
  <conditionalFormatting sqref="B215">
    <cfRule type="duplicateValues" dxfId="971" priority="74"/>
    <cfRule type="duplicateValues" dxfId="970" priority="73"/>
  </conditionalFormatting>
  <conditionalFormatting sqref="B229:B230 B232:B235 B240 B246 B237">
    <cfRule type="duplicateValues" dxfId="969" priority="12597" stopIfTrue="1"/>
  </conditionalFormatting>
  <conditionalFormatting sqref="B232:B235 B229:B230 B240 B246 B237">
    <cfRule type="duplicateValues" dxfId="968" priority="12600"/>
  </conditionalFormatting>
  <conditionalFormatting sqref="B232:B235 B231:C231 J231 B229:B230 B240 B246 B237">
    <cfRule type="duplicateValues" dxfId="967" priority="12605"/>
    <cfRule type="duplicateValues" dxfId="966" priority="12604"/>
    <cfRule type="duplicateValues" dxfId="965" priority="12603"/>
  </conditionalFormatting>
  <conditionalFormatting sqref="B316:B319 B321:B326">
    <cfRule type="duplicateValues" dxfId="964" priority="21985"/>
    <cfRule type="duplicateValues" dxfId="963" priority="21986"/>
    <cfRule type="duplicateValues" dxfId="962" priority="21987"/>
    <cfRule type="duplicateValues" dxfId="961" priority="21988"/>
    <cfRule type="duplicateValues" dxfId="960" priority="21989"/>
    <cfRule type="duplicateValues" dxfId="959" priority="21990"/>
    <cfRule type="duplicateValues" dxfId="958" priority="21991"/>
    <cfRule type="duplicateValues" dxfId="957" priority="21992"/>
    <cfRule type="duplicateValues" dxfId="956" priority="21993"/>
    <cfRule type="duplicateValues" dxfId="955" priority="21994"/>
    <cfRule type="duplicateValues" dxfId="954" priority="21995" stopIfTrue="1"/>
  </conditionalFormatting>
  <conditionalFormatting sqref="B327:B65221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cfRule type="duplicateValues" dxfId="953" priority="22037" stopIfTrue="1"/>
  </conditionalFormatting>
  <conditionalFormatting sqref="B327:B1048576 B320 B1:B203 B205:B207 B209:B255 B257:B315">
    <cfRule type="duplicateValues" dxfId="952" priority="22012"/>
    <cfRule type="duplicateValues" dxfId="951" priority="22013"/>
    <cfRule type="duplicateValues" dxfId="950" priority="22011"/>
  </conditionalFormatting>
  <conditionalFormatting sqref="B327:B1048576 B320 B1:B255 B257:B315">
    <cfRule type="duplicateValues" dxfId="949" priority="22030"/>
    <cfRule type="duplicateValues" dxfId="948" priority="22029"/>
  </conditionalFormatting>
  <conditionalFormatting sqref="B327:B1048576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cfRule type="duplicateValues" dxfId="947" priority="22088"/>
    <cfRule type="duplicateValues" dxfId="946" priority="22087"/>
  </conditionalFormatting>
  <conditionalFormatting sqref="B327:B1048576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5" priority="22167"/>
  </conditionalFormatting>
  <conditionalFormatting sqref="B327:B1048576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cfRule type="duplicateValues" dxfId="944" priority="22217"/>
  </conditionalFormatting>
  <conditionalFormatting sqref="B327:B1048576 B320 B241:B245 B203 B225 B215 B1:B197 M207:M208 B198:C202 B206:C207 E200:J200 B213 B214:C214 J214 B216:C224 B226:C226 J226 B236 B205 B209:C212 C208 B238:B239 B247:B255 E220:J220 J221:J224 J198:J199 J201:J202 J206:J212 J216:J219 B257:B315">
    <cfRule type="duplicateValues" dxfId="943" priority="22266"/>
  </conditionalFormatting>
  <conditionalFormatting sqref="B223:C224 J223:J224">
    <cfRule type="duplicateValues" dxfId="942" priority="11415" stopIfTrue="1"/>
    <cfRule type="duplicateValues" dxfId="941" priority="11416"/>
    <cfRule type="duplicateValues" dxfId="940" priority="11417"/>
  </conditionalFormatting>
  <conditionalFormatting sqref="B226:C226 J226">
    <cfRule type="duplicateValues" dxfId="939" priority="11656" stopIfTrue="1"/>
    <cfRule type="duplicateValues" dxfId="938" priority="11657"/>
    <cfRule type="duplicateValues" dxfId="937" priority="11658"/>
  </conditionalFormatting>
  <conditionalFormatting sqref="B231:C231 J231">
    <cfRule type="duplicateValues" dxfId="936" priority="56" stopIfTrue="1"/>
    <cfRule type="duplicateValues" dxfId="935" priority="58"/>
    <cfRule type="duplicateValues" dxfId="934" priority="57"/>
  </conditionalFormatting>
  <conditionalFormatting sqref="C8:C9">
    <cfRule type="duplicateValues" dxfId="933" priority="142" stopIfTrue="1"/>
    <cfRule type="duplicateValues" dxfId="932" priority="141"/>
    <cfRule type="duplicateValues" dxfId="931" priority="140"/>
  </conditionalFormatting>
  <conditionalFormatting sqref="C29 J29 O29:P29">
    <cfRule type="duplicateValues" dxfId="930" priority="124" stopIfTrue="1"/>
    <cfRule type="duplicateValues" dxfId="929" priority="122"/>
    <cfRule type="duplicateValues" dxfId="928" priority="123"/>
  </conditionalFormatting>
  <conditionalFormatting sqref="C312">
    <cfRule type="duplicateValues" dxfId="927" priority="13"/>
  </conditionalFormatting>
  <conditionalFormatting sqref="D9 J9:K9">
    <cfRule type="duplicateValues" dxfId="926" priority="139" stopIfTrue="1"/>
    <cfRule type="duplicateValues" dxfId="925" priority="138"/>
    <cfRule type="duplicateValues" dxfId="924" priority="137"/>
  </conditionalFormatting>
  <conditionalFormatting sqref="D14">
    <cfRule type="duplicateValues" dxfId="923" priority="130" stopIfTrue="1"/>
    <cfRule type="duplicateValues" dxfId="922" priority="129"/>
    <cfRule type="duplicateValues" dxfId="921" priority="128"/>
  </conditionalFormatting>
  <conditionalFormatting sqref="D15">
    <cfRule type="duplicateValues" dxfId="920" priority="125"/>
    <cfRule type="duplicateValues" dxfId="919" priority="126"/>
    <cfRule type="duplicateValues" dxfId="918" priority="127" stopIfTrue="1"/>
  </conditionalFormatting>
  <conditionalFormatting sqref="D20">
    <cfRule type="duplicateValues" dxfId="917" priority="214"/>
    <cfRule type="duplicateValues" dxfId="916" priority="215"/>
    <cfRule type="duplicateValues" dxfId="915" priority="216" stopIfTrue="1"/>
  </conditionalFormatting>
  <conditionalFormatting sqref="D316:D319 D321:D326">
    <cfRule type="duplicateValues" dxfId="914" priority="22010"/>
  </conditionalFormatting>
  <conditionalFormatting sqref="D327:D1048576 D320 D1:D203 D205:D311 D313:D315">
    <cfRule type="duplicateValues" dxfId="913" priority="22307"/>
  </conditionalFormatting>
  <dataValidations count="1">
    <dataValidation type="list" allowBlank="1" showInputMessage="1" showErrorMessage="1" sqref="C65278:C65286 C130814:C130822 C196350:C196358 C261886:C261894 C327422:C327430 C392958:C392966 C458494:C458502 C524030:C524038 C589566:C589574 C655102:C655110 C720638:C720646 C786174:C786182 C851710:C851718 C917246:C917254 C982782:C982790 IO65242:IO65250 IO130778:IO130786 IO196314:IO196322 IO261850:IO261858 IO327386:IO327394 IO392922:IO392930 IO458458:IO458466 IO523994:IO524002 IO589530:IO589538 IO655066:IO655074 IO720602:IO720610 IO786138:IO786146 IO851674:IO851682 IO917210:IO917218 IO982746:IO982754 SK65242:SK65250 SK130778:SK130786 SK196314:SK196322 SK261850:SK261858 SK327386:SK327394 SK392922:SK392930 SK458458:SK458466 SK523994:SK524002 SK589530:SK589538 SK655066:SK655074 SK720602:SK720610 SK786138:SK786146 SK851674:SK851682 SK917210:SK917218 SK982746:SK982754 ACG65242:ACG65250 ACG130778:ACG130786 ACG196314:ACG196322 ACG261850:ACG261858 ACG327386:ACG327394 ACG392922:ACG392930 ACG458458:ACG458466 ACG523994:ACG524002 ACG589530:ACG589538 ACG655066:ACG655074 ACG720602:ACG720610 ACG786138:ACG786146 ACG851674:ACG851682 ACG917210:ACG917218 ACG982746:ACG982754 AMC65242:AMC65250 AMC130778:AMC130786 AMC196314:AMC196322 AMC261850:AMC261858 AMC327386:AMC327394 AMC392922:AMC392930 AMC458458:AMC458466 AMC523994:AMC524002 AMC589530:AMC589538 AMC655066:AMC655074 AMC720602:AMC720610 AMC786138:AMC786146 AMC851674:AMC851682 AMC917210:AMC917218 AMC982746:AMC982754 AVY65242:AVY65250 AVY130778:AVY130786 AVY196314:AVY196322 AVY261850:AVY261858 AVY327386:AVY327394 AVY392922:AVY392930 AVY458458:AVY458466 AVY523994:AVY524002 AVY589530:AVY589538 AVY655066:AVY655074 AVY720602:AVY720610 AVY786138:AVY786146 AVY851674:AVY851682 AVY917210:AVY917218 AVY982746:AVY982754 BFU65242:BFU65250 BFU130778:BFU130786 BFU196314:BFU196322 BFU261850:BFU261858 BFU327386:BFU327394 BFU392922:BFU392930 BFU458458:BFU458466 BFU523994:BFU524002 BFU589530:BFU589538 BFU655066:BFU655074 BFU720602:BFU720610 BFU786138:BFU786146 BFU851674:BFU851682 BFU917210:BFU917218 BFU982746:BFU982754 BPQ65242:BPQ65250 BPQ130778:BPQ130786 BPQ196314:BPQ196322 BPQ261850:BPQ261858 BPQ327386:BPQ327394 BPQ392922:BPQ392930 BPQ458458:BPQ458466 BPQ523994:BPQ524002 BPQ589530:BPQ589538 BPQ655066:BPQ655074 BPQ720602:BPQ720610 BPQ786138:BPQ786146 BPQ851674:BPQ851682 BPQ917210:BPQ917218 BPQ982746:BPQ982754 BZM65242:BZM65250 BZM130778:BZM130786 BZM196314:BZM196322 BZM261850:BZM261858 BZM327386:BZM327394 BZM392922:BZM392930 BZM458458:BZM458466 BZM523994:BZM524002 BZM589530:BZM589538 BZM655066:BZM655074 BZM720602:BZM720610 BZM786138:BZM786146 BZM851674:BZM851682 BZM917210:BZM917218 BZM982746:BZM982754 CJI65242:CJI65250 CJI130778:CJI130786 CJI196314:CJI196322 CJI261850:CJI261858 CJI327386:CJI327394 CJI392922:CJI392930 CJI458458:CJI458466 CJI523994:CJI524002 CJI589530:CJI589538 CJI655066:CJI655074 CJI720602:CJI720610 CJI786138:CJI786146 CJI851674:CJI851682 CJI917210:CJI917218 CJI982746:CJI982754 CTE65242:CTE65250 CTE130778:CTE130786 CTE196314:CTE196322 CTE261850:CTE261858 CTE327386:CTE327394 CTE392922:CTE392930 CTE458458:CTE458466 CTE523994:CTE524002 CTE589530:CTE589538 CTE655066:CTE655074 CTE720602:CTE720610 CTE786138:CTE786146 CTE851674:CTE851682 CTE917210:CTE917218 CTE982746:CTE982754 DDA65242:DDA65250 DDA130778:DDA130786 DDA196314:DDA196322 DDA261850:DDA261858 DDA327386:DDA327394 DDA392922:DDA392930 DDA458458:DDA458466 DDA523994:DDA524002 DDA589530:DDA589538 DDA655066:DDA655074 DDA720602:DDA720610 DDA786138:DDA786146 DDA851674:DDA851682 DDA917210:DDA917218 DDA982746:DDA982754 DMW65242:DMW65250 DMW130778:DMW130786 DMW196314:DMW196322 DMW261850:DMW261858 DMW327386:DMW327394 DMW392922:DMW392930 DMW458458:DMW458466 DMW523994:DMW524002 DMW589530:DMW589538 DMW655066:DMW655074 DMW720602:DMW720610 DMW786138:DMW786146 DMW851674:DMW851682 DMW917210:DMW917218 DMW982746:DMW982754 DWS65242:DWS65250 DWS130778:DWS130786 DWS196314:DWS196322 DWS261850:DWS261858 DWS327386:DWS327394 DWS392922:DWS392930 DWS458458:DWS458466 DWS523994:DWS524002 DWS589530:DWS589538 DWS655066:DWS655074 DWS720602:DWS720610 DWS786138:DWS786146 DWS851674:DWS851682 DWS917210:DWS917218 DWS982746:DWS982754 EGO65242:EGO65250 EGO130778:EGO130786 EGO196314:EGO196322 EGO261850:EGO261858 EGO327386:EGO327394 EGO392922:EGO392930 EGO458458:EGO458466 EGO523994:EGO524002 EGO589530:EGO589538 EGO655066:EGO655074 EGO720602:EGO720610 EGO786138:EGO786146 EGO851674:EGO851682 EGO917210:EGO917218 EGO982746:EGO982754 EQK65242:EQK65250 EQK130778:EQK130786 EQK196314:EQK196322 EQK261850:EQK261858 EQK327386:EQK327394 EQK392922:EQK392930 EQK458458:EQK458466 EQK523994:EQK524002 EQK589530:EQK589538 EQK655066:EQK655074 EQK720602:EQK720610 EQK786138:EQK786146 EQK851674:EQK851682 EQK917210:EQK917218 EQK982746:EQK982754 FAG65242:FAG65250 FAG130778:FAG130786 FAG196314:FAG196322 FAG261850:FAG261858 FAG327386:FAG327394 FAG392922:FAG392930 FAG458458:FAG458466 FAG523994:FAG524002 FAG589530:FAG589538 FAG655066:FAG655074 FAG720602:FAG720610 FAG786138:FAG786146 FAG851674:FAG851682 FAG917210:FAG917218 FAG982746:FAG982754 FKC65242:FKC65250 FKC130778:FKC130786 FKC196314:FKC196322 FKC261850:FKC261858 FKC327386:FKC327394 FKC392922:FKC392930 FKC458458:FKC458466 FKC523994:FKC524002 FKC589530:FKC589538 FKC655066:FKC655074 FKC720602:FKC720610 FKC786138:FKC786146 FKC851674:FKC851682 FKC917210:FKC917218 FKC982746:FKC982754 FTY65242:FTY65250 FTY130778:FTY130786 FTY196314:FTY196322 FTY261850:FTY261858 FTY327386:FTY327394 FTY392922:FTY392930 FTY458458:FTY458466 FTY523994:FTY524002 FTY589530:FTY589538 FTY655066:FTY655074 FTY720602:FTY720610 FTY786138:FTY786146 FTY851674:FTY851682 FTY917210:FTY917218 FTY982746:FTY982754 GDU65242:GDU65250 GDU130778:GDU130786 GDU196314:GDU196322 GDU261850:GDU261858 GDU327386:GDU327394 GDU392922:GDU392930 GDU458458:GDU458466 GDU523994:GDU524002 GDU589530:GDU589538 GDU655066:GDU655074 GDU720602:GDU720610 GDU786138:GDU786146 GDU851674:GDU851682 GDU917210:GDU917218 GDU982746:GDU982754 GNQ65242:GNQ65250 GNQ130778:GNQ130786 GNQ196314:GNQ196322 GNQ261850:GNQ261858 GNQ327386:GNQ327394 GNQ392922:GNQ392930 GNQ458458:GNQ458466 GNQ523994:GNQ524002 GNQ589530:GNQ589538 GNQ655066:GNQ655074 GNQ720602:GNQ720610 GNQ786138:GNQ786146 GNQ851674:GNQ851682 GNQ917210:GNQ917218 GNQ982746:GNQ982754 GXM65242:GXM65250 GXM130778:GXM130786 GXM196314:GXM196322 GXM261850:GXM261858 GXM327386:GXM327394 GXM392922:GXM392930 GXM458458:GXM458466 GXM523994:GXM524002 GXM589530:GXM589538 GXM655066:GXM655074 GXM720602:GXM720610 GXM786138:GXM786146 GXM851674:GXM851682 GXM917210:GXM917218 GXM982746:GXM982754 HHI65242:HHI65250 HHI130778:HHI130786 HHI196314:HHI196322 HHI261850:HHI261858 HHI327386:HHI327394 HHI392922:HHI392930 HHI458458:HHI458466 HHI523994:HHI524002 HHI589530:HHI589538 HHI655066:HHI655074 HHI720602:HHI720610 HHI786138:HHI786146 HHI851674:HHI851682 HHI917210:HHI917218 HHI982746:HHI982754 HRE65242:HRE65250 HRE130778:HRE130786 HRE196314:HRE196322 HRE261850:HRE261858 HRE327386:HRE327394 HRE392922:HRE392930 HRE458458:HRE458466 HRE523994:HRE524002 HRE589530:HRE589538 HRE655066:HRE655074 HRE720602:HRE720610 HRE786138:HRE786146 HRE851674:HRE851682 HRE917210:HRE917218 HRE982746:HRE982754 IBA65242:IBA65250 IBA130778:IBA130786 IBA196314:IBA196322 IBA261850:IBA261858 IBA327386:IBA327394 IBA392922:IBA392930 IBA458458:IBA458466 IBA523994:IBA524002 IBA589530:IBA589538 IBA655066:IBA655074 IBA720602:IBA720610 IBA786138:IBA786146 IBA851674:IBA851682 IBA917210:IBA917218 IBA982746:IBA982754 IKW65242:IKW65250 IKW130778:IKW130786 IKW196314:IKW196322 IKW261850:IKW261858 IKW327386:IKW327394 IKW392922:IKW392930 IKW458458:IKW458466 IKW523994:IKW524002 IKW589530:IKW589538 IKW655066:IKW655074 IKW720602:IKW720610 IKW786138:IKW786146 IKW851674:IKW851682 IKW917210:IKW917218 IKW982746:IKW982754 IUS65242:IUS65250 IUS130778:IUS130786 IUS196314:IUS196322 IUS261850:IUS261858 IUS327386:IUS327394 IUS392922:IUS392930 IUS458458:IUS458466 IUS523994:IUS524002 IUS589530:IUS589538 IUS655066:IUS655074 IUS720602:IUS720610 IUS786138:IUS786146 IUS851674:IUS851682 IUS917210:IUS917218 IUS982746:IUS982754 JEO65242:JEO65250 JEO130778:JEO130786 JEO196314:JEO196322 JEO261850:JEO261858 JEO327386:JEO327394 JEO392922:JEO392930 JEO458458:JEO458466 JEO523994:JEO524002 JEO589530:JEO589538 JEO655066:JEO655074 JEO720602:JEO720610 JEO786138:JEO786146 JEO851674:JEO851682 JEO917210:JEO917218 JEO982746:JEO982754 JOK65242:JOK65250 JOK130778:JOK130786 JOK196314:JOK196322 JOK261850:JOK261858 JOK327386:JOK327394 JOK392922:JOK392930 JOK458458:JOK458466 JOK523994:JOK524002 JOK589530:JOK589538 JOK655066:JOK655074 JOK720602:JOK720610 JOK786138:JOK786146 JOK851674:JOK851682 JOK917210:JOK917218 JOK982746:JOK982754 JYG65242:JYG65250 JYG130778:JYG130786 JYG196314:JYG196322 JYG261850:JYG261858 JYG327386:JYG327394 JYG392922:JYG392930 JYG458458:JYG458466 JYG523994:JYG524002 JYG589530:JYG589538 JYG655066:JYG655074 JYG720602:JYG720610 JYG786138:JYG786146 JYG851674:JYG851682 JYG917210:JYG917218 JYG982746:JYG982754 KIC65242:KIC65250 KIC130778:KIC130786 KIC196314:KIC196322 KIC261850:KIC261858 KIC327386:KIC327394 KIC392922:KIC392930 KIC458458:KIC458466 KIC523994:KIC524002 KIC589530:KIC589538 KIC655066:KIC655074 KIC720602:KIC720610 KIC786138:KIC786146 KIC851674:KIC851682 KIC917210:KIC917218 KIC982746:KIC982754 KRY65242:KRY65250 KRY130778:KRY130786 KRY196314:KRY196322 KRY261850:KRY261858 KRY327386:KRY327394 KRY392922:KRY392930 KRY458458:KRY458466 KRY523994:KRY524002 KRY589530:KRY589538 KRY655066:KRY655074 KRY720602:KRY720610 KRY786138:KRY786146 KRY851674:KRY851682 KRY917210:KRY917218 KRY982746:KRY982754 LBU65242:LBU65250 LBU130778:LBU130786 LBU196314:LBU196322 LBU261850:LBU261858 LBU327386:LBU327394 LBU392922:LBU392930 LBU458458:LBU458466 LBU523994:LBU524002 LBU589530:LBU589538 LBU655066:LBU655074 LBU720602:LBU720610 LBU786138:LBU786146 LBU851674:LBU851682 LBU917210:LBU917218 LBU982746:LBU982754 LLQ65242:LLQ65250 LLQ130778:LLQ130786 LLQ196314:LLQ196322 LLQ261850:LLQ261858 LLQ327386:LLQ327394 LLQ392922:LLQ392930 LLQ458458:LLQ458466 LLQ523994:LLQ524002 LLQ589530:LLQ589538 LLQ655066:LLQ655074 LLQ720602:LLQ720610 LLQ786138:LLQ786146 LLQ851674:LLQ851682 LLQ917210:LLQ917218 LLQ982746:LLQ982754 LVM65242:LVM65250 LVM130778:LVM130786 LVM196314:LVM196322 LVM261850:LVM261858 LVM327386:LVM327394 LVM392922:LVM392930 LVM458458:LVM458466 LVM523994:LVM524002 LVM589530:LVM589538 LVM655066:LVM655074 LVM720602:LVM720610 LVM786138:LVM786146 LVM851674:LVM851682 LVM917210:LVM917218 LVM982746:LVM982754 MFI65242:MFI65250 MFI130778:MFI130786 MFI196314:MFI196322 MFI261850:MFI261858 MFI327386:MFI327394 MFI392922:MFI392930 MFI458458:MFI458466 MFI523994:MFI524002 MFI589530:MFI589538 MFI655066:MFI655074 MFI720602:MFI720610 MFI786138:MFI786146 MFI851674:MFI851682 MFI917210:MFI917218 MFI982746:MFI982754 MPE65242:MPE65250 MPE130778:MPE130786 MPE196314:MPE196322 MPE261850:MPE261858 MPE327386:MPE327394 MPE392922:MPE392930 MPE458458:MPE458466 MPE523994:MPE524002 MPE589530:MPE589538 MPE655066:MPE655074 MPE720602:MPE720610 MPE786138:MPE786146 MPE851674:MPE851682 MPE917210:MPE917218 MPE982746:MPE982754 MZA65242:MZA65250 MZA130778:MZA130786 MZA196314:MZA196322 MZA261850:MZA261858 MZA327386:MZA327394 MZA392922:MZA392930 MZA458458:MZA458466 MZA523994:MZA524002 MZA589530:MZA589538 MZA655066:MZA655074 MZA720602:MZA720610 MZA786138:MZA786146 MZA851674:MZA851682 MZA917210:MZA917218 MZA982746:MZA982754 NIW65242:NIW65250 NIW130778:NIW130786 NIW196314:NIW196322 NIW261850:NIW261858 NIW327386:NIW327394 NIW392922:NIW392930 NIW458458:NIW458466 NIW523994:NIW524002 NIW589530:NIW589538 NIW655066:NIW655074 NIW720602:NIW720610 NIW786138:NIW786146 NIW851674:NIW851682 NIW917210:NIW917218 NIW982746:NIW982754 NSS65242:NSS65250 NSS130778:NSS130786 NSS196314:NSS196322 NSS261850:NSS261858 NSS327386:NSS327394 NSS392922:NSS392930 NSS458458:NSS458466 NSS523994:NSS524002 NSS589530:NSS589538 NSS655066:NSS655074 NSS720602:NSS720610 NSS786138:NSS786146 NSS851674:NSS851682 NSS917210:NSS917218 NSS982746:NSS982754 OCO65242:OCO65250 OCO130778:OCO130786 OCO196314:OCO196322 OCO261850:OCO261858 OCO327386:OCO327394 OCO392922:OCO392930 OCO458458:OCO458466 OCO523994:OCO524002 OCO589530:OCO589538 OCO655066:OCO655074 OCO720602:OCO720610 OCO786138:OCO786146 OCO851674:OCO851682 OCO917210:OCO917218 OCO982746:OCO982754 OMK65242:OMK65250 OMK130778:OMK130786 OMK196314:OMK196322 OMK261850:OMK261858 OMK327386:OMK327394 OMK392922:OMK392930 OMK458458:OMK458466 OMK523994:OMK524002 OMK589530:OMK589538 OMK655066:OMK655074 OMK720602:OMK720610 OMK786138:OMK786146 OMK851674:OMK851682 OMK917210:OMK917218 OMK982746:OMK982754 OWG65242:OWG65250 OWG130778:OWG130786 OWG196314:OWG196322 OWG261850:OWG261858 OWG327386:OWG327394 OWG392922:OWG392930 OWG458458:OWG458466 OWG523994:OWG524002 OWG589530:OWG589538 OWG655066:OWG655074 OWG720602:OWG720610 OWG786138:OWG786146 OWG851674:OWG851682 OWG917210:OWG917218 OWG982746:OWG982754 PGC65242:PGC65250 PGC130778:PGC130786 PGC196314:PGC196322 PGC261850:PGC261858 PGC327386:PGC327394 PGC392922:PGC392930 PGC458458:PGC458466 PGC523994:PGC524002 PGC589530:PGC589538 PGC655066:PGC655074 PGC720602:PGC720610 PGC786138:PGC786146 PGC851674:PGC851682 PGC917210:PGC917218 PGC982746:PGC982754 PPY65242:PPY65250 PPY130778:PPY130786 PPY196314:PPY196322 PPY261850:PPY261858 PPY327386:PPY327394 PPY392922:PPY392930 PPY458458:PPY458466 PPY523994:PPY524002 PPY589530:PPY589538 PPY655066:PPY655074 PPY720602:PPY720610 PPY786138:PPY786146 PPY851674:PPY851682 PPY917210:PPY917218 PPY982746:PPY982754 PZU65242:PZU65250 PZU130778:PZU130786 PZU196314:PZU196322 PZU261850:PZU261858 PZU327386:PZU327394 PZU392922:PZU392930 PZU458458:PZU458466 PZU523994:PZU524002 PZU589530:PZU589538 PZU655066:PZU655074 PZU720602:PZU720610 PZU786138:PZU786146 PZU851674:PZU851682 PZU917210:PZU917218 PZU982746:PZU982754 QJQ65242:QJQ65250 QJQ130778:QJQ130786 QJQ196314:QJQ196322 QJQ261850:QJQ261858 QJQ327386:QJQ327394 QJQ392922:QJQ392930 QJQ458458:QJQ458466 QJQ523994:QJQ524002 QJQ589530:QJQ589538 QJQ655066:QJQ655074 QJQ720602:QJQ720610 QJQ786138:QJQ786146 QJQ851674:QJQ851682 QJQ917210:QJQ917218 QJQ982746:QJQ982754 QTM65242:QTM65250 QTM130778:QTM130786 QTM196314:QTM196322 QTM261850:QTM261858 QTM327386:QTM327394 QTM392922:QTM392930 QTM458458:QTM458466 QTM523994:QTM524002 QTM589530:QTM589538 QTM655066:QTM655074 QTM720602:QTM720610 QTM786138:QTM786146 QTM851674:QTM851682 QTM917210:QTM917218 QTM982746:QTM982754 RDI65242:RDI65250 RDI130778:RDI130786 RDI196314:RDI196322 RDI261850:RDI261858 RDI327386:RDI327394 RDI392922:RDI392930 RDI458458:RDI458466 RDI523994:RDI524002 RDI589530:RDI589538 RDI655066:RDI655074 RDI720602:RDI720610 RDI786138:RDI786146 RDI851674:RDI851682 RDI917210:RDI917218 RDI982746:RDI982754 RNE65242:RNE65250 RNE130778:RNE130786 RNE196314:RNE196322 RNE261850:RNE261858 RNE327386:RNE327394 RNE392922:RNE392930 RNE458458:RNE458466 RNE523994:RNE524002 RNE589530:RNE589538 RNE655066:RNE655074 RNE720602:RNE720610 RNE786138:RNE786146 RNE851674:RNE851682 RNE917210:RNE917218 RNE982746:RNE982754 RXA65242:RXA65250 RXA130778:RXA130786 RXA196314:RXA196322 RXA261850:RXA261858 RXA327386:RXA327394 RXA392922:RXA392930 RXA458458:RXA458466 RXA523994:RXA524002 RXA589530:RXA589538 RXA655066:RXA655074 RXA720602:RXA720610 RXA786138:RXA786146 RXA851674:RXA851682 RXA917210:RXA917218 RXA982746:RXA982754 SGW65242:SGW65250 SGW130778:SGW130786 SGW196314:SGW196322 SGW261850:SGW261858 SGW327386:SGW327394 SGW392922:SGW392930 SGW458458:SGW458466 SGW523994:SGW524002 SGW589530:SGW589538 SGW655066:SGW655074 SGW720602:SGW720610 SGW786138:SGW786146 SGW851674:SGW851682 SGW917210:SGW917218 SGW982746:SGW982754 SQS65242:SQS65250 SQS130778:SQS130786 SQS196314:SQS196322 SQS261850:SQS261858 SQS327386:SQS327394 SQS392922:SQS392930 SQS458458:SQS458466 SQS523994:SQS524002 SQS589530:SQS589538 SQS655066:SQS655074 SQS720602:SQS720610 SQS786138:SQS786146 SQS851674:SQS851682 SQS917210:SQS917218 SQS982746:SQS982754 TAO65242:TAO65250 TAO130778:TAO130786 TAO196314:TAO196322 TAO261850:TAO261858 TAO327386:TAO327394 TAO392922:TAO392930 TAO458458:TAO458466 TAO523994:TAO524002 TAO589530:TAO589538 TAO655066:TAO655074 TAO720602:TAO720610 TAO786138:TAO786146 TAO851674:TAO851682 TAO917210:TAO917218 TAO982746:TAO982754 TKK65242:TKK65250 TKK130778:TKK130786 TKK196314:TKK196322 TKK261850:TKK261858 TKK327386:TKK327394 TKK392922:TKK392930 TKK458458:TKK458466 TKK523994:TKK524002 TKK589530:TKK589538 TKK655066:TKK655074 TKK720602:TKK720610 TKK786138:TKK786146 TKK851674:TKK851682 TKK917210:TKK917218 TKK982746:TKK982754 TUG65242:TUG65250 TUG130778:TUG130786 TUG196314:TUG196322 TUG261850:TUG261858 TUG327386:TUG327394 TUG392922:TUG392930 TUG458458:TUG458466 TUG523994:TUG524002 TUG589530:TUG589538 TUG655066:TUG655074 TUG720602:TUG720610 TUG786138:TUG786146 TUG851674:TUG851682 TUG917210:TUG917218 TUG982746:TUG982754 UEC65242:UEC65250 UEC130778:UEC130786 UEC196314:UEC196322 UEC261850:UEC261858 UEC327386:UEC327394 UEC392922:UEC392930 UEC458458:UEC458466 UEC523994:UEC524002 UEC589530:UEC589538 UEC655066:UEC655074 UEC720602:UEC720610 UEC786138:UEC786146 UEC851674:UEC851682 UEC917210:UEC917218 UEC982746:UEC982754 UNY65242:UNY65250 UNY130778:UNY130786 UNY196314:UNY196322 UNY261850:UNY261858 UNY327386:UNY327394 UNY392922:UNY392930 UNY458458:UNY458466 UNY523994:UNY524002 UNY589530:UNY589538 UNY655066:UNY655074 UNY720602:UNY720610 UNY786138:UNY786146 UNY851674:UNY851682 UNY917210:UNY917218 UNY982746:UNY982754 UXU65242:UXU65250 UXU130778:UXU130786 UXU196314:UXU196322 UXU261850:UXU261858 UXU327386:UXU327394 UXU392922:UXU392930 UXU458458:UXU458466 UXU523994:UXU524002 UXU589530:UXU589538 UXU655066:UXU655074 UXU720602:UXU720610 UXU786138:UXU786146 UXU851674:UXU851682 UXU917210:UXU917218 UXU982746:UXU982754 VHQ65242:VHQ65250 VHQ130778:VHQ130786 VHQ196314:VHQ196322 VHQ261850:VHQ261858 VHQ327386:VHQ327394 VHQ392922:VHQ392930 VHQ458458:VHQ458466 VHQ523994:VHQ524002 VHQ589530:VHQ589538 VHQ655066:VHQ655074 VHQ720602:VHQ720610 VHQ786138:VHQ786146 VHQ851674:VHQ851682 VHQ917210:VHQ917218 VHQ982746:VHQ982754 VRM65242:VRM65250 VRM130778:VRM130786 VRM196314:VRM196322 VRM261850:VRM261858 VRM327386:VRM327394 VRM392922:VRM392930 VRM458458:VRM458466 VRM523994:VRM524002 VRM589530:VRM589538 VRM655066:VRM655074 VRM720602:VRM720610 VRM786138:VRM786146 VRM851674:VRM851682 VRM917210:VRM917218 VRM982746:VRM982754 WBI65242:WBI65250 WBI130778:WBI130786 WBI196314:WBI196322 WBI261850:WBI261858 WBI327386:WBI327394 WBI392922:WBI392930 WBI458458:WBI458466 WBI523994:WBI524002 WBI589530:WBI589538 WBI655066:WBI655074 WBI720602:WBI720610 WBI786138:WBI786146 WBI851674:WBI851682 WBI917210:WBI917218 WBI982746:WBI982754 WLE65242:WLE65250 WLE130778:WLE130786 WLE196314:WLE196322 WLE261850:WLE261858 WLE327386:WLE327394 WLE392922:WLE392930 WLE458458:WLE458466 WLE523994:WLE524002 WLE589530:WLE589538 WLE655066:WLE655074 WLE720602:WLE720610 WLE786138:WLE786146 WLE851674:WLE851682 WLE917210:WLE917218 WLE982746:WLE982754 WVA65242:WVA65250 WVA130778:WVA130786 WVA196314:WVA196322 WVA261850:WVA261858 WVA327386:WVA327394 WVA392922:WVA392930 WVA458458:WVA458466 WVA523994:WVA524002 WVA589530:WVA589538 WVA655066:WVA655074 WVA720602:WVA720610 WVA786138:WVA786146 WVA851674:WVA851682 WVA917210:WVA917218 WVA982746:WVA98275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12" priority="17"/>
    <cfRule type="duplicateValues" dxfId="911" priority="18"/>
    <cfRule type="duplicateValues" dxfId="910" priority="19" stopIfTrue="1"/>
  </conditionalFormatting>
  <conditionalFormatting sqref="C6">
    <cfRule type="duplicateValues" dxfId="909" priority="14"/>
    <cfRule type="duplicateValues" dxfId="908" priority="15"/>
    <cfRule type="duplicateValues" dxfId="907" priority="16" stopIfTrue="1"/>
  </conditionalFormatting>
  <conditionalFormatting sqref="C14:C17">
    <cfRule type="duplicateValues" dxfId="906" priority="12"/>
  </conditionalFormatting>
  <conditionalFormatting sqref="C14:C27">
    <cfRule type="duplicateValues" dxfId="905" priority="10"/>
    <cfRule type="duplicateValues" dxfId="904" priority="11"/>
    <cfRule type="duplicateValues" dxfId="903" priority="13" stopIfTrue="1"/>
  </conditionalFormatting>
  <conditionalFormatting sqref="C14:C28">
    <cfRule type="duplicateValues" dxfId="902" priority="9"/>
  </conditionalFormatting>
  <conditionalFormatting sqref="O5:O10">
    <cfRule type="duplicateValues" dxfId="901" priority="5"/>
    <cfRule type="duplicateValues" dxfId="900" priority="6"/>
    <cfRule type="duplicateValues" dxfId="899" priority="7"/>
    <cfRule type="duplicateValues" dxfId="898" priority="8" stopIfTrue="1"/>
  </conditionalFormatting>
  <conditionalFormatting sqref="P19:P23">
    <cfRule type="duplicateValues" dxfId="897" priority="1"/>
    <cfRule type="duplicateValues" dxfId="896" priority="2" stopIfTrue="1"/>
    <cfRule type="duplicateValues" dxfId="895" priority="3"/>
    <cfRule type="duplicateValues" dxfId="894"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93" priority="9"/>
    <cfRule type="duplicateValues" dxfId="892" priority="11" stopIfTrue="1"/>
  </conditionalFormatting>
  <conditionalFormatting sqref="B2:B8">
    <cfRule type="duplicateValues" dxfId="891" priority="10"/>
  </conditionalFormatting>
  <conditionalFormatting sqref="B2:B37 B39:B42 B44:B51">
    <cfRule type="duplicateValues" dxfId="890" priority="7"/>
    <cfRule type="duplicateValues" dxfId="889" priority="8"/>
  </conditionalFormatting>
  <conditionalFormatting sqref="B30">
    <cfRule type="duplicateValues" dxfId="888" priority="4"/>
    <cfRule type="duplicateValues" dxfId="887" priority="5"/>
    <cfRule type="duplicateValues" dxfId="886" priority="6" stopIfTrue="1"/>
  </conditionalFormatting>
  <conditionalFormatting sqref="B51">
    <cfRule type="duplicateValues" dxfId="885" priority="1"/>
    <cfRule type="duplicateValues" dxfId="884" priority="2"/>
    <cfRule type="duplicateValues" dxfId="88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82" priority="1" stopIfTrue="1"/>
    <cfRule type="duplicateValues" dxfId="881" priority="2"/>
    <cfRule type="duplicateValues" dxfId="880" priority="3"/>
    <cfRule type="duplicateValues" dxfId="879" priority="4"/>
    <cfRule type="duplicateValues" dxfId="878" priority="5"/>
    <cfRule type="duplicateValues" dxfId="877"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072" t="s">
        <v>64</v>
      </c>
      <c r="B1" s="2073"/>
      <c r="C1" s="2073"/>
      <c r="D1" s="2073"/>
      <c r="E1" s="2073"/>
      <c r="F1" s="2073"/>
      <c r="G1" s="2073"/>
      <c r="H1" s="2074"/>
      <c r="I1" s="1012"/>
      <c r="J1" s="1012"/>
      <c r="K1" s="1012"/>
      <c r="L1" s="1012"/>
      <c r="M1" s="1012"/>
      <c r="N1" s="1012"/>
      <c r="O1" s="1012"/>
      <c r="P1" s="1012"/>
      <c r="Q1" s="1012"/>
      <c r="R1" s="1012"/>
      <c r="S1" s="1012"/>
      <c r="T1" s="1012"/>
      <c r="U1" s="1012"/>
      <c r="V1" s="1012"/>
    </row>
    <row r="2" spans="1:22" ht="15.5" customHeight="1">
      <c r="A2" s="2075" t="s">
        <v>65</v>
      </c>
      <c r="B2" s="1934"/>
      <c r="C2" s="1934"/>
      <c r="D2" s="1934"/>
      <c r="E2" s="1934"/>
      <c r="F2" s="1934"/>
      <c r="G2" s="1934"/>
      <c r="H2" s="2076"/>
      <c r="I2" s="1013"/>
      <c r="J2" s="1013"/>
      <c r="K2" s="1013"/>
      <c r="L2" s="1013"/>
      <c r="M2" s="1013"/>
      <c r="N2" s="1013"/>
      <c r="O2" s="1013"/>
      <c r="P2" s="1013"/>
      <c r="Q2" s="1013"/>
      <c r="R2" s="1013"/>
      <c r="S2" s="1013"/>
      <c r="T2" s="1013"/>
      <c r="U2" s="1013"/>
      <c r="V2" s="1013"/>
    </row>
    <row r="3" spans="1:22" ht="15.5" customHeight="1">
      <c r="A3" s="2075" t="s">
        <v>66</v>
      </c>
      <c r="B3" s="1934"/>
      <c r="C3" s="1934"/>
      <c r="D3" s="1934"/>
      <c r="E3" s="1934"/>
      <c r="F3" s="1934"/>
      <c r="G3" s="1934"/>
      <c r="H3" s="2076"/>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03" type="noConversion"/>
  <conditionalFormatting sqref="B5">
    <cfRule type="duplicateValues" dxfId="876" priority="2203" stopIfTrue="1"/>
    <cfRule type="duplicateValues" dxfId="875" priority="2202"/>
    <cfRule type="duplicateValues" dxfId="874" priority="2201"/>
  </conditionalFormatting>
  <conditionalFormatting sqref="B6:B21">
    <cfRule type="duplicateValues" dxfId="873" priority="2738"/>
  </conditionalFormatting>
  <conditionalFormatting sqref="B23">
    <cfRule type="duplicateValues" dxfId="872" priority="77"/>
  </conditionalFormatting>
  <conditionalFormatting sqref="B111:B113 B109">
    <cfRule type="duplicateValues" dxfId="871" priority="11385"/>
    <cfRule type="duplicateValues" dxfId="870" priority="11384"/>
  </conditionalFormatting>
  <conditionalFormatting sqref="B111:B114 B109">
    <cfRule type="duplicateValues" dxfId="869" priority="11388"/>
  </conditionalFormatting>
  <conditionalFormatting sqref="B122 B115:B119">
    <cfRule type="duplicateValues" dxfId="868" priority="11402"/>
  </conditionalFormatting>
  <conditionalFormatting sqref="B123">
    <cfRule type="duplicateValues" dxfId="867" priority="14"/>
  </conditionalFormatting>
  <conditionalFormatting sqref="B124:B134 B138 B157">
    <cfRule type="duplicateValues" dxfId="866" priority="12079"/>
    <cfRule type="duplicateValues" dxfId="865" priority="12078"/>
  </conditionalFormatting>
  <conditionalFormatting sqref="B125">
    <cfRule type="duplicateValues" dxfId="864" priority="5"/>
  </conditionalFormatting>
  <conditionalFormatting sqref="B138 B124 B126:B134">
    <cfRule type="duplicateValues" dxfId="863" priority="12614"/>
  </conditionalFormatting>
  <conditionalFormatting sqref="B138 B130:B134">
    <cfRule type="duplicateValues" dxfId="862" priority="12618"/>
  </conditionalFormatting>
  <conditionalFormatting sqref="B157">
    <cfRule type="duplicateValues" dxfId="861" priority="9"/>
    <cfRule type="duplicateValues" dxfId="860" priority="7"/>
    <cfRule type="duplicateValues" dxfId="859" priority="8"/>
  </conditionalFormatting>
  <conditionalFormatting sqref="B158:B1048576 B139:B156 B135:B137 B1:B123">
    <cfRule type="duplicateValues" dxfId="858" priority="15722"/>
  </conditionalFormatting>
  <conditionalFormatting sqref="B158:B1048576 B139:B156 B135:B137 B120:B121 B110 B1:B107">
    <cfRule type="duplicateValues" dxfId="857" priority="15727"/>
  </conditionalFormatting>
  <conditionalFormatting sqref="B158:B1048576 B139:B156 B135:B137 B120:B121 B110 B57:C57 B4:B44 B45:C48 B49:B51 B54:B56 E45:G46 B52:C53 B58:B107">
    <cfRule type="duplicateValues" dxfId="856" priority="15734"/>
  </conditionalFormatting>
  <conditionalFormatting sqref="D7 D15 D31:D32 D35 D45:D46 D49 D52 D59 D62 D64">
    <cfRule type="cellIs" dxfId="855" priority="65" operator="greaterThan">
      <formula>45839</formula>
    </cfRule>
  </conditionalFormatting>
  <conditionalFormatting sqref="D64 D62 D59 D52 D49 D45:D46 D35 D31:D32 D15 D7">
    <cfRule type="duplicateValues" dxfId="854" priority="7427"/>
    <cfRule type="duplicateValues" dxfId="853" priority="7425"/>
    <cfRule type="duplicateValues" dxfId="852" priority="7426"/>
  </conditionalFormatting>
  <conditionalFormatting sqref="D66">
    <cfRule type="duplicateValues" dxfId="851" priority="62"/>
    <cfRule type="duplicateValues" dxfId="850" priority="59"/>
    <cfRule type="duplicateValues" dxfId="849" priority="60"/>
  </conditionalFormatting>
  <conditionalFormatting sqref="D66:D68">
    <cfRule type="cellIs" dxfId="848" priority="26" operator="greaterThan">
      <formula>45839</formula>
    </cfRule>
  </conditionalFormatting>
  <conditionalFormatting sqref="D68">
    <cfRule type="duplicateValues" dxfId="847" priority="27"/>
    <cfRule type="duplicateValues" dxfId="846" priority="28"/>
    <cfRule type="duplicateValues" dxfId="845" priority="29"/>
  </conditionalFormatting>
  <conditionalFormatting sqref="D73">
    <cfRule type="cellIs" dxfId="844" priority="38" operator="greaterThan">
      <formula>45839</formula>
    </cfRule>
    <cfRule type="duplicateValues" dxfId="843" priority="39"/>
    <cfRule type="duplicateValues" dxfId="842" priority="40"/>
    <cfRule type="duplicateValues" dxfId="841" priority="41"/>
  </conditionalFormatting>
  <conditionalFormatting sqref="D76 D79">
    <cfRule type="cellIs" dxfId="840" priority="34" operator="greaterThan">
      <formula>45839</formula>
    </cfRule>
  </conditionalFormatting>
  <conditionalFormatting sqref="D79 D76">
    <cfRule type="duplicateValues" dxfId="839" priority="37"/>
    <cfRule type="duplicateValues" dxfId="838" priority="36"/>
    <cfRule type="duplicateValues" dxfId="837" priority="35"/>
  </conditionalFormatting>
  <conditionalFormatting sqref="D100">
    <cfRule type="duplicateValues" dxfId="836" priority="33"/>
    <cfRule type="duplicateValues" dxfId="835" priority="32"/>
    <cfRule type="cellIs" dxfId="834" priority="30" operator="greaterThan">
      <formula>45839</formula>
    </cfRule>
    <cfRule type="duplicateValues" dxfId="833" priority="31"/>
  </conditionalFormatting>
  <conditionalFormatting sqref="D127">
    <cfRule type="cellIs" dxfId="832" priority="1" operator="greaterThan">
      <formula>45839</formula>
    </cfRule>
    <cfRule type="duplicateValues" dxfId="831" priority="4"/>
    <cfRule type="duplicateValues" dxfId="830" priority="3"/>
    <cfRule type="duplicateValues" dxfId="829" priority="2"/>
  </conditionalFormatting>
  <conditionalFormatting sqref="E57 E52:E53 E47:E48">
    <cfRule type="duplicateValues" dxfId="828" priority="6919"/>
  </conditionalFormatting>
  <conditionalFormatting sqref="E58">
    <cfRule type="duplicateValues" dxfId="827" priority="75"/>
  </conditionalFormatting>
  <conditionalFormatting sqref="E65">
    <cfRule type="duplicateValues" dxfId="826" priority="73"/>
  </conditionalFormatting>
  <conditionalFormatting sqref="E66">
    <cfRule type="duplicateValues" dxfId="825" priority="74"/>
  </conditionalFormatting>
  <conditionalFormatting sqref="E73">
    <cfRule type="duplicateValues" dxfId="824" priority="68"/>
  </conditionalFormatting>
  <conditionalFormatting sqref="E74">
    <cfRule type="duplicateValues" dxfId="823" priority="67"/>
  </conditionalFormatting>
  <conditionalFormatting sqref="E76">
    <cfRule type="duplicateValues" dxfId="822" priority="46"/>
  </conditionalFormatting>
  <conditionalFormatting sqref="E79">
    <cfRule type="duplicateValues" dxfId="821" priority="44"/>
  </conditionalFormatting>
  <conditionalFormatting sqref="E82">
    <cfRule type="duplicateValues" dxfId="820" priority="45"/>
  </conditionalFormatting>
  <conditionalFormatting sqref="E86">
    <cfRule type="duplicateValues" dxfId="819" priority="43"/>
  </conditionalFormatting>
  <conditionalFormatting sqref="E88">
    <cfRule type="duplicateValues" dxfId="818" priority="42"/>
  </conditionalFormatting>
  <conditionalFormatting sqref="S73 S75:S76">
    <cfRule type="duplicateValues" dxfId="817" priority="7456"/>
  </conditionalFormatting>
  <conditionalFormatting sqref="S73">
    <cfRule type="duplicateValues" dxfId="816" priority="70"/>
  </conditionalFormatting>
  <conditionalFormatting sqref="S75:S76">
    <cfRule type="duplicateValues" dxfId="815"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VLOOKUP(A2,Foundation!$B$8:$Q$564,10, 0)</f>
        <v>#N/A</v>
      </c>
      <c r="D2" s="422" t="e">
        <f>VLOOKUP(A2,Foundation!$B$8:$Q$547,12, 0)</f>
        <v>#N/A</v>
      </c>
      <c r="E2" s="422" t="e">
        <f>VLOOKUP(A2,'Erection Compiled '!$B$2:$S$222,10, 0)</f>
        <v>#N/A</v>
      </c>
      <c r="F2" s="422" t="e">
        <f>VLOOKUP(A2,Earthing!$B$7:$G$554,4, 0)</f>
        <v>#N/A</v>
      </c>
    </row>
    <row r="3" spans="1:6" hidden="1">
      <c r="A3" s="1114" t="s">
        <v>488</v>
      </c>
      <c r="B3" s="1104" t="s">
        <v>1878</v>
      </c>
      <c r="C3" s="422" t="str">
        <f>VLOOKUP(A3,Foundation!$B$8:$Q$564,10, 0)</f>
        <v>DFR</v>
      </c>
      <c r="D3" s="422">
        <f>VLOOKUP(A3,Foundation!$B$8:$Q$547,12, 0)</f>
        <v>46169</v>
      </c>
      <c r="E3" s="422" t="e">
        <f>VLOOKUP(A3,'Erection Compiled '!$B$2:$S$222,10, 0)</f>
        <v>#N/A</v>
      </c>
      <c r="F3" s="422" t="e">
        <f>VLOOKUP(A3,Earthing!$B$7:$G$554,4, 0)</f>
        <v>#N/A</v>
      </c>
    </row>
    <row r="4" spans="1:6" hidden="1">
      <c r="A4" s="1114" t="s">
        <v>1830</v>
      </c>
      <c r="B4" s="1104" t="s">
        <v>111</v>
      </c>
      <c r="C4" s="422" t="str">
        <f>VLOOKUP(A4,Foundation!$B$8:$Q$564,10, 0)</f>
        <v>DFR</v>
      </c>
      <c r="D4" s="422">
        <f>VLOOKUP(A4,Foundation!$B$8:$Q$547,12, 0)</f>
        <v>46172</v>
      </c>
      <c r="E4" s="422" t="e">
        <f>VLOOKUP(A4,'Erection Compiled '!$B$2:$S$222,10, 0)</f>
        <v>#N/A</v>
      </c>
      <c r="F4" s="422" t="e">
        <f>VLOOKUP(A4,Earthing!$B$7:$G$554,4, 0)</f>
        <v>#N/A</v>
      </c>
    </row>
    <row r="5" spans="1:6" hidden="1">
      <c r="A5" s="1114" t="s">
        <v>1275</v>
      </c>
      <c r="B5" s="1104" t="s">
        <v>111</v>
      </c>
      <c r="C5" s="422" t="str">
        <f>VLOOKUP(A5,Foundation!$B$8:$Q$564,10, 0)</f>
        <v>DFR</v>
      </c>
      <c r="D5" s="422">
        <f>VLOOKUP(A5,Foundation!$B$8:$Q$547,12, 0)</f>
        <v>46144</v>
      </c>
      <c r="E5" s="422" t="e">
        <f>VLOOKUP(A5,'Erection Compiled '!$B$2:$S$222,10, 0)</f>
        <v>#N/A</v>
      </c>
      <c r="F5" s="422">
        <f>VLOOKUP(A5,Earthing!$B$7:$G$554,4, 0)</f>
        <v>0</v>
      </c>
    </row>
    <row r="6" spans="1:6" hidden="1">
      <c r="A6" s="1114" t="s">
        <v>1879</v>
      </c>
      <c r="B6" s="1104" t="s">
        <v>1860</v>
      </c>
      <c r="C6" s="422" t="e">
        <f>VLOOKUP(A6,Foundation!$B$8:$Q$564,10, 0)</f>
        <v>#N/A</v>
      </c>
      <c r="D6" s="422" t="e">
        <f>VLOOKUP(A6,Foundation!$B$8:$Q$547,12, 0)</f>
        <v>#N/A</v>
      </c>
      <c r="E6" s="422" t="e">
        <f>VLOOKUP(A6,'Erection Compiled '!$B$2:$S$222,10, 0)</f>
        <v>#N/A</v>
      </c>
      <c r="F6" s="422">
        <f>VLOOKUP(A6,Earthing!$B$7:$G$554,4, 0)</f>
        <v>0</v>
      </c>
    </row>
    <row r="7" spans="1:6" hidden="1">
      <c r="A7" s="1114" t="s">
        <v>98</v>
      </c>
      <c r="B7" s="1104" t="s">
        <v>1860</v>
      </c>
      <c r="C7" s="422" t="e">
        <f>VLOOKUP(A7,Foundation!$B$8:$Q$564,10, 0)</f>
        <v>#N/A</v>
      </c>
      <c r="D7" s="422" t="e">
        <f>VLOOKUP(A7,Foundation!$B$8:$Q$547,12, 0)</f>
        <v>#N/A</v>
      </c>
      <c r="E7" s="422" t="e">
        <f>VLOOKUP(A7,'Erection Compiled '!$B$2:$S$222,10, 0)</f>
        <v>#N/A</v>
      </c>
      <c r="F7" s="422">
        <f>VLOOKUP(A7,Earthing!$B$7:$G$554,4, 0)</f>
        <v>0</v>
      </c>
    </row>
    <row r="8" spans="1:6" hidden="1">
      <c r="A8" s="1114" t="s">
        <v>1172</v>
      </c>
      <c r="B8" s="1104" t="s">
        <v>129</v>
      </c>
      <c r="C8" s="422" t="str">
        <f>VLOOKUP(A8,Foundation!$B$8:$Q$564,10, 0)</f>
        <v>DFR</v>
      </c>
      <c r="D8" s="422">
        <f>VLOOKUP(A8,Foundation!$B$8:$Q$547,12, 0)</f>
        <v>46119</v>
      </c>
      <c r="E8" s="422" t="e">
        <f>VLOOKUP(A8,'Erection Compiled '!$B$2:$S$222,10, 0)</f>
        <v>#N/A</v>
      </c>
      <c r="F8" s="422">
        <f>VLOOKUP(A8,Earthing!$B$7:$G$554,4, 0)</f>
        <v>0</v>
      </c>
    </row>
    <row r="9" spans="1:6" hidden="1">
      <c r="A9" s="1114" t="s">
        <v>100</v>
      </c>
      <c r="B9" s="1104" t="s">
        <v>103</v>
      </c>
      <c r="C9" s="422" t="str">
        <f>VLOOKUP(A9,Foundation!$B$8:$Q$564,10, 0)</f>
        <v>DFR</v>
      </c>
      <c r="D9" s="422">
        <f>VLOOKUP(A9,Foundation!$B$8:$Q$547,12, 0)</f>
        <v>46081</v>
      </c>
      <c r="E9" s="422" t="e">
        <f>VLOOKUP(A9,'Erection Compiled '!$B$2:$S$222,10, 0)</f>
        <v>#N/A</v>
      </c>
      <c r="F9" s="422">
        <f>VLOOKUP(A9,Earthing!$B$7:$G$554,4, 0)</f>
        <v>0</v>
      </c>
    </row>
    <row r="10" spans="1:6" hidden="1">
      <c r="A10" s="1114" t="s">
        <v>1831</v>
      </c>
      <c r="B10" s="1104" t="s">
        <v>133</v>
      </c>
      <c r="C10" s="422" t="str">
        <f>VLOOKUP(A10,Foundation!$B$8:$Q$564,10, 0)</f>
        <v>DFR</v>
      </c>
      <c r="D10" s="422">
        <f>VLOOKUP(A10,Foundation!$B$8:$Q$547,12, 0)</f>
        <v>0</v>
      </c>
      <c r="E10" s="422" t="e">
        <f>VLOOKUP(A10,'Erection Compiled '!$B$2:$S$222,10, 0)</f>
        <v>#N/A</v>
      </c>
      <c r="F10" s="422" t="e">
        <f>VLOOKUP(A10,Earthing!$B$7:$G$554,4, 0)</f>
        <v>#N/A</v>
      </c>
    </row>
    <row r="11" spans="1:6" hidden="1">
      <c r="A11" s="1114" t="s">
        <v>521</v>
      </c>
      <c r="B11" s="1104" t="s">
        <v>168</v>
      </c>
      <c r="C11" s="422" t="e">
        <f>VLOOKUP(A11,Foundation!$B$8:$Q$564,10, 0)</f>
        <v>#N/A</v>
      </c>
      <c r="D11" s="422" t="e">
        <f>VLOOKUP(A11,Foundation!$B$8:$Q$547,12, 0)</f>
        <v>#N/A</v>
      </c>
      <c r="E11" s="422" t="e">
        <f>VLOOKUP(A11,'Erection Compiled '!$B$2:$S$222,10, 0)</f>
        <v>#N/A</v>
      </c>
      <c r="F11" s="422" t="e">
        <f>VLOOKUP(A11,Earthing!$B$7:$G$554,4, 0)</f>
        <v>#N/A</v>
      </c>
    </row>
    <row r="12" spans="1:6" hidden="1">
      <c r="A12" s="1114" t="s">
        <v>522</v>
      </c>
      <c r="B12" s="1104" t="s">
        <v>168</v>
      </c>
      <c r="C12" s="422" t="e">
        <f>VLOOKUP(A12,Foundation!$B$8:$Q$564,10, 0)</f>
        <v>#N/A</v>
      </c>
      <c r="D12" s="422" t="e">
        <f>VLOOKUP(A12,Foundation!$B$8:$Q$547,12, 0)</f>
        <v>#N/A</v>
      </c>
      <c r="E12" s="422" t="e">
        <f>VLOOKUP(A12,'Erection Compiled '!$B$2:$S$222,10, 0)</f>
        <v>#N/A</v>
      </c>
      <c r="F12" s="422" t="e">
        <f>VLOOKUP(A12,Earthing!$B$7:$G$554,4, 0)</f>
        <v>#N/A</v>
      </c>
    </row>
    <row r="13" spans="1:6" hidden="1">
      <c r="A13" s="1114" t="s">
        <v>1880</v>
      </c>
      <c r="B13" s="1104" t="s">
        <v>168</v>
      </c>
      <c r="C13" s="422" t="str">
        <f>VLOOKUP(A13,Foundation!$B$8:$Q$564,10, 0)</f>
        <v>Sandy</v>
      </c>
      <c r="D13" s="422">
        <f>VLOOKUP(A13,Foundation!$B$8:$Q$547,12, 0)</f>
        <v>46176</v>
      </c>
      <c r="E13" s="422" t="e">
        <f>VLOOKUP(A13,'Erection Compiled '!$B$2:$S$222,10, 0)</f>
        <v>#N/A</v>
      </c>
      <c r="F13" s="422" t="e">
        <f>VLOOKUP(A13,Earthing!$B$7:$G$554,4, 0)</f>
        <v>#N/A</v>
      </c>
    </row>
    <row r="14" spans="1:6" hidden="1">
      <c r="A14" s="1114" t="s">
        <v>1881</v>
      </c>
      <c r="B14" s="1104" t="s">
        <v>168</v>
      </c>
      <c r="C14" s="422" t="str">
        <f>VLOOKUP(A14,Foundation!$B$8:$Q$564,10, 0)</f>
        <v>Sandy</v>
      </c>
      <c r="D14" s="422">
        <f>VLOOKUP(A14,Foundation!$B$8:$Q$547,12, 0)</f>
        <v>46178</v>
      </c>
      <c r="E14" s="422" t="e">
        <f>VLOOKUP(A14,'Erection Compiled '!$B$2:$S$222,10, 0)</f>
        <v>#N/A</v>
      </c>
      <c r="F14" s="422" t="e">
        <f>VLOOKUP(A14,Earthing!$B$7:$G$554,4, 0)</f>
        <v>#N/A</v>
      </c>
    </row>
    <row r="15" spans="1:6" hidden="1">
      <c r="A15" s="1114" t="s">
        <v>1882</v>
      </c>
      <c r="B15" s="1104" t="s">
        <v>168</v>
      </c>
      <c r="C15" s="422" t="str">
        <f>VLOOKUP(A15,Foundation!$B$8:$Q$564,10, 0)</f>
        <v>Sandy</v>
      </c>
      <c r="D15" s="422">
        <f>VLOOKUP(A15,Foundation!$B$8:$Q$547,12, 0)</f>
        <v>46182</v>
      </c>
      <c r="E15" s="422" t="e">
        <f>VLOOKUP(A15,'Erection Compiled '!$B$2:$S$222,10, 0)</f>
        <v>#N/A</v>
      </c>
      <c r="F15" s="422" t="e">
        <f>VLOOKUP(A15,Earthing!$B$7:$G$554,4, 0)</f>
        <v>#N/A</v>
      </c>
    </row>
    <row r="16" spans="1:6" hidden="1">
      <c r="A16" s="1114" t="s">
        <v>1883</v>
      </c>
      <c r="B16" s="1104" t="s">
        <v>228</v>
      </c>
      <c r="C16" s="422" t="e">
        <f>VLOOKUP(A16,Foundation!$B$8:$Q$564,10, 0)</f>
        <v>#N/A</v>
      </c>
      <c r="D16" s="422" t="e">
        <f>VLOOKUP(A16,Foundation!$B$8:$Q$547,12, 0)</f>
        <v>#N/A</v>
      </c>
      <c r="E16" s="422" t="e">
        <f>VLOOKUP(A16,'Erection Compiled '!$B$2:$S$222,10, 0)</f>
        <v>#N/A</v>
      </c>
      <c r="F16" s="422" t="e">
        <f>VLOOKUP(A16,Earthing!$B$7:$G$554,4, 0)</f>
        <v>#N/A</v>
      </c>
    </row>
    <row r="17" spans="1:6" hidden="1">
      <c r="A17" s="1114" t="s">
        <v>1884</v>
      </c>
      <c r="B17" s="1104" t="s">
        <v>105</v>
      </c>
      <c r="C17" s="422" t="e">
        <f>VLOOKUP(A17,Foundation!$B$8:$Q$564,10, 0)</f>
        <v>#N/A</v>
      </c>
      <c r="D17" s="422" t="e">
        <f>VLOOKUP(A17,Foundation!$B$8:$Q$547,12, 0)</f>
        <v>#N/A</v>
      </c>
      <c r="E17" s="422" t="e">
        <f>VLOOKUP(A17,'Erection Compiled '!$B$2:$S$222,10, 0)</f>
        <v>#N/A</v>
      </c>
      <c r="F17" s="422" t="e">
        <f>VLOOKUP(A17,Earthing!$B$7:$G$554,4, 0)</f>
        <v>#N/A</v>
      </c>
    </row>
    <row r="18" spans="1:6" hidden="1">
      <c r="A18" s="1114" t="s">
        <v>1885</v>
      </c>
      <c r="B18" s="1104" t="s">
        <v>228</v>
      </c>
      <c r="C18" s="422" t="e">
        <f>VLOOKUP(A18,Foundation!$B$8:$Q$564,10, 0)</f>
        <v>#N/A</v>
      </c>
      <c r="D18" s="422" t="e">
        <f>VLOOKUP(A18,Foundation!$B$8:$Q$547,12, 0)</f>
        <v>#N/A</v>
      </c>
      <c r="E18" s="422" t="e">
        <f>VLOOKUP(A18,'Erection Compiled '!$B$2:$S$222,10, 0)</f>
        <v>#N/A</v>
      </c>
      <c r="F18" s="422" t="e">
        <f>VLOOKUP(A18,Earthing!$B$7:$G$554,4, 0)</f>
        <v>#N/A</v>
      </c>
    </row>
    <row r="19" spans="1:6" hidden="1">
      <c r="A19" s="1114" t="s">
        <v>1886</v>
      </c>
      <c r="B19" s="1104" t="s">
        <v>111</v>
      </c>
      <c r="C19" s="422" t="e">
        <f>VLOOKUP(A19,Foundation!$B$8:$Q$564,10, 0)</f>
        <v>#N/A</v>
      </c>
      <c r="D19" s="422" t="e">
        <f>VLOOKUP(A19,Foundation!$B$8:$Q$547,12, 0)</f>
        <v>#N/A</v>
      </c>
      <c r="E19" s="422" t="e">
        <f>VLOOKUP(A19,'Erection Compiled '!$B$2:$S$222,10, 0)</f>
        <v>#N/A</v>
      </c>
      <c r="F19" s="422" t="e">
        <f>VLOOKUP(A19,Earthing!$B$7:$G$554,4, 0)</f>
        <v>#N/A</v>
      </c>
    </row>
    <row r="20" spans="1:6" hidden="1">
      <c r="A20" s="1114" t="s">
        <v>1887</v>
      </c>
      <c r="B20" s="1104" t="s">
        <v>168</v>
      </c>
      <c r="C20" s="422" t="e">
        <f>VLOOKUP(A20,Foundation!$B$8:$Q$564,10, 0)</f>
        <v>#N/A</v>
      </c>
      <c r="D20" s="422" t="e">
        <f>VLOOKUP(A20,Foundation!$B$8:$Q$547,12, 0)</f>
        <v>#N/A</v>
      </c>
      <c r="E20" s="422" t="e">
        <f>VLOOKUP(A20,'Erection Compiled '!$B$2:$S$222,10, 0)</f>
        <v>#N/A</v>
      </c>
      <c r="F20" s="422" t="e">
        <f>VLOOKUP(A20,Earthing!$B$7:$G$554,4, 0)</f>
        <v>#N/A</v>
      </c>
    </row>
    <row r="21" spans="1:6" hidden="1">
      <c r="A21" s="1114" t="s">
        <v>1888</v>
      </c>
      <c r="B21" s="1104" t="s">
        <v>111</v>
      </c>
      <c r="C21" s="422" t="e">
        <f>VLOOKUP(A21,Foundation!$B$8:$Q$564,10, 0)</f>
        <v>#N/A</v>
      </c>
      <c r="D21" s="422" t="e">
        <f>VLOOKUP(A21,Foundation!$B$8:$Q$547,12, 0)</f>
        <v>#N/A</v>
      </c>
      <c r="E21" s="422" t="e">
        <f>VLOOKUP(A21,'Erection Compiled '!$B$2:$S$222,10, 0)</f>
        <v>#N/A</v>
      </c>
      <c r="F21" s="422" t="e">
        <f>VLOOKUP(A21,Earthing!$B$7:$G$554,4, 0)</f>
        <v>#N/A</v>
      </c>
    </row>
    <row r="22" spans="1:6" hidden="1">
      <c r="A22" s="1114" t="s">
        <v>1889</v>
      </c>
      <c r="B22" s="1104" t="s">
        <v>123</v>
      </c>
      <c r="C22" s="422" t="e">
        <f>VLOOKUP(A22,Foundation!$B$8:$Q$564,10, 0)</f>
        <v>#N/A</v>
      </c>
      <c r="D22" s="422" t="e">
        <f>VLOOKUP(A22,Foundation!$B$8:$Q$547,12, 0)</f>
        <v>#N/A</v>
      </c>
      <c r="E22" s="422" t="e">
        <f>VLOOKUP(A22,'Erection Compiled '!$B$2:$S$222,10, 0)</f>
        <v>#N/A</v>
      </c>
      <c r="F22" s="422" t="e">
        <f>VLOOKUP(A22,Earthing!$B$7:$G$554,4, 0)</f>
        <v>#N/A</v>
      </c>
    </row>
    <row r="23" spans="1:6" hidden="1">
      <c r="A23" s="1114" t="s">
        <v>1890</v>
      </c>
      <c r="B23" s="1104" t="s">
        <v>123</v>
      </c>
      <c r="C23" s="422" t="e">
        <f>VLOOKUP(A23,Foundation!$B$8:$Q$564,10, 0)</f>
        <v>#N/A</v>
      </c>
      <c r="D23" s="422" t="e">
        <f>VLOOKUP(A23,Foundation!$B$8:$Q$547,12, 0)</f>
        <v>#N/A</v>
      </c>
      <c r="E23" s="422" t="e">
        <f>VLOOKUP(A23,'Erection Compiled '!$B$2:$S$222,10, 0)</f>
        <v>#N/A</v>
      </c>
      <c r="F23" s="422" t="e">
        <f>VLOOKUP(A23,Earthing!$B$7:$G$554,4, 0)</f>
        <v>#N/A</v>
      </c>
    </row>
    <row r="24" spans="1:6" hidden="1">
      <c r="A24" s="1114" t="s">
        <v>102</v>
      </c>
      <c r="B24" s="1104" t="s">
        <v>101</v>
      </c>
      <c r="C24" s="422" t="e">
        <f>VLOOKUP(A24,Foundation!$B$8:$Q$564,10, 0)</f>
        <v>#N/A</v>
      </c>
      <c r="D24" s="422" t="e">
        <f>VLOOKUP(A24,Foundation!$B$8:$Q$547,12, 0)</f>
        <v>#N/A</v>
      </c>
      <c r="E24" s="422" t="e">
        <f>VLOOKUP(A24,'Erection Compiled '!$B$2:$S$222,10, 0)</f>
        <v>#N/A</v>
      </c>
      <c r="F24" s="422" t="e">
        <f>VLOOKUP(A24,Earthing!$B$7:$G$554,4, 0)</f>
        <v>#N/A</v>
      </c>
    </row>
    <row r="25" spans="1:6" hidden="1">
      <c r="A25" s="1114" t="s">
        <v>1891</v>
      </c>
      <c r="B25" s="1104" t="s">
        <v>101</v>
      </c>
      <c r="C25" s="422" t="e">
        <f>VLOOKUP(A25,Foundation!$B$8:$Q$564,10, 0)</f>
        <v>#N/A</v>
      </c>
      <c r="D25" s="422" t="e">
        <f>VLOOKUP(A25,Foundation!$B$8:$Q$547,12, 0)</f>
        <v>#N/A</v>
      </c>
      <c r="E25" s="422" t="e">
        <f>VLOOKUP(A25,'Erection Compiled '!$B$2:$S$222,10, 0)</f>
        <v>#N/A</v>
      </c>
      <c r="F25" s="422" t="e">
        <f>VLOOKUP(A25,Earthing!$B$7:$G$554,4, 0)</f>
        <v>#N/A</v>
      </c>
    </row>
    <row r="26" spans="1:6" hidden="1">
      <c r="A26" s="1114" t="s">
        <v>141</v>
      </c>
      <c r="B26" s="1104" t="s">
        <v>118</v>
      </c>
      <c r="C26" s="422" t="e">
        <f>VLOOKUP(A26,Foundation!$B$8:$Q$564,10, 0)</f>
        <v>#N/A</v>
      </c>
      <c r="D26" s="422" t="e">
        <f>VLOOKUP(A26,Foundation!$B$8:$Q$547,12, 0)</f>
        <v>#N/A</v>
      </c>
      <c r="E26" s="422" t="e">
        <f>VLOOKUP(A26,'Erection Compiled '!$B$2:$S$222,10, 0)</f>
        <v>#N/A</v>
      </c>
      <c r="F26" s="422" t="e">
        <f>VLOOKUP(A26,Earthing!$B$7:$G$554,4, 0)</f>
        <v>#N/A</v>
      </c>
    </row>
    <row r="27" spans="1:6" hidden="1">
      <c r="A27" s="1114" t="s">
        <v>1892</v>
      </c>
      <c r="B27" s="1104" t="s">
        <v>123</v>
      </c>
      <c r="C27" s="422" t="e">
        <f>VLOOKUP(A27,Foundation!$B$8:$Q$564,10, 0)</f>
        <v>#N/A</v>
      </c>
      <c r="D27" s="422" t="e">
        <f>VLOOKUP(A27,Foundation!$B$8:$Q$547,12, 0)</f>
        <v>#N/A</v>
      </c>
      <c r="E27" s="422" t="e">
        <f>VLOOKUP(A27,'Erection Compiled '!$B$2:$S$222,10, 0)</f>
        <v>#N/A</v>
      </c>
      <c r="F27" s="422" t="e">
        <f>VLOOKUP(A27,Earthing!$B$7:$G$554,4, 0)</f>
        <v>#N/A</v>
      </c>
    </row>
    <row r="28" spans="1:6" hidden="1">
      <c r="A28" s="1114" t="s">
        <v>1893</v>
      </c>
      <c r="B28" s="1104" t="s">
        <v>168</v>
      </c>
      <c r="C28" s="422" t="e">
        <f>VLOOKUP(A28,Foundation!$B$8:$Q$564,10, 0)</f>
        <v>#N/A</v>
      </c>
      <c r="D28" s="422" t="e">
        <f>VLOOKUP(A28,Foundation!$B$8:$Q$547,12, 0)</f>
        <v>#N/A</v>
      </c>
      <c r="E28" s="422" t="e">
        <f>VLOOKUP(A28,'Erection Compiled '!$B$2:$S$222,10, 0)</f>
        <v>#N/A</v>
      </c>
      <c r="F28" s="422" t="e">
        <f>VLOOKUP(A28,Earthing!$B$7:$G$554,4, 0)</f>
        <v>#N/A</v>
      </c>
    </row>
    <row r="29" spans="1:6" hidden="1">
      <c r="A29" s="1114" t="s">
        <v>1894</v>
      </c>
      <c r="B29" s="1104" t="s">
        <v>178</v>
      </c>
      <c r="C29" s="422" t="e">
        <f>VLOOKUP(A29,Foundation!$B$8:$Q$564,10, 0)</f>
        <v>#N/A</v>
      </c>
      <c r="D29" s="422" t="e">
        <f>VLOOKUP(A29,Foundation!$B$8:$Q$547,12, 0)</f>
        <v>#N/A</v>
      </c>
      <c r="E29" s="422" t="e">
        <f>VLOOKUP(A29,'Erection Compiled '!$B$2:$S$222,10, 0)</f>
        <v>#N/A</v>
      </c>
      <c r="F29" s="422" t="e">
        <f>VLOOKUP(A29,Earthing!$B$7:$G$554,4, 0)</f>
        <v>#N/A</v>
      </c>
    </row>
    <row r="30" spans="1:6" hidden="1">
      <c r="A30" s="1114" t="s">
        <v>1895</v>
      </c>
      <c r="B30" s="1104" t="s">
        <v>234</v>
      </c>
      <c r="C30" s="422" t="e">
        <f>VLOOKUP(A30,Foundation!$B$8:$Q$564,10, 0)</f>
        <v>#N/A</v>
      </c>
      <c r="D30" s="422" t="e">
        <f>VLOOKUP(A30,Foundation!$B$8:$Q$547,12, 0)</f>
        <v>#N/A</v>
      </c>
      <c r="E30" s="422" t="e">
        <f>VLOOKUP(A30,'Erection Compiled '!$B$2:$S$222,10, 0)</f>
        <v>#N/A</v>
      </c>
      <c r="F30" s="422" t="e">
        <f>VLOOKUP(A30,Earthing!$B$7:$G$554,4, 0)</f>
        <v>#N/A</v>
      </c>
    </row>
    <row r="31" spans="1:6" hidden="1">
      <c r="A31" s="1114" t="s">
        <v>1896</v>
      </c>
      <c r="B31" s="1104" t="s">
        <v>168</v>
      </c>
      <c r="C31" s="422" t="e">
        <f>VLOOKUP(A31,Foundation!$B$8:$Q$564,10, 0)</f>
        <v>#N/A</v>
      </c>
      <c r="D31" s="422" t="e">
        <f>VLOOKUP(A31,Foundation!$B$8:$Q$547,12, 0)</f>
        <v>#N/A</v>
      </c>
      <c r="E31" s="422" t="e">
        <f>VLOOKUP(A31,'Erection Compiled '!$B$2:$S$222,10, 0)</f>
        <v>#N/A</v>
      </c>
      <c r="F31" s="422" t="e">
        <f>VLOOKUP(A31,Earthing!$B$7:$G$554,4, 0)</f>
        <v>#N/A</v>
      </c>
    </row>
    <row r="32" spans="1:6" hidden="1">
      <c r="A32" s="1114" t="s">
        <v>1897</v>
      </c>
      <c r="B32" s="1104" t="s">
        <v>171</v>
      </c>
      <c r="C32" s="422" t="e">
        <f>VLOOKUP(A32,Foundation!$B$8:$Q$564,10, 0)</f>
        <v>#N/A</v>
      </c>
      <c r="D32" s="422" t="e">
        <f>VLOOKUP(A32,Foundation!$B$8:$Q$547,12, 0)</f>
        <v>#N/A</v>
      </c>
      <c r="E32" s="422" t="e">
        <f>VLOOKUP(A32,'Erection Compiled '!$B$2:$S$222,10, 0)</f>
        <v>#N/A</v>
      </c>
      <c r="F32" s="422" t="e">
        <f>VLOOKUP(A32,Earthing!$B$7:$G$554,4, 0)</f>
        <v>#N/A</v>
      </c>
    </row>
    <row r="33" spans="1:6" hidden="1">
      <c r="A33" s="1114" t="s">
        <v>1898</v>
      </c>
      <c r="B33" s="1104" t="s">
        <v>171</v>
      </c>
      <c r="C33" s="422" t="e">
        <f>VLOOKUP(A33,Foundation!$B$8:$Q$564,10, 0)</f>
        <v>#N/A</v>
      </c>
      <c r="D33" s="422" t="e">
        <f>VLOOKUP(A33,Foundation!$B$8:$Q$547,12, 0)</f>
        <v>#N/A</v>
      </c>
      <c r="E33" s="422" t="e">
        <f>VLOOKUP(A33,'Erection Compiled '!$B$2:$S$222,10, 0)</f>
        <v>#N/A</v>
      </c>
      <c r="F33" s="422" t="e">
        <f>VLOOKUP(A33,Earthing!$B$7:$G$554,4, 0)</f>
        <v>#N/A</v>
      </c>
    </row>
    <row r="34" spans="1:6" hidden="1">
      <c r="A34" s="1115" t="s">
        <v>104</v>
      </c>
      <c r="B34" s="1105" t="s">
        <v>105</v>
      </c>
      <c r="C34" s="422" t="e">
        <f>VLOOKUP(A34,Foundation!$B$8:$Q$564,10, 0)</f>
        <v>#N/A</v>
      </c>
      <c r="D34" s="422" t="e">
        <f>VLOOKUP(A34,Foundation!$B$8:$Q$547,12, 0)</f>
        <v>#N/A</v>
      </c>
      <c r="E34" s="422" t="e">
        <f>VLOOKUP(A34,'Erection Compiled '!$B$2:$S$222,10, 0)</f>
        <v>#N/A</v>
      </c>
      <c r="F34" s="422" t="e">
        <f>VLOOKUP(A34,Earthing!$B$7:$G$554,4, 0)</f>
        <v>#N/A</v>
      </c>
    </row>
    <row r="35" spans="1:6" hidden="1">
      <c r="A35" s="1115" t="s">
        <v>525</v>
      </c>
      <c r="B35" s="1105" t="s">
        <v>168</v>
      </c>
      <c r="C35" s="422" t="str">
        <f>VLOOKUP(A35,Foundation!$B$8:$Q$564,10, 0)</f>
        <v>Sandy</v>
      </c>
      <c r="D35" s="422">
        <f>VLOOKUP(A35,Foundation!$B$8:$Q$547,12, 0)</f>
        <v>46107</v>
      </c>
      <c r="E35" s="422">
        <f>VLOOKUP(A35,'Erection Compiled '!$B$2:$S$222,10, 0)</f>
        <v>46145</v>
      </c>
      <c r="F35" s="422">
        <f>VLOOKUP(A35,Earthing!$B$7:$G$554,4, 0)</f>
        <v>0</v>
      </c>
    </row>
    <row r="36" spans="1:6" hidden="1">
      <c r="A36" s="1115" t="s">
        <v>528</v>
      </c>
      <c r="B36" s="1105" t="s">
        <v>168</v>
      </c>
      <c r="C36" s="422" t="str">
        <f>VLOOKUP(A36,Foundation!$B$8:$Q$564,10, 0)</f>
        <v>Sandy</v>
      </c>
      <c r="D36" s="422">
        <f>VLOOKUP(A36,Foundation!$B$8:$Q$547,12, 0)</f>
        <v>46174</v>
      </c>
      <c r="E36" s="422" t="e">
        <f>VLOOKUP(A36,'Erection Compiled '!$B$2:$S$222,10, 0)</f>
        <v>#N/A</v>
      </c>
      <c r="F36" s="422" t="e">
        <f>VLOOKUP(A36,Earthing!$B$7:$G$554,4, 0)</f>
        <v>#N/A</v>
      </c>
    </row>
    <row r="37" spans="1:6" hidden="1">
      <c r="A37" s="1115" t="s">
        <v>529</v>
      </c>
      <c r="B37" s="1105" t="s">
        <v>168</v>
      </c>
      <c r="C37" s="422" t="e">
        <f>VLOOKUP(A37,Foundation!$B$8:$Q$564,10, 0)</f>
        <v>#N/A</v>
      </c>
      <c r="D37" s="422" t="e">
        <f>VLOOKUP(A37,Foundation!$B$8:$Q$547,12, 0)</f>
        <v>#N/A</v>
      </c>
      <c r="E37" s="422" t="e">
        <f>VLOOKUP(A37,'Erection Compiled '!$B$2:$S$222,10, 0)</f>
        <v>#N/A</v>
      </c>
      <c r="F37" s="422" t="e">
        <f>VLOOKUP(A37,Earthing!$B$7:$G$554,4, 0)</f>
        <v>#N/A</v>
      </c>
    </row>
    <row r="38" spans="1:6" hidden="1">
      <c r="A38" s="1115" t="s">
        <v>530</v>
      </c>
      <c r="B38" s="1105" t="s">
        <v>168</v>
      </c>
      <c r="C38" s="422" t="e">
        <f>VLOOKUP(A38,Foundation!$B$8:$Q$564,10, 0)</f>
        <v>#N/A</v>
      </c>
      <c r="D38" s="422" t="e">
        <f>VLOOKUP(A38,Foundation!$B$8:$Q$547,12, 0)</f>
        <v>#N/A</v>
      </c>
      <c r="E38" s="422" t="e">
        <f>VLOOKUP(A38,'Erection Compiled '!$B$2:$S$222,10, 0)</f>
        <v>#N/A</v>
      </c>
      <c r="F38" s="422" t="e">
        <f>VLOOKUP(A38,Earthing!$B$7:$G$554,4, 0)</f>
        <v>#N/A</v>
      </c>
    </row>
    <row r="39" spans="1:6" hidden="1">
      <c r="A39" s="1115" t="s">
        <v>531</v>
      </c>
      <c r="B39" s="1105" t="s">
        <v>168</v>
      </c>
      <c r="C39" s="422" t="e">
        <f>VLOOKUP(A39,Foundation!$B$8:$Q$564,10, 0)</f>
        <v>#N/A</v>
      </c>
      <c r="D39" s="422" t="e">
        <f>VLOOKUP(A39,Foundation!$B$8:$Q$547,12, 0)</f>
        <v>#N/A</v>
      </c>
      <c r="E39" s="422" t="e">
        <f>VLOOKUP(A39,'Erection Compiled '!$B$2:$S$222,10, 0)</f>
        <v>#N/A</v>
      </c>
      <c r="F39" s="422" t="e">
        <f>VLOOKUP(A39,Earthing!$B$7:$G$554,4, 0)</f>
        <v>#N/A</v>
      </c>
    </row>
    <row r="40" spans="1:6" hidden="1">
      <c r="A40" s="1115" t="s">
        <v>532</v>
      </c>
      <c r="B40" s="1105" t="s">
        <v>168</v>
      </c>
      <c r="C40" s="422" t="str">
        <f>VLOOKUP(A40,Foundation!$B$8:$Q$564,10, 0)</f>
        <v>Sandy</v>
      </c>
      <c r="D40" s="422">
        <f>VLOOKUP(A40,Foundation!$B$8:$Q$547,12, 0)</f>
        <v>46153</v>
      </c>
      <c r="E40" s="422">
        <f>VLOOKUP(A40,'Erection Compiled '!$B$2:$S$222,10, 0)</f>
        <v>46166</v>
      </c>
      <c r="F40" s="422">
        <f>VLOOKUP(A40,Earthing!$B$7:$G$554,4, 0)</f>
        <v>0</v>
      </c>
    </row>
    <row r="41" spans="1:6" hidden="1">
      <c r="A41" s="1115" t="s">
        <v>1192</v>
      </c>
      <c r="B41" s="1105" t="s">
        <v>168</v>
      </c>
      <c r="C41" s="422" t="str">
        <f>VLOOKUP(A41,Foundation!$B$8:$Q$564,10, 0)</f>
        <v>Sandy</v>
      </c>
      <c r="D41" s="422">
        <f>VLOOKUP(A41,Foundation!$B$8:$Q$547,12, 0)</f>
        <v>46057</v>
      </c>
      <c r="E41" s="422">
        <f>VLOOKUP(A41,'Erection Compiled '!$B$2:$S$222,10, 0)</f>
        <v>46141</v>
      </c>
      <c r="F41" s="422">
        <f>VLOOKUP(A41,Earthing!$B$7:$G$554,4, 0)</f>
        <v>46058</v>
      </c>
    </row>
    <row r="42" spans="1:6" hidden="1">
      <c r="A42" s="1115" t="s">
        <v>1193</v>
      </c>
      <c r="B42" s="1105" t="s">
        <v>171</v>
      </c>
      <c r="C42" s="422" t="str">
        <f>VLOOKUP(A42,Foundation!$B$8:$Q$564,10, 0)</f>
        <v>Sandy</v>
      </c>
      <c r="D42" s="422">
        <f>VLOOKUP(A42,Foundation!$B$8:$Q$547,12, 0)</f>
        <v>46158</v>
      </c>
      <c r="E42" s="422">
        <f>VLOOKUP(A42,'Erection Compiled '!$B$2:$S$222,10, 0)</f>
        <v>46166</v>
      </c>
      <c r="F42" s="422" t="e">
        <f>VLOOKUP(A42,Earthing!$B$7:$G$554,4, 0)</f>
        <v>#N/A</v>
      </c>
    </row>
    <row r="43" spans="1:6" hidden="1">
      <c r="A43" s="1115" t="s">
        <v>1194</v>
      </c>
      <c r="B43" s="1105" t="s">
        <v>168</v>
      </c>
      <c r="C43" s="422" t="str">
        <f>VLOOKUP(A43,Foundation!$B$8:$Q$564,10, 0)</f>
        <v>Sandy</v>
      </c>
      <c r="D43" s="422">
        <f>VLOOKUP(A43,Foundation!$B$8:$Q$547,12, 0)</f>
        <v>46059</v>
      </c>
      <c r="E43" s="422">
        <f>VLOOKUP(A43,'Erection Compiled '!$B$2:$S$222,10, 0)</f>
        <v>46132</v>
      </c>
      <c r="F43" s="422">
        <f>VLOOKUP(A43,Earthing!$B$7:$G$554,4, 0)</f>
        <v>0</v>
      </c>
    </row>
    <row r="44" spans="1:6" hidden="1">
      <c r="A44" s="1115" t="s">
        <v>1195</v>
      </c>
      <c r="B44" s="1105" t="s">
        <v>171</v>
      </c>
      <c r="C44" s="422" t="e">
        <f>VLOOKUP(A44,Foundation!$B$8:$Q$564,10, 0)</f>
        <v>#N/A</v>
      </c>
      <c r="D44" s="422" t="e">
        <f>VLOOKUP(A44,Foundation!$B$8:$Q$547,12, 0)</f>
        <v>#N/A</v>
      </c>
      <c r="E44" s="422" t="e">
        <f>VLOOKUP(A44,'Erection Compiled '!$B$2:$S$222,10, 0)</f>
        <v>#N/A</v>
      </c>
      <c r="F44" s="422" t="e">
        <f>VLOOKUP(A44,Earthing!$B$7:$G$554,4, 0)</f>
        <v>#N/A</v>
      </c>
    </row>
    <row r="45" spans="1:6" hidden="1">
      <c r="A45" s="1115" t="s">
        <v>106</v>
      </c>
      <c r="B45" s="1105" t="s">
        <v>105</v>
      </c>
      <c r="C45" s="422" t="str">
        <f>VLOOKUP(A45,Foundation!$B$8:$Q$564,10, 0)</f>
        <v>Sandy</v>
      </c>
      <c r="D45" s="422">
        <f>VLOOKUP(A45,Foundation!$B$8:$Q$547,12, 0)</f>
        <v>46123</v>
      </c>
      <c r="E45" s="422" t="e">
        <f>VLOOKUP(A45,'Erection Compiled '!$B$2:$S$222,10, 0)</f>
        <v>#N/A</v>
      </c>
      <c r="F45" s="422">
        <f>VLOOKUP(A45,Earthing!$B$7:$G$554,4, 0)</f>
        <v>0</v>
      </c>
    </row>
    <row r="46" spans="1:6" hidden="1">
      <c r="A46" s="1115" t="s">
        <v>1196</v>
      </c>
      <c r="B46" s="1105" t="s">
        <v>168</v>
      </c>
      <c r="C46" s="422" t="str">
        <f>VLOOKUP(A46,Foundation!$B$8:$Q$564,10, 0)</f>
        <v>Sandy</v>
      </c>
      <c r="D46" s="422">
        <f>VLOOKUP(A46,Foundation!$B$8:$Q$547,12, 0)</f>
        <v>46118</v>
      </c>
      <c r="E46" s="422">
        <f>VLOOKUP(A46,'Erection Compiled '!$B$2:$S$222,10, 0)</f>
        <v>46144</v>
      </c>
      <c r="F46" s="422">
        <f>VLOOKUP(A46,Earthing!$B$7:$G$554,4, 0)</f>
        <v>0</v>
      </c>
    </row>
    <row r="47" spans="1:6" hidden="1">
      <c r="A47" s="1115" t="s">
        <v>1197</v>
      </c>
      <c r="B47" s="1105" t="s">
        <v>168</v>
      </c>
      <c r="C47" s="422" t="str">
        <f>VLOOKUP(A47,Foundation!$B$8:$Q$564,10, 0)</f>
        <v>Sandy</v>
      </c>
      <c r="D47" s="422">
        <f>VLOOKUP(A47,Foundation!$B$8:$Q$547,12, 0)</f>
        <v>46106</v>
      </c>
      <c r="E47" s="422">
        <f>VLOOKUP(A47,'Erection Compiled '!$B$2:$S$222,10, 0)</f>
        <v>46144</v>
      </c>
      <c r="F47" s="422">
        <f>VLOOKUP(A47,Earthing!$B$7:$G$554,4, 0)</f>
        <v>0</v>
      </c>
    </row>
    <row r="48" spans="1:6" hidden="1">
      <c r="A48" s="1115" t="s">
        <v>1198</v>
      </c>
      <c r="B48" s="1105" t="s">
        <v>168</v>
      </c>
      <c r="C48" s="422" t="str">
        <f>VLOOKUP(A48,Foundation!$B$8:$Q$564,10, 0)</f>
        <v>Sandy</v>
      </c>
      <c r="D48" s="422">
        <f>VLOOKUP(A48,Foundation!$B$8:$Q$547,12, 0)</f>
        <v>46159</v>
      </c>
      <c r="E48" s="422">
        <f>VLOOKUP(A48,'Erection Compiled '!$B$2:$S$222,10, 0)</f>
        <v>46170</v>
      </c>
      <c r="F48" s="422" t="e">
        <f>VLOOKUP(A48,Earthing!$B$7:$G$554,4, 0)</f>
        <v>#N/A</v>
      </c>
    </row>
    <row r="49" spans="1:6" hidden="1">
      <c r="A49" s="1115" t="s">
        <v>1199</v>
      </c>
      <c r="B49" s="1105" t="s">
        <v>171</v>
      </c>
      <c r="C49" s="422" t="str">
        <f>VLOOKUP(A49,Foundation!$B$8:$Q$564,10, 0)</f>
        <v>Sandy</v>
      </c>
      <c r="D49" s="422">
        <f>VLOOKUP(A49,Foundation!$B$8:$Q$547,12, 0)</f>
        <v>46161</v>
      </c>
      <c r="E49" s="422">
        <f>VLOOKUP(A49,'Erection Compiled '!$B$2:$S$222,10, 0)</f>
        <v>46173</v>
      </c>
      <c r="F49" s="422" t="e">
        <f>VLOOKUP(A49,Earthing!$B$7:$G$554,4, 0)</f>
        <v>#N/A</v>
      </c>
    </row>
    <row r="50" spans="1:6" hidden="1">
      <c r="A50" s="1115" t="s">
        <v>107</v>
      </c>
      <c r="B50" s="1105" t="s">
        <v>105</v>
      </c>
      <c r="C50" s="422" t="str">
        <f>VLOOKUP(A50,Foundation!$B$8:$Q$564,10, 0)</f>
        <v>Sandy</v>
      </c>
      <c r="D50" s="422">
        <f>VLOOKUP(A50,Foundation!$B$8:$Q$547,12, 0)</f>
        <v>46178</v>
      </c>
      <c r="E50" s="422" t="e">
        <f>VLOOKUP(A50,'Erection Compiled '!$B$2:$S$222,10, 0)</f>
        <v>#N/A</v>
      </c>
      <c r="F50" s="422" t="e">
        <f>VLOOKUP(A50,Earthing!$B$7:$G$554,4, 0)</f>
        <v>#N/A</v>
      </c>
    </row>
    <row r="51" spans="1:6" hidden="1">
      <c r="A51" s="1115" t="s">
        <v>1200</v>
      </c>
      <c r="B51" s="1105" t="s">
        <v>171</v>
      </c>
      <c r="C51" s="422" t="e">
        <f>VLOOKUP(A51,Foundation!$B$8:$Q$564,10, 0)</f>
        <v>#N/A</v>
      </c>
      <c r="D51" s="422" t="e">
        <f>VLOOKUP(A51,Foundation!$B$8:$Q$547,12, 0)</f>
        <v>#N/A</v>
      </c>
      <c r="E51" s="422" t="e">
        <f>VLOOKUP(A51,'Erection Compiled '!$B$2:$S$222,10, 0)</f>
        <v>#N/A</v>
      </c>
      <c r="F51" s="422" t="e">
        <f>VLOOKUP(A51,Earthing!$B$7:$G$554,4, 0)</f>
        <v>#N/A</v>
      </c>
    </row>
    <row r="52" spans="1:6" hidden="1">
      <c r="A52" s="1115" t="s">
        <v>1201</v>
      </c>
      <c r="B52" s="1105" t="s">
        <v>228</v>
      </c>
      <c r="C52" s="422" t="str">
        <f>VLOOKUP(A52,Foundation!$B$8:$Q$564,10, 0)</f>
        <v>Sandy</v>
      </c>
      <c r="D52" s="422">
        <f>VLOOKUP(A52,Foundation!$B$8:$Q$547,12, 0)</f>
        <v>46145</v>
      </c>
      <c r="E52" s="422">
        <f>VLOOKUP(A52,'Erection Compiled '!$B$2:$S$222,10, 0)</f>
        <v>46153</v>
      </c>
      <c r="F52" s="422">
        <f>VLOOKUP(A52,Earthing!$B$7:$G$554,4, 0)</f>
        <v>0</v>
      </c>
    </row>
    <row r="53" spans="1:6" hidden="1">
      <c r="A53" s="1115" t="s">
        <v>1202</v>
      </c>
      <c r="B53" s="1105" t="s">
        <v>168</v>
      </c>
      <c r="C53" s="422" t="str">
        <f>VLOOKUP(A53,Foundation!$B$8:$Q$564,10, 0)</f>
        <v>Sandy</v>
      </c>
      <c r="D53" s="422">
        <f>VLOOKUP(A53,Foundation!$B$8:$Q$547,12, 0)</f>
        <v>46126</v>
      </c>
      <c r="E53" s="422">
        <f>VLOOKUP(A53,'Erection Compiled '!$B$2:$S$222,10, 0)</f>
        <v>46148</v>
      </c>
      <c r="F53" s="422">
        <f>VLOOKUP(A53,Earthing!$B$7:$G$554,4, 0)</f>
        <v>46140</v>
      </c>
    </row>
    <row r="54" spans="1:6" hidden="1">
      <c r="A54" s="1115" t="s">
        <v>1203</v>
      </c>
      <c r="B54" s="1105" t="s">
        <v>171</v>
      </c>
      <c r="C54" s="422" t="str">
        <f>VLOOKUP(A54,Foundation!$B$8:$Q$564,10, 0)</f>
        <v>Sandy</v>
      </c>
      <c r="D54" s="422">
        <f>VLOOKUP(A54,Foundation!$B$8:$Q$547,12, 0)</f>
        <v>46127</v>
      </c>
      <c r="E54" s="422">
        <f>VLOOKUP(A54,'Erection Compiled '!$B$2:$S$222,10, 0)</f>
        <v>46150</v>
      </c>
      <c r="F54" s="422">
        <f>VLOOKUP(A54,Earthing!$B$7:$G$554,4, 0)</f>
        <v>0</v>
      </c>
    </row>
    <row r="55" spans="1:6" hidden="1">
      <c r="A55" s="1115" t="s">
        <v>1204</v>
      </c>
      <c r="B55" s="1105" t="s">
        <v>118</v>
      </c>
      <c r="C55" s="422" t="str">
        <f>VLOOKUP(A55,Foundation!$B$8:$Q$564,10, 0)</f>
        <v>Sandy</v>
      </c>
      <c r="D55" s="422">
        <f>VLOOKUP(A55,Foundation!$B$8:$Q$547,12, 0)</f>
        <v>46133</v>
      </c>
      <c r="E55" s="422">
        <f>VLOOKUP(A55,'Erection Compiled '!$B$2:$S$222,10, 0)</f>
        <v>46154</v>
      </c>
      <c r="F55" s="422">
        <f>VLOOKUP(A55,Earthing!$B$7:$G$554,4, 0)</f>
        <v>46140</v>
      </c>
    </row>
    <row r="56" spans="1:6" hidden="1">
      <c r="A56" s="1115" t="s">
        <v>108</v>
      </c>
      <c r="B56" s="1105" t="s">
        <v>123</v>
      </c>
      <c r="C56" s="422" t="str">
        <f>VLOOKUP(A56,Foundation!$B$8:$Q$564,10, 0)</f>
        <v>Sandy</v>
      </c>
      <c r="D56" s="422">
        <f>VLOOKUP(A56,Foundation!$B$8:$Q$547,12, 0)</f>
        <v>46144</v>
      </c>
      <c r="E56" s="422" t="e">
        <f>VLOOKUP(A56,'Erection Compiled '!$B$2:$S$222,10, 0)</f>
        <v>#N/A</v>
      </c>
      <c r="F56" s="422">
        <f>VLOOKUP(A56,Earthing!$B$7:$G$554,4, 0)</f>
        <v>0</v>
      </c>
    </row>
    <row r="57" spans="1:6" hidden="1">
      <c r="A57" s="1115" t="s">
        <v>1205</v>
      </c>
      <c r="B57" s="1105" t="s">
        <v>171</v>
      </c>
      <c r="C57" s="422" t="str">
        <f>VLOOKUP(A57,Foundation!$B$8:$Q$564,10, 0)</f>
        <v>Sandy</v>
      </c>
      <c r="D57" s="422">
        <f>VLOOKUP(A57,Foundation!$B$8:$Q$547,12, 0)</f>
        <v>46182</v>
      </c>
      <c r="E57" s="422" t="e">
        <f>VLOOKUP(A57,'Erection Compiled '!$B$2:$S$222,10, 0)</f>
        <v>#N/A</v>
      </c>
      <c r="F57" s="422" t="e">
        <f>VLOOKUP(A57,Earthing!$B$7:$G$554,4, 0)</f>
        <v>#N/A</v>
      </c>
    </row>
    <row r="58" spans="1:6" hidden="1">
      <c r="A58" s="1115" t="s">
        <v>1206</v>
      </c>
      <c r="B58" s="1105" t="s">
        <v>168</v>
      </c>
      <c r="C58" s="422" t="str">
        <f>VLOOKUP(A58,Foundation!$B$8:$Q$564,10, 0)</f>
        <v>Sandy</v>
      </c>
      <c r="D58" s="422">
        <f>VLOOKUP(A58,Foundation!$B$8:$Q$547,12, 0)</f>
        <v>46145</v>
      </c>
      <c r="E58" s="422">
        <f>VLOOKUP(A58,'Erection Compiled '!$B$2:$S$222,10, 0)</f>
        <v>46157</v>
      </c>
      <c r="F58" s="422">
        <f>VLOOKUP(A58,Earthing!$B$7:$G$554,4, 0)</f>
        <v>0</v>
      </c>
    </row>
    <row r="59" spans="1:6" hidden="1">
      <c r="A59" s="1115" t="s">
        <v>1207</v>
      </c>
      <c r="B59" s="1105" t="s">
        <v>171</v>
      </c>
      <c r="C59" s="422" t="str">
        <f>VLOOKUP(A59,Foundation!$B$8:$Q$564,10, 0)</f>
        <v>Sandy</v>
      </c>
      <c r="D59" s="422">
        <f>VLOOKUP(A59,Foundation!$B$8:$Q$547,12, 0)</f>
        <v>46045</v>
      </c>
      <c r="E59" s="422" t="e">
        <f>VLOOKUP(A59,'Erection Compiled '!$B$2:$S$222,10, 0)</f>
        <v>#N/A</v>
      </c>
      <c r="F59" s="422">
        <f>VLOOKUP(A59,Earthing!$B$7:$G$554,4, 0)</f>
        <v>46047</v>
      </c>
    </row>
    <row r="60" spans="1:6" hidden="1">
      <c r="A60" s="1115" t="s">
        <v>1208</v>
      </c>
      <c r="B60" s="1105" t="s">
        <v>228</v>
      </c>
      <c r="C60" s="422" t="str">
        <f>VLOOKUP(A60,Foundation!$B$8:$Q$564,10, 0)</f>
        <v>Sandy</v>
      </c>
      <c r="D60" s="422">
        <f>VLOOKUP(A60,Foundation!$B$8:$Q$547,12, 0)</f>
        <v>0</v>
      </c>
      <c r="E60" s="422" t="e">
        <f>VLOOKUP(A60,'Erection Compiled '!$B$2:$S$222,10, 0)</f>
        <v>#N/A</v>
      </c>
      <c r="F60" s="422" t="e">
        <f>VLOOKUP(A60,Earthing!$B$7:$G$554,4, 0)</f>
        <v>#N/A</v>
      </c>
    </row>
    <row r="61" spans="1:6" hidden="1">
      <c r="A61" s="1115" t="s">
        <v>1209</v>
      </c>
      <c r="B61" s="1105" t="s">
        <v>168</v>
      </c>
      <c r="C61" s="422" t="str">
        <f>VLOOKUP(A61,Foundation!$B$8:$Q$564,10, 0)</f>
        <v>Sandy</v>
      </c>
      <c r="D61" s="422">
        <f>VLOOKUP(A61,Foundation!$B$8:$Q$547,12, 0)</f>
        <v>46048</v>
      </c>
      <c r="E61" s="422">
        <f>VLOOKUP(A61,'Erection Compiled '!$B$2:$S$222,10, 0)</f>
        <v>46129</v>
      </c>
      <c r="F61" s="422">
        <f>VLOOKUP(A61,Earthing!$B$7:$G$554,4, 0)</f>
        <v>46052</v>
      </c>
    </row>
    <row r="62" spans="1:6" hidden="1">
      <c r="A62" s="1115" t="s">
        <v>1210</v>
      </c>
      <c r="B62" s="1105" t="s">
        <v>168</v>
      </c>
      <c r="C62" s="422" t="str">
        <f>VLOOKUP(A62,Foundation!$B$8:$Q$564,10, 0)</f>
        <v>Sandy</v>
      </c>
      <c r="D62" s="422">
        <f>VLOOKUP(A62,Foundation!$B$8:$Q$547,12, 0)</f>
        <v>46050</v>
      </c>
      <c r="E62" s="422">
        <f>VLOOKUP(A62,'Erection Compiled '!$B$2:$S$222,10, 0)</f>
        <v>46132</v>
      </c>
      <c r="F62" s="422">
        <f>VLOOKUP(A62,Earthing!$B$7:$G$554,4, 0)</f>
        <v>46052</v>
      </c>
    </row>
    <row r="63" spans="1:6" hidden="1">
      <c r="A63" s="1115" t="s">
        <v>1211</v>
      </c>
      <c r="B63" s="1105" t="s">
        <v>168</v>
      </c>
      <c r="C63" s="422" t="str">
        <f>VLOOKUP(A63,Foundation!$B$8:$Q$564,10, 0)</f>
        <v>Sandy</v>
      </c>
      <c r="D63" s="422">
        <f>VLOOKUP(A63,Foundation!$B$8:$Q$547,12, 0)</f>
        <v>46052</v>
      </c>
      <c r="E63" s="422">
        <f>VLOOKUP(A63,'Erection Compiled '!$B$2:$S$222,10, 0)</f>
        <v>46135</v>
      </c>
      <c r="F63" s="422">
        <f>VLOOKUP(A63,Earthing!$B$7:$G$554,4, 0)</f>
        <v>46053</v>
      </c>
    </row>
    <row r="64" spans="1:6" hidden="1">
      <c r="A64" s="1115" t="s">
        <v>1212</v>
      </c>
      <c r="B64" s="1105" t="s">
        <v>168</v>
      </c>
      <c r="C64" s="422" t="str">
        <f>VLOOKUP(A64,Foundation!$B$8:$Q$564,10, 0)</f>
        <v>Sandy</v>
      </c>
      <c r="D64" s="422">
        <f>VLOOKUP(A64,Foundation!$B$8:$Q$547,12, 0)</f>
        <v>46103</v>
      </c>
      <c r="E64" s="422">
        <f>VLOOKUP(A64,'Erection Compiled '!$B$2:$S$222,10, 0)</f>
        <v>46136</v>
      </c>
      <c r="F64" s="422">
        <f>VLOOKUP(A64,Earthing!$B$7:$G$554,4, 0)</f>
        <v>46104</v>
      </c>
    </row>
    <row r="65" spans="1:6" hidden="1">
      <c r="A65" s="1115" t="s">
        <v>1213</v>
      </c>
      <c r="B65" s="1105" t="s">
        <v>105</v>
      </c>
      <c r="C65" s="422" t="str">
        <f>VLOOKUP(A65,Foundation!$B$8:$Q$564,10, 0)</f>
        <v>Sandy</v>
      </c>
      <c r="D65" s="422">
        <f>VLOOKUP(A65,Foundation!$B$8:$Q$547,12, 0)</f>
        <v>0</v>
      </c>
      <c r="E65" s="422" t="e">
        <f>VLOOKUP(A65,'Erection Compiled '!$B$2:$S$222,10, 0)</f>
        <v>#N/A</v>
      </c>
      <c r="F65" s="422" t="e">
        <f>VLOOKUP(A65,Earthing!$B$7:$G$554,4, 0)</f>
        <v>#N/A</v>
      </c>
    </row>
    <row r="66" spans="1:6" hidden="1">
      <c r="A66" s="1115" t="s">
        <v>1214</v>
      </c>
      <c r="B66" s="1105" t="s">
        <v>168</v>
      </c>
      <c r="C66" s="422" t="str">
        <f>VLOOKUP(A66,Foundation!$B$8:$Q$564,10, 0)</f>
        <v>Sandy</v>
      </c>
      <c r="D66" s="422">
        <f>VLOOKUP(A66,Foundation!$B$8:$Q$547,12, 0)</f>
        <v>46173</v>
      </c>
      <c r="E66" s="422" t="e">
        <f>VLOOKUP(A66,'Erection Compiled '!$B$2:$S$222,10, 0)</f>
        <v>#N/A</v>
      </c>
      <c r="F66" s="422" t="e">
        <f>VLOOKUP(A66,Earthing!$B$7:$G$554,4, 0)</f>
        <v>#N/A</v>
      </c>
    </row>
    <row r="67" spans="1:6" hidden="1">
      <c r="A67" s="1115" t="s">
        <v>1215</v>
      </c>
      <c r="B67" s="1105" t="s">
        <v>171</v>
      </c>
      <c r="C67" s="422" t="str">
        <f>VLOOKUP(A67,Foundation!$B$8:$Q$564,10, 0)</f>
        <v>Sandy</v>
      </c>
      <c r="D67" s="422">
        <f>VLOOKUP(A67,Foundation!$B$8:$Q$547,12, 0)</f>
        <v>46140</v>
      </c>
      <c r="E67" s="422">
        <f>VLOOKUP(A67,'Erection Compiled '!$B$2:$S$222,10, 0)</f>
        <v>46176</v>
      </c>
      <c r="F67" s="422">
        <f>VLOOKUP(A67,Earthing!$B$7:$G$554,4, 0)</f>
        <v>0</v>
      </c>
    </row>
    <row r="68" spans="1:6" hidden="1">
      <c r="A68" s="1115" t="s">
        <v>1216</v>
      </c>
      <c r="B68" s="1105" t="s">
        <v>171</v>
      </c>
      <c r="C68" s="422" t="str">
        <f>VLOOKUP(A68,Foundation!$B$8:$Q$564,10, 0)</f>
        <v>Sandy</v>
      </c>
      <c r="D68" s="422">
        <f>VLOOKUP(A68,Foundation!$B$8:$Q$547,12, 0)</f>
        <v>46065</v>
      </c>
      <c r="E68" s="422" t="e">
        <f>VLOOKUP(A68,'Erection Compiled '!$B$2:$S$222,10, 0)</f>
        <v>#N/A</v>
      </c>
      <c r="F68" s="422">
        <f>VLOOKUP(A68,Earthing!$B$7:$G$554,4, 0)</f>
        <v>0</v>
      </c>
    </row>
    <row r="69" spans="1:6" hidden="1">
      <c r="A69" s="1115" t="s">
        <v>1217</v>
      </c>
      <c r="B69" s="1105" t="s">
        <v>171</v>
      </c>
      <c r="C69" s="422" t="str">
        <f>VLOOKUP(A69,Foundation!$B$8:$Q$564,10, 0)</f>
        <v>Sandy</v>
      </c>
      <c r="D69" s="422">
        <f>VLOOKUP(A69,Foundation!$B$8:$Q$547,12, 0)</f>
        <v>46150</v>
      </c>
      <c r="E69" s="422" t="e">
        <f>VLOOKUP(A69,'Erection Compiled '!$B$2:$S$222,10, 0)</f>
        <v>#N/A</v>
      </c>
      <c r="F69" s="422">
        <f>VLOOKUP(A69,Earthing!$B$7:$G$554,4, 0)</f>
        <v>0</v>
      </c>
    </row>
    <row r="70" spans="1:6" hidden="1">
      <c r="A70" s="1115" t="s">
        <v>1218</v>
      </c>
      <c r="B70" s="1105" t="s">
        <v>168</v>
      </c>
      <c r="C70" s="422" t="str">
        <f>VLOOKUP(A70,Foundation!$B$8:$Q$564,10, 0)</f>
        <v>Sandy</v>
      </c>
      <c r="D70" s="422">
        <f>VLOOKUP(A70,Foundation!$B$8:$Q$547,12, 0)</f>
        <v>46135</v>
      </c>
      <c r="E70" s="422">
        <f>VLOOKUP(A70,'Erection Compiled '!$B$2:$S$222,10, 0)</f>
        <v>46158</v>
      </c>
      <c r="F70" s="422">
        <f>VLOOKUP(A70,Earthing!$B$7:$G$554,4, 0)</f>
        <v>0</v>
      </c>
    </row>
    <row r="71" spans="1:6" hidden="1">
      <c r="A71" s="1115" t="s">
        <v>1219</v>
      </c>
      <c r="B71" s="1105" t="s">
        <v>228</v>
      </c>
      <c r="C71" s="422" t="e">
        <f>VLOOKUP(A71,Foundation!$B$8:$Q$564,10, 0)</f>
        <v>#N/A</v>
      </c>
      <c r="D71" s="422" t="e">
        <f>VLOOKUP(A71,Foundation!$B$8:$Q$547,12, 0)</f>
        <v>#N/A</v>
      </c>
      <c r="E71" s="422" t="e">
        <f>VLOOKUP(A71,'Erection Compiled '!$B$2:$S$222,10, 0)</f>
        <v>#N/A</v>
      </c>
      <c r="F71" s="422" t="e">
        <f>VLOOKUP(A71,Earthing!$B$7:$G$554,4, 0)</f>
        <v>#N/A</v>
      </c>
    </row>
    <row r="72" spans="1:6" hidden="1">
      <c r="A72" s="1115" t="s">
        <v>1832</v>
      </c>
      <c r="B72" s="1105" t="s">
        <v>105</v>
      </c>
      <c r="C72" s="422" t="e">
        <f>VLOOKUP(A72,Foundation!$B$8:$Q$564,10, 0)</f>
        <v>#N/A</v>
      </c>
      <c r="D72" s="422" t="e">
        <f>VLOOKUP(A72,Foundation!$B$8:$Q$547,12, 0)</f>
        <v>#N/A</v>
      </c>
      <c r="E72" s="422" t="e">
        <f>VLOOKUP(A72,'Erection Compiled '!$B$2:$S$222,10, 0)</f>
        <v>#N/A</v>
      </c>
      <c r="F72" s="422" t="e">
        <f>VLOOKUP(A72,Earthing!$B$7:$G$554,4, 0)</f>
        <v>#N/A</v>
      </c>
    </row>
    <row r="73" spans="1:6" hidden="1">
      <c r="A73" s="1115" t="s">
        <v>1220</v>
      </c>
      <c r="B73" s="1105" t="s">
        <v>171</v>
      </c>
      <c r="C73" s="422" t="e">
        <f>VLOOKUP(A73,Foundation!$B$8:$Q$564,10, 0)</f>
        <v>#N/A</v>
      </c>
      <c r="D73" s="422" t="e">
        <f>VLOOKUP(A73,Foundation!$B$8:$Q$547,12, 0)</f>
        <v>#N/A</v>
      </c>
      <c r="E73" s="422" t="e">
        <f>VLOOKUP(A73,'Erection Compiled '!$B$2:$S$222,10, 0)</f>
        <v>#N/A</v>
      </c>
      <c r="F73" s="422" t="e">
        <f>VLOOKUP(A73,Earthing!$B$7:$G$554,4, 0)</f>
        <v>#N/A</v>
      </c>
    </row>
    <row r="74" spans="1:6" hidden="1">
      <c r="A74" s="1115" t="s">
        <v>1221</v>
      </c>
      <c r="B74" s="1105" t="s">
        <v>168</v>
      </c>
      <c r="C74" s="422" t="e">
        <f>VLOOKUP(A74,Foundation!$B$8:$Q$564,10, 0)</f>
        <v>#N/A</v>
      </c>
      <c r="D74" s="422" t="e">
        <f>VLOOKUP(A74,Foundation!$B$8:$Q$547,12, 0)</f>
        <v>#N/A</v>
      </c>
      <c r="E74" s="422" t="e">
        <f>VLOOKUP(A74,'Erection Compiled '!$B$2:$S$222,10, 0)</f>
        <v>#N/A</v>
      </c>
      <c r="F74" s="422" t="e">
        <f>VLOOKUP(A74,Earthing!$B$7:$G$554,4, 0)</f>
        <v>#N/A</v>
      </c>
    </row>
    <row r="75" spans="1:6" hidden="1">
      <c r="A75" s="1115" t="s">
        <v>1222</v>
      </c>
      <c r="B75" s="1105" t="s">
        <v>168</v>
      </c>
      <c r="C75" s="422" t="e">
        <f>VLOOKUP(A75,Foundation!$B$8:$Q$564,10, 0)</f>
        <v>#N/A</v>
      </c>
      <c r="D75" s="422" t="e">
        <f>VLOOKUP(A75,Foundation!$B$8:$Q$547,12, 0)</f>
        <v>#N/A</v>
      </c>
      <c r="E75" s="422" t="e">
        <f>VLOOKUP(A75,'Erection Compiled '!$B$2:$S$222,10, 0)</f>
        <v>#N/A</v>
      </c>
      <c r="F75" s="422" t="e">
        <f>VLOOKUP(A75,Earthing!$B$7:$G$554,4, 0)</f>
        <v>#N/A</v>
      </c>
    </row>
    <row r="76" spans="1:6" hidden="1">
      <c r="A76" s="1115" t="s">
        <v>1223</v>
      </c>
      <c r="B76" s="1105" t="s">
        <v>168</v>
      </c>
      <c r="C76" s="422" t="e">
        <f>VLOOKUP(A76,Foundation!$B$8:$Q$564,10, 0)</f>
        <v>#N/A</v>
      </c>
      <c r="D76" s="422" t="e">
        <f>VLOOKUP(A76,Foundation!$B$8:$Q$547,12, 0)</f>
        <v>#N/A</v>
      </c>
      <c r="E76" s="422" t="e">
        <f>VLOOKUP(A76,'Erection Compiled '!$B$2:$S$222,10, 0)</f>
        <v>#N/A</v>
      </c>
      <c r="F76" s="422" t="e">
        <f>VLOOKUP(A76,Earthing!$B$7:$G$554,4, 0)</f>
        <v>#N/A</v>
      </c>
    </row>
    <row r="77" spans="1:6" hidden="1">
      <c r="A77" s="1115" t="s">
        <v>1224</v>
      </c>
      <c r="B77" s="1105" t="s">
        <v>168</v>
      </c>
      <c r="C77" s="422" t="e">
        <f>VLOOKUP(A77,Foundation!$B$8:$Q$564,10, 0)</f>
        <v>#N/A</v>
      </c>
      <c r="D77" s="422" t="e">
        <f>VLOOKUP(A77,Foundation!$B$8:$Q$547,12, 0)</f>
        <v>#N/A</v>
      </c>
      <c r="E77" s="422" t="e">
        <f>VLOOKUP(A77,'Erection Compiled '!$B$2:$S$222,10, 0)</f>
        <v>#N/A</v>
      </c>
      <c r="F77" s="422" t="e">
        <f>VLOOKUP(A77,Earthing!$B$7:$G$554,4, 0)</f>
        <v>#N/A</v>
      </c>
    </row>
    <row r="78" spans="1:6" hidden="1">
      <c r="A78" s="1115" t="s">
        <v>1225</v>
      </c>
      <c r="B78" s="1105" t="s">
        <v>168</v>
      </c>
      <c r="C78" s="422" t="e">
        <f>VLOOKUP(A78,Foundation!$B$8:$Q$564,10, 0)</f>
        <v>#N/A</v>
      </c>
      <c r="D78" s="422" t="e">
        <f>VLOOKUP(A78,Foundation!$B$8:$Q$547,12, 0)</f>
        <v>#N/A</v>
      </c>
      <c r="E78" s="422" t="e">
        <f>VLOOKUP(A78,'Erection Compiled '!$B$2:$S$222,10, 0)</f>
        <v>#N/A</v>
      </c>
      <c r="F78" s="422" t="e">
        <f>VLOOKUP(A78,Earthing!$B$7:$G$554,4, 0)</f>
        <v>#N/A</v>
      </c>
    </row>
    <row r="79" spans="1:6" hidden="1">
      <c r="A79" s="1115" t="s">
        <v>110</v>
      </c>
      <c r="B79" s="1105" t="s">
        <v>105</v>
      </c>
      <c r="C79" s="422" t="e">
        <f>VLOOKUP(A79,Foundation!$B$8:$Q$564,10, 0)</f>
        <v>#N/A</v>
      </c>
      <c r="D79" s="422" t="e">
        <f>VLOOKUP(A79,Foundation!$B$8:$Q$547,12, 0)</f>
        <v>#N/A</v>
      </c>
      <c r="E79" s="422" t="e">
        <f>VLOOKUP(A79,'Erection Compiled '!$B$2:$S$222,10, 0)</f>
        <v>#N/A</v>
      </c>
      <c r="F79" s="422" t="e">
        <f>VLOOKUP(A79,Earthing!$B$7:$G$554,4, 0)</f>
        <v>#N/A</v>
      </c>
    </row>
    <row r="80" spans="1:6" hidden="1">
      <c r="A80" s="1115" t="s">
        <v>1226</v>
      </c>
      <c r="B80" s="1105" t="s">
        <v>168</v>
      </c>
      <c r="C80" s="422" t="e">
        <f>VLOOKUP(A80,Foundation!$B$8:$Q$564,10, 0)</f>
        <v>#N/A</v>
      </c>
      <c r="D80" s="422" t="e">
        <f>VLOOKUP(A80,Foundation!$B$8:$Q$547,12, 0)</f>
        <v>#N/A</v>
      </c>
      <c r="E80" s="422" t="e">
        <f>VLOOKUP(A80,'Erection Compiled '!$B$2:$S$222,10, 0)</f>
        <v>#N/A</v>
      </c>
      <c r="F80" s="422" t="e">
        <f>VLOOKUP(A80,Earthing!$B$7:$G$554,4, 0)</f>
        <v>#N/A</v>
      </c>
    </row>
    <row r="81" spans="1:6" hidden="1">
      <c r="A81" s="1115" t="s">
        <v>1227</v>
      </c>
      <c r="B81" s="1105" t="s">
        <v>171</v>
      </c>
      <c r="C81" s="422" t="e">
        <f>VLOOKUP(A81,Foundation!$B$8:$Q$564,10, 0)</f>
        <v>#N/A</v>
      </c>
      <c r="D81" s="422" t="e">
        <f>VLOOKUP(A81,Foundation!$B$8:$Q$547,12, 0)</f>
        <v>#N/A</v>
      </c>
      <c r="E81" s="422" t="e">
        <f>VLOOKUP(A81,'Erection Compiled '!$B$2:$S$222,10, 0)</f>
        <v>#N/A</v>
      </c>
      <c r="F81" s="422" t="e">
        <f>VLOOKUP(A81,Earthing!$B$7:$G$554,4, 0)</f>
        <v>#N/A</v>
      </c>
    </row>
    <row r="82" spans="1:6" hidden="1">
      <c r="A82" s="1115" t="s">
        <v>112</v>
      </c>
      <c r="B82" s="1105" t="s">
        <v>101</v>
      </c>
      <c r="C82" s="422" t="e">
        <f>VLOOKUP(A82,Foundation!$B$8:$Q$564,10, 0)</f>
        <v>#N/A</v>
      </c>
      <c r="D82" s="422" t="e">
        <f>VLOOKUP(A82,Foundation!$B$8:$Q$547,12, 0)</f>
        <v>#N/A</v>
      </c>
      <c r="E82" s="422" t="e">
        <f>VLOOKUP(A82,'Erection Compiled '!$B$2:$S$222,10, 0)</f>
        <v>#N/A</v>
      </c>
      <c r="F82" s="422" t="e">
        <f>VLOOKUP(A82,Earthing!$B$7:$G$554,4, 0)</f>
        <v>#N/A</v>
      </c>
    </row>
    <row r="83" spans="1:6" hidden="1">
      <c r="A83" s="1115" t="s">
        <v>1228</v>
      </c>
      <c r="B83" s="1105" t="s">
        <v>234</v>
      </c>
      <c r="C83" s="422" t="str">
        <f>VLOOKUP(A83,Foundation!$B$8:$Q$564,10, 0)</f>
        <v>Sandy</v>
      </c>
      <c r="D83" s="422">
        <f>VLOOKUP(A83,Foundation!$B$8:$Q$547,12, 0)</f>
        <v>0</v>
      </c>
      <c r="E83" s="422" t="e">
        <f>VLOOKUP(A83,'Erection Compiled '!$B$2:$S$222,10, 0)</f>
        <v>#N/A</v>
      </c>
      <c r="F83" s="422" t="e">
        <f>VLOOKUP(A83,Earthing!$B$7:$G$554,4, 0)</f>
        <v>#N/A</v>
      </c>
    </row>
    <row r="84" spans="1:6" hidden="1">
      <c r="A84" s="1115" t="s">
        <v>1229</v>
      </c>
      <c r="B84" s="1105" t="s">
        <v>228</v>
      </c>
      <c r="C84" s="422" t="str">
        <f>VLOOKUP(A84,Foundation!$B$8:$Q$564,10, 0)</f>
        <v>Sandy</v>
      </c>
      <c r="D84" s="422">
        <f>VLOOKUP(A84,Foundation!$B$8:$Q$547,12, 0)</f>
        <v>46156</v>
      </c>
      <c r="E84" s="422" t="e">
        <f>VLOOKUP(A84,'Erection Compiled '!$B$2:$S$222,10, 0)</f>
        <v>#N/A</v>
      </c>
      <c r="F84" s="422">
        <f>VLOOKUP(A84,Earthing!$B$7:$G$554,4, 0)</f>
        <v>0</v>
      </c>
    </row>
    <row r="85" spans="1:6" hidden="1">
      <c r="A85" s="1115" t="s">
        <v>1230</v>
      </c>
      <c r="B85" s="1105" t="s">
        <v>171</v>
      </c>
      <c r="C85" s="422" t="str">
        <f>VLOOKUP(A85,Foundation!$B$8:$Q$564,10, 0)</f>
        <v>Sandy</v>
      </c>
      <c r="D85" s="422">
        <f>VLOOKUP(A85,Foundation!$B$8:$Q$547,12, 0)</f>
        <v>0</v>
      </c>
      <c r="E85" s="422" t="e">
        <f>VLOOKUP(A85,'Erection Compiled '!$B$2:$S$222,10, 0)</f>
        <v>#N/A</v>
      </c>
      <c r="F85" s="422" t="e">
        <f>VLOOKUP(A85,Earthing!$B$7:$G$554,4, 0)</f>
        <v>#N/A</v>
      </c>
    </row>
    <row r="86" spans="1:6" hidden="1">
      <c r="A86" s="1115" t="s">
        <v>1833</v>
      </c>
      <c r="B86" s="1105" t="s">
        <v>105</v>
      </c>
      <c r="C86" s="422" t="e">
        <f>VLOOKUP(A86,Foundation!$B$8:$Q$564,10, 0)</f>
        <v>#N/A</v>
      </c>
      <c r="D86" s="422" t="e">
        <f>VLOOKUP(A86,Foundation!$B$8:$Q$547,12, 0)</f>
        <v>#N/A</v>
      </c>
      <c r="E86" s="422" t="e">
        <f>VLOOKUP(A86,'Erection Compiled '!$B$2:$S$222,10, 0)</f>
        <v>#N/A</v>
      </c>
      <c r="F86" s="422" t="e">
        <f>VLOOKUP(A86,Earthing!$B$7:$G$554,4, 0)</f>
        <v>#N/A</v>
      </c>
    </row>
    <row r="87" spans="1:6" hidden="1">
      <c r="A87" s="1115" t="s">
        <v>1231</v>
      </c>
      <c r="B87" s="1105" t="s">
        <v>118</v>
      </c>
      <c r="C87" s="422" t="e">
        <f>VLOOKUP(A87,Foundation!$B$8:$Q$564,10, 0)</f>
        <v>#N/A</v>
      </c>
      <c r="D87" s="422" t="e">
        <f>VLOOKUP(A87,Foundation!$B$8:$Q$547,12, 0)</f>
        <v>#N/A</v>
      </c>
      <c r="E87" s="422" t="e">
        <f>VLOOKUP(A87,'Erection Compiled '!$B$2:$S$222,10, 0)</f>
        <v>#N/A</v>
      </c>
      <c r="F87" s="422" t="e">
        <f>VLOOKUP(A87,Earthing!$B$7:$G$554,4, 0)</f>
        <v>#N/A</v>
      </c>
    </row>
    <row r="88" spans="1:6" hidden="1">
      <c r="A88" s="1115" t="s">
        <v>113</v>
      </c>
      <c r="B88" s="1105" t="s">
        <v>109</v>
      </c>
      <c r="C88" s="422" t="e">
        <f>VLOOKUP(A88,Foundation!$B$8:$Q$564,10, 0)</f>
        <v>#N/A</v>
      </c>
      <c r="D88" s="422" t="e">
        <f>VLOOKUP(A88,Foundation!$B$8:$Q$547,12, 0)</f>
        <v>#N/A</v>
      </c>
      <c r="E88" s="422" t="e">
        <f>VLOOKUP(A88,'Erection Compiled '!$B$2:$S$222,10, 0)</f>
        <v>#N/A</v>
      </c>
      <c r="F88" s="422" t="e">
        <f>VLOOKUP(A88,Earthing!$B$7:$G$554,4, 0)</f>
        <v>#N/A</v>
      </c>
    </row>
    <row r="89" spans="1:6" hidden="1">
      <c r="A89" s="1115" t="s">
        <v>1232</v>
      </c>
      <c r="B89" s="1105" t="s">
        <v>228</v>
      </c>
      <c r="C89" s="422" t="e">
        <f>VLOOKUP(A89,Foundation!$B$8:$Q$564,10, 0)</f>
        <v>#N/A</v>
      </c>
      <c r="D89" s="422" t="e">
        <f>VLOOKUP(A89,Foundation!$B$8:$Q$547,12, 0)</f>
        <v>#N/A</v>
      </c>
      <c r="E89" s="422" t="e">
        <f>VLOOKUP(A89,'Erection Compiled '!$B$2:$S$222,10, 0)</f>
        <v>#N/A</v>
      </c>
      <c r="F89" s="422" t="e">
        <f>VLOOKUP(A89,Earthing!$B$7:$G$554,4, 0)</f>
        <v>#N/A</v>
      </c>
    </row>
    <row r="90" spans="1:6" hidden="1">
      <c r="A90" s="1115" t="s">
        <v>115</v>
      </c>
      <c r="B90" s="1105" t="s">
        <v>111</v>
      </c>
      <c r="C90" s="422" t="e">
        <f>VLOOKUP(A90,Foundation!$B$8:$Q$564,10, 0)</f>
        <v>#N/A</v>
      </c>
      <c r="D90" s="422" t="e">
        <f>VLOOKUP(A90,Foundation!$B$8:$Q$547,12, 0)</f>
        <v>#N/A</v>
      </c>
      <c r="E90" s="422" t="e">
        <f>VLOOKUP(A90,'Erection Compiled '!$B$2:$S$222,10, 0)</f>
        <v>#N/A</v>
      </c>
      <c r="F90" s="422" t="e">
        <f>VLOOKUP(A90,Earthing!$B$7:$G$554,4, 0)</f>
        <v>#N/A</v>
      </c>
    </row>
    <row r="91" spans="1:6" hidden="1">
      <c r="A91" s="1115" t="s">
        <v>1233</v>
      </c>
      <c r="B91" s="1105" t="s">
        <v>168</v>
      </c>
      <c r="C91" s="422" t="e">
        <f>VLOOKUP(A91,Foundation!$B$8:$Q$564,10, 0)</f>
        <v>#N/A</v>
      </c>
      <c r="D91" s="422" t="e">
        <f>VLOOKUP(A91,Foundation!$B$8:$Q$547,12, 0)</f>
        <v>#N/A</v>
      </c>
      <c r="E91" s="422" t="e">
        <f>VLOOKUP(A91,'Erection Compiled '!$B$2:$S$222,10, 0)</f>
        <v>#N/A</v>
      </c>
      <c r="F91" s="422" t="e">
        <f>VLOOKUP(A91,Earthing!$B$7:$G$554,4, 0)</f>
        <v>#N/A</v>
      </c>
    </row>
    <row r="92" spans="1:6" hidden="1">
      <c r="A92" s="1115" t="s">
        <v>116</v>
      </c>
      <c r="B92" s="1105" t="s">
        <v>105</v>
      </c>
      <c r="C92" s="422" t="e">
        <f>VLOOKUP(A92,Foundation!$B$8:$Q$564,10, 0)</f>
        <v>#N/A</v>
      </c>
      <c r="D92" s="422" t="e">
        <f>VLOOKUP(A92,Foundation!$B$8:$Q$547,12, 0)</f>
        <v>#N/A</v>
      </c>
      <c r="E92" s="422" t="e">
        <f>VLOOKUP(A92,'Erection Compiled '!$B$2:$S$222,10, 0)</f>
        <v>#N/A</v>
      </c>
      <c r="F92" s="422" t="e">
        <f>VLOOKUP(A92,Earthing!$B$7:$G$554,4, 0)</f>
        <v>#N/A</v>
      </c>
    </row>
    <row r="93" spans="1:6" hidden="1">
      <c r="A93" s="1115" t="s">
        <v>1234</v>
      </c>
      <c r="B93" s="1105" t="s">
        <v>168</v>
      </c>
      <c r="C93" s="422" t="e">
        <f>VLOOKUP(A93,Foundation!$B$8:$Q$564,10, 0)</f>
        <v>#N/A</v>
      </c>
      <c r="D93" s="422" t="e">
        <f>VLOOKUP(A93,Foundation!$B$8:$Q$547,12, 0)</f>
        <v>#N/A</v>
      </c>
      <c r="E93" s="422" t="e">
        <f>VLOOKUP(A93,'Erection Compiled '!$B$2:$S$222,10, 0)</f>
        <v>#N/A</v>
      </c>
      <c r="F93" s="422" t="e">
        <f>VLOOKUP(A93,Earthing!$B$7:$G$554,4, 0)</f>
        <v>#N/A</v>
      </c>
    </row>
    <row r="94" spans="1:6" hidden="1">
      <c r="A94" s="1115" t="s">
        <v>1834</v>
      </c>
      <c r="B94" s="1105" t="s">
        <v>101</v>
      </c>
      <c r="C94" s="422" t="e">
        <f>VLOOKUP(A94,Foundation!$B$8:$Q$564,10, 0)</f>
        <v>#N/A</v>
      </c>
      <c r="D94" s="422" t="e">
        <f>VLOOKUP(A94,Foundation!$B$8:$Q$547,12, 0)</f>
        <v>#N/A</v>
      </c>
      <c r="E94" s="422" t="e">
        <f>VLOOKUP(A94,'Erection Compiled '!$B$2:$S$222,10, 0)</f>
        <v>#N/A</v>
      </c>
      <c r="F94" s="422" t="e">
        <f>VLOOKUP(A94,Earthing!$B$7:$G$554,4, 0)</f>
        <v>#N/A</v>
      </c>
    </row>
    <row r="95" spans="1:6" hidden="1">
      <c r="A95" s="1115" t="s">
        <v>1235</v>
      </c>
      <c r="B95" s="1105" t="s">
        <v>228</v>
      </c>
      <c r="C95" s="422" t="e">
        <f>VLOOKUP(A95,Foundation!$B$8:$Q$564,10, 0)</f>
        <v>#N/A</v>
      </c>
      <c r="D95" s="422" t="e">
        <f>VLOOKUP(A95,Foundation!$B$8:$Q$547,12, 0)</f>
        <v>#N/A</v>
      </c>
      <c r="E95" s="422" t="e">
        <f>VLOOKUP(A95,'Erection Compiled '!$B$2:$S$222,10, 0)</f>
        <v>#N/A</v>
      </c>
      <c r="F95" s="422" t="e">
        <f>VLOOKUP(A95,Earthing!$B$7:$G$554,4, 0)</f>
        <v>#N/A</v>
      </c>
    </row>
    <row r="96" spans="1:6" hidden="1">
      <c r="A96" s="1115" t="s">
        <v>1835</v>
      </c>
      <c r="B96" s="1105" t="s">
        <v>111</v>
      </c>
      <c r="C96" s="422" t="e">
        <f>VLOOKUP(A96,Foundation!$B$8:$Q$564,10, 0)</f>
        <v>#N/A</v>
      </c>
      <c r="D96" s="422" t="e">
        <f>VLOOKUP(A96,Foundation!$B$8:$Q$547,12, 0)</f>
        <v>#N/A</v>
      </c>
      <c r="E96" s="422" t="e">
        <f>VLOOKUP(A96,'Erection Compiled '!$B$2:$S$222,10, 0)</f>
        <v>#N/A</v>
      </c>
      <c r="F96" s="422" t="e">
        <f>VLOOKUP(A96,Earthing!$B$7:$G$554,4, 0)</f>
        <v>#N/A</v>
      </c>
    </row>
    <row r="97" spans="1:6" hidden="1">
      <c r="A97" s="1115" t="s">
        <v>1236</v>
      </c>
      <c r="B97" s="1105" t="s">
        <v>171</v>
      </c>
      <c r="C97" s="422" t="e">
        <f>VLOOKUP(A97,Foundation!$B$8:$Q$564,10, 0)</f>
        <v>#N/A</v>
      </c>
      <c r="D97" s="422" t="e">
        <f>VLOOKUP(A97,Foundation!$B$8:$Q$547,12, 0)</f>
        <v>#N/A</v>
      </c>
      <c r="E97" s="422" t="e">
        <f>VLOOKUP(A97,'Erection Compiled '!$B$2:$S$222,10, 0)</f>
        <v>#N/A</v>
      </c>
      <c r="F97" s="422" t="e">
        <f>VLOOKUP(A97,Earthing!$B$7:$G$554,4, 0)</f>
        <v>#N/A</v>
      </c>
    </row>
    <row r="98" spans="1:6" hidden="1">
      <c r="A98" s="1115" t="s">
        <v>1237</v>
      </c>
      <c r="B98" s="1105" t="s">
        <v>168</v>
      </c>
      <c r="C98" s="422" t="e">
        <f>VLOOKUP(A98,Foundation!$B$8:$Q$564,10, 0)</f>
        <v>#N/A</v>
      </c>
      <c r="D98" s="422" t="e">
        <f>VLOOKUP(A98,Foundation!$B$8:$Q$547,12, 0)</f>
        <v>#N/A</v>
      </c>
      <c r="E98" s="422" t="e">
        <f>VLOOKUP(A98,'Erection Compiled '!$B$2:$S$222,10, 0)</f>
        <v>#N/A</v>
      </c>
      <c r="F98" s="422" t="e">
        <f>VLOOKUP(A98,Earthing!$B$7:$G$554,4, 0)</f>
        <v>#N/A</v>
      </c>
    </row>
    <row r="99" spans="1:6" hidden="1">
      <c r="A99" s="1115" t="s">
        <v>1238</v>
      </c>
      <c r="B99" s="1105" t="s">
        <v>171</v>
      </c>
      <c r="C99" s="422" t="e">
        <f>VLOOKUP(A99,Foundation!$B$8:$Q$564,10, 0)</f>
        <v>#N/A</v>
      </c>
      <c r="D99" s="422" t="e">
        <f>VLOOKUP(A99,Foundation!$B$8:$Q$547,12, 0)</f>
        <v>#N/A</v>
      </c>
      <c r="E99" s="422" t="e">
        <f>VLOOKUP(A99,'Erection Compiled '!$B$2:$S$222,10, 0)</f>
        <v>#N/A</v>
      </c>
      <c r="F99" s="422" t="e">
        <f>VLOOKUP(A99,Earthing!$B$7:$G$554,4, 0)</f>
        <v>#N/A</v>
      </c>
    </row>
    <row r="100" spans="1:6" hidden="1">
      <c r="A100" s="1115" t="s">
        <v>117</v>
      </c>
      <c r="B100" s="1105" t="s">
        <v>101</v>
      </c>
      <c r="C100" s="422" t="e">
        <f>VLOOKUP(A100,Foundation!$B$8:$Q$564,10, 0)</f>
        <v>#N/A</v>
      </c>
      <c r="D100" s="422" t="e">
        <f>VLOOKUP(A100,Foundation!$B$8:$Q$547,12, 0)</f>
        <v>#N/A</v>
      </c>
      <c r="E100" s="422" t="e">
        <f>VLOOKUP(A100,'Erection Compiled '!$B$2:$S$222,10, 0)</f>
        <v>#N/A</v>
      </c>
      <c r="F100" s="422" t="e">
        <f>VLOOKUP(A100,Earthing!$B$7:$G$554,4, 0)</f>
        <v>#N/A</v>
      </c>
    </row>
    <row r="101" spans="1:6" hidden="1">
      <c r="A101" s="1115" t="s">
        <v>1239</v>
      </c>
      <c r="B101" s="1105" t="s">
        <v>168</v>
      </c>
      <c r="C101" s="422" t="e">
        <f>VLOOKUP(A101,Foundation!$B$8:$Q$564,10, 0)</f>
        <v>#N/A</v>
      </c>
      <c r="D101" s="422" t="e">
        <f>VLOOKUP(A101,Foundation!$B$8:$Q$547,12, 0)</f>
        <v>#N/A</v>
      </c>
      <c r="E101" s="422" t="e">
        <f>VLOOKUP(A101,'Erection Compiled '!$B$2:$S$222,10, 0)</f>
        <v>#N/A</v>
      </c>
      <c r="F101" s="422" t="e">
        <f>VLOOKUP(A101,Earthing!$B$7:$G$554,4, 0)</f>
        <v>#N/A</v>
      </c>
    </row>
    <row r="102" spans="1:6" hidden="1">
      <c r="A102" s="1115" t="s">
        <v>1240</v>
      </c>
      <c r="B102" s="1105" t="s">
        <v>168</v>
      </c>
      <c r="C102" s="422" t="e">
        <f>VLOOKUP(A102,Foundation!$B$8:$Q$564,10, 0)</f>
        <v>#N/A</v>
      </c>
      <c r="D102" s="422" t="e">
        <f>VLOOKUP(A102,Foundation!$B$8:$Q$547,12, 0)</f>
        <v>#N/A</v>
      </c>
      <c r="E102" s="422" t="e">
        <f>VLOOKUP(A102,'Erection Compiled '!$B$2:$S$222,10, 0)</f>
        <v>#N/A</v>
      </c>
      <c r="F102" s="422" t="e">
        <f>VLOOKUP(A102,Earthing!$B$7:$G$554,4, 0)</f>
        <v>#N/A</v>
      </c>
    </row>
    <row r="103" spans="1:6" hidden="1">
      <c r="A103" s="1115" t="s">
        <v>1241</v>
      </c>
      <c r="B103" s="1105" t="s">
        <v>168</v>
      </c>
      <c r="C103" s="422" t="e">
        <f>VLOOKUP(A103,Foundation!$B$8:$Q$564,10, 0)</f>
        <v>#N/A</v>
      </c>
      <c r="D103" s="422" t="e">
        <f>VLOOKUP(A103,Foundation!$B$8:$Q$547,12, 0)</f>
        <v>#N/A</v>
      </c>
      <c r="E103" s="422" t="e">
        <f>VLOOKUP(A103,'Erection Compiled '!$B$2:$S$222,10, 0)</f>
        <v>#N/A</v>
      </c>
      <c r="F103" s="422" t="e">
        <f>VLOOKUP(A103,Earthing!$B$7:$G$554,4, 0)</f>
        <v>#N/A</v>
      </c>
    </row>
    <row r="104" spans="1:6" hidden="1">
      <c r="A104" s="1115" t="s">
        <v>1242</v>
      </c>
      <c r="B104" s="1105" t="s">
        <v>168</v>
      </c>
      <c r="C104" s="422" t="e">
        <f>VLOOKUP(A104,Foundation!$B$8:$Q$564,10, 0)</f>
        <v>#N/A</v>
      </c>
      <c r="D104" s="422" t="e">
        <f>VLOOKUP(A104,Foundation!$B$8:$Q$547,12, 0)</f>
        <v>#N/A</v>
      </c>
      <c r="E104" s="422" t="e">
        <f>VLOOKUP(A104,'Erection Compiled '!$B$2:$S$222,10, 0)</f>
        <v>#N/A</v>
      </c>
      <c r="F104" s="422" t="e">
        <f>VLOOKUP(A104,Earthing!$B$7:$G$554,4, 0)</f>
        <v>#N/A</v>
      </c>
    </row>
    <row r="105" spans="1:6" hidden="1">
      <c r="A105" s="1115" t="s">
        <v>1243</v>
      </c>
      <c r="B105" s="1105" t="s">
        <v>171</v>
      </c>
      <c r="C105" s="422" t="e">
        <f>VLOOKUP(A105,Foundation!$B$8:$Q$564,10, 0)</f>
        <v>#N/A</v>
      </c>
      <c r="D105" s="422" t="e">
        <f>VLOOKUP(A105,Foundation!$B$8:$Q$547,12, 0)</f>
        <v>#N/A</v>
      </c>
      <c r="E105" s="422" t="e">
        <f>VLOOKUP(A105,'Erection Compiled '!$B$2:$S$222,10, 0)</f>
        <v>#N/A</v>
      </c>
      <c r="F105" s="422" t="e">
        <f>VLOOKUP(A105,Earthing!$B$7:$G$554,4, 0)</f>
        <v>#N/A</v>
      </c>
    </row>
    <row r="106" spans="1:6" hidden="1">
      <c r="A106" s="1116" t="s">
        <v>1244</v>
      </c>
      <c r="B106" s="1105" t="s">
        <v>234</v>
      </c>
      <c r="C106" s="422" t="e">
        <f>VLOOKUP(A106,Foundation!$B$8:$Q$564,10, 0)</f>
        <v>#N/A</v>
      </c>
      <c r="D106" s="422" t="e">
        <f>VLOOKUP(A106,Foundation!$B$8:$Q$547,12, 0)</f>
        <v>#N/A</v>
      </c>
      <c r="E106" s="422" t="e">
        <f>VLOOKUP(A106,'Erection Compiled '!$B$2:$S$222,10, 0)</f>
        <v>#N/A</v>
      </c>
      <c r="F106" s="422" t="e">
        <f>VLOOKUP(A106,Earthing!$B$7:$G$554,4, 0)</f>
        <v>#N/A</v>
      </c>
    </row>
    <row r="107" spans="1:6" hidden="1">
      <c r="A107" s="1115" t="s">
        <v>119</v>
      </c>
      <c r="B107" s="1105" t="s">
        <v>129</v>
      </c>
      <c r="C107" s="422" t="e">
        <f>VLOOKUP(A107,Foundation!$B$8:$Q$564,10, 0)</f>
        <v>#N/A</v>
      </c>
      <c r="D107" s="422" t="e">
        <f>VLOOKUP(A107,Foundation!$B$8:$Q$547,12, 0)</f>
        <v>#N/A</v>
      </c>
      <c r="E107" s="422" t="e">
        <f>VLOOKUP(A107,'Erection Compiled '!$B$2:$S$222,10, 0)</f>
        <v>#N/A</v>
      </c>
      <c r="F107" s="422" t="e">
        <f>VLOOKUP(A107,Earthing!$B$7:$G$554,4, 0)</f>
        <v>#N/A</v>
      </c>
    </row>
    <row r="108" spans="1:6" hidden="1">
      <c r="A108" s="1115" t="s">
        <v>1245</v>
      </c>
      <c r="B108" s="1105" t="s">
        <v>168</v>
      </c>
      <c r="C108" s="422" t="e">
        <f>VLOOKUP(A108,Foundation!$B$8:$Q$564,10, 0)</f>
        <v>#N/A</v>
      </c>
      <c r="D108" s="422" t="e">
        <f>VLOOKUP(A108,Foundation!$B$8:$Q$547,12, 0)</f>
        <v>#N/A</v>
      </c>
      <c r="E108" s="422" t="e">
        <f>VLOOKUP(A108,'Erection Compiled '!$B$2:$S$222,10, 0)</f>
        <v>#N/A</v>
      </c>
      <c r="F108" s="422" t="e">
        <f>VLOOKUP(A108,Earthing!$B$7:$G$554,4, 0)</f>
        <v>#N/A</v>
      </c>
    </row>
    <row r="109" spans="1:6" hidden="1">
      <c r="A109" s="1115" t="s">
        <v>1246</v>
      </c>
      <c r="B109" s="1105" t="s">
        <v>228</v>
      </c>
      <c r="C109" s="422" t="e">
        <f>VLOOKUP(A109,Foundation!$B$8:$Q$564,10, 0)</f>
        <v>#N/A</v>
      </c>
      <c r="D109" s="422" t="e">
        <f>VLOOKUP(A109,Foundation!$B$8:$Q$547,12, 0)</f>
        <v>#N/A</v>
      </c>
      <c r="E109" s="422" t="e">
        <f>VLOOKUP(A109,'Erection Compiled '!$B$2:$S$222,10, 0)</f>
        <v>#N/A</v>
      </c>
      <c r="F109" s="422" t="e">
        <f>VLOOKUP(A109,Earthing!$B$7:$G$554,4, 0)</f>
        <v>#N/A</v>
      </c>
    </row>
    <row r="110" spans="1:6" hidden="1">
      <c r="A110" s="1115" t="s">
        <v>1836</v>
      </c>
      <c r="B110" s="1105" t="s">
        <v>174</v>
      </c>
      <c r="C110" s="422" t="e">
        <f>VLOOKUP(A110,Foundation!$B$8:$Q$564,10, 0)</f>
        <v>#N/A</v>
      </c>
      <c r="D110" s="422" t="e">
        <f>VLOOKUP(A110,Foundation!$B$8:$Q$547,12, 0)</f>
        <v>#N/A</v>
      </c>
      <c r="E110" s="422" t="e">
        <f>VLOOKUP(A110,'Erection Compiled '!$B$2:$S$222,10, 0)</f>
        <v>#N/A</v>
      </c>
      <c r="F110" s="422" t="e">
        <f>VLOOKUP(A110,Earthing!$B$7:$G$554,4, 0)</f>
        <v>#N/A</v>
      </c>
    </row>
    <row r="111" spans="1:6" hidden="1">
      <c r="A111" s="1115" t="s">
        <v>120</v>
      </c>
      <c r="B111" s="1105" t="s">
        <v>111</v>
      </c>
      <c r="C111" s="422" t="e">
        <f>VLOOKUP(A111,Foundation!$B$8:$Q$564,10, 0)</f>
        <v>#N/A</v>
      </c>
      <c r="D111" s="422" t="e">
        <f>VLOOKUP(A111,Foundation!$B$8:$Q$547,12, 0)</f>
        <v>#N/A</v>
      </c>
      <c r="E111" s="422" t="e">
        <f>VLOOKUP(A111,'Erection Compiled '!$B$2:$S$222,10, 0)</f>
        <v>#N/A</v>
      </c>
      <c r="F111" s="422" t="e">
        <f>VLOOKUP(A111,Earthing!$B$7:$G$554,4, 0)</f>
        <v>#N/A</v>
      </c>
    </row>
    <row r="112" spans="1:6" hidden="1">
      <c r="A112" s="1115" t="s">
        <v>1247</v>
      </c>
      <c r="B112" s="1105" t="s">
        <v>174</v>
      </c>
      <c r="C112" s="422" t="e">
        <f>VLOOKUP(A112,Foundation!$B$8:$Q$564,10, 0)</f>
        <v>#N/A</v>
      </c>
      <c r="D112" s="422" t="e">
        <f>VLOOKUP(A112,Foundation!$B$8:$Q$547,12, 0)</f>
        <v>#N/A</v>
      </c>
      <c r="E112" s="422" t="e">
        <f>VLOOKUP(A112,'Erection Compiled '!$B$2:$S$222,10, 0)</f>
        <v>#N/A</v>
      </c>
      <c r="F112" s="422" t="e">
        <f>VLOOKUP(A112,Earthing!$B$7:$G$554,4, 0)</f>
        <v>#N/A</v>
      </c>
    </row>
    <row r="113" spans="1:6" hidden="1">
      <c r="A113" s="1115" t="s">
        <v>1248</v>
      </c>
      <c r="B113" s="1105" t="s">
        <v>168</v>
      </c>
      <c r="C113" s="422" t="e">
        <f>VLOOKUP(A113,Foundation!$B$8:$Q$564,10, 0)</f>
        <v>#N/A</v>
      </c>
      <c r="D113" s="422" t="e">
        <f>VLOOKUP(A113,Foundation!$B$8:$Q$547,12, 0)</f>
        <v>#N/A</v>
      </c>
      <c r="E113" s="422" t="e">
        <f>VLOOKUP(A113,'Erection Compiled '!$B$2:$S$222,10, 0)</f>
        <v>#N/A</v>
      </c>
      <c r="F113" s="422" t="e">
        <f>VLOOKUP(A113,Earthing!$B$7:$G$554,4, 0)</f>
        <v>#N/A</v>
      </c>
    </row>
    <row r="114" spans="1:6" hidden="1">
      <c r="A114" s="1115" t="s">
        <v>1249</v>
      </c>
      <c r="B114" s="1105" t="s">
        <v>168</v>
      </c>
      <c r="C114" s="422" t="e">
        <f>VLOOKUP(A114,Foundation!$B$8:$Q$564,10, 0)</f>
        <v>#N/A</v>
      </c>
      <c r="D114" s="422" t="e">
        <f>VLOOKUP(A114,Foundation!$B$8:$Q$547,12, 0)</f>
        <v>#N/A</v>
      </c>
      <c r="E114" s="422" t="e">
        <f>VLOOKUP(A114,'Erection Compiled '!$B$2:$S$222,10, 0)</f>
        <v>#N/A</v>
      </c>
      <c r="F114" s="422" t="e">
        <f>VLOOKUP(A114,Earthing!$B$7:$G$554,4, 0)</f>
        <v>#N/A</v>
      </c>
    </row>
    <row r="115" spans="1:6" hidden="1">
      <c r="A115" s="1115" t="s">
        <v>121</v>
      </c>
      <c r="B115" s="1105" t="s">
        <v>109</v>
      </c>
      <c r="C115" s="422" t="e">
        <f>VLOOKUP(A115,Foundation!$B$8:$Q$564,10, 0)</f>
        <v>#N/A</v>
      </c>
      <c r="D115" s="422" t="e">
        <f>VLOOKUP(A115,Foundation!$B$8:$Q$547,12, 0)</f>
        <v>#N/A</v>
      </c>
      <c r="E115" s="422" t="e">
        <f>VLOOKUP(A115,'Erection Compiled '!$B$2:$S$222,10, 0)</f>
        <v>#N/A</v>
      </c>
      <c r="F115" s="422" t="e">
        <f>VLOOKUP(A115,Earthing!$B$7:$G$554,4, 0)</f>
        <v>#N/A</v>
      </c>
    </row>
    <row r="116" spans="1:6" hidden="1">
      <c r="A116" s="1117" t="s">
        <v>1250</v>
      </c>
      <c r="B116" s="1106" t="s">
        <v>234</v>
      </c>
      <c r="C116" s="422" t="e">
        <f>VLOOKUP(A116,Foundation!$B$8:$Q$564,10, 0)</f>
        <v>#N/A</v>
      </c>
      <c r="D116" s="422" t="e">
        <f>VLOOKUP(A116,Foundation!$B$8:$Q$547,12, 0)</f>
        <v>#N/A</v>
      </c>
      <c r="E116" s="422" t="e">
        <f>VLOOKUP(A116,'Erection Compiled '!$B$2:$S$222,10, 0)</f>
        <v>#N/A</v>
      </c>
      <c r="F116" s="422" t="e">
        <f>VLOOKUP(A116,Earthing!$B$7:$G$554,4, 0)</f>
        <v>#N/A</v>
      </c>
    </row>
    <row r="117" spans="1:6" hidden="1">
      <c r="A117" s="1117" t="s">
        <v>1837</v>
      </c>
      <c r="B117" s="1106" t="s">
        <v>178</v>
      </c>
      <c r="C117" s="422" t="e">
        <f>VLOOKUP(A117,Foundation!$B$8:$Q$564,10, 0)</f>
        <v>#N/A</v>
      </c>
      <c r="D117" s="422" t="e">
        <f>VLOOKUP(A117,Foundation!$B$8:$Q$547,12, 0)</f>
        <v>#N/A</v>
      </c>
      <c r="E117" s="422" t="e">
        <f>VLOOKUP(A117,'Erection Compiled '!$B$2:$S$222,10, 0)</f>
        <v>#N/A</v>
      </c>
      <c r="F117" s="422" t="e">
        <f>VLOOKUP(A117,Earthing!$B$7:$G$554,4, 0)</f>
        <v>#N/A</v>
      </c>
    </row>
    <row r="118" spans="1:6" hidden="1">
      <c r="A118" s="1117" t="s">
        <v>1619</v>
      </c>
      <c r="B118" s="1107" t="s">
        <v>1860</v>
      </c>
      <c r="C118" s="422" t="e">
        <f>VLOOKUP(A118,Foundation!$B$8:$Q$564,10, 0)</f>
        <v>#N/A</v>
      </c>
      <c r="D118" s="422" t="e">
        <f>VLOOKUP(A118,Foundation!$B$8:$Q$547,12, 0)</f>
        <v>#N/A</v>
      </c>
      <c r="E118" s="422" t="e">
        <f>VLOOKUP(A118,'Erection Compiled '!$B$2:$S$222,10, 0)</f>
        <v>#N/A</v>
      </c>
      <c r="F118" s="422" t="e">
        <f>VLOOKUP(A118,Earthing!$B$7:$G$554,4, 0)</f>
        <v>#N/A</v>
      </c>
    </row>
    <row r="119" spans="1:6" hidden="1">
      <c r="A119" s="1117" t="s">
        <v>1621</v>
      </c>
      <c r="B119" s="1107" t="s">
        <v>1860</v>
      </c>
      <c r="C119" s="422" t="e">
        <f>VLOOKUP(A119,Foundation!$B$8:$Q$564,10, 0)</f>
        <v>#N/A</v>
      </c>
      <c r="D119" s="422" t="e">
        <f>VLOOKUP(A119,Foundation!$B$8:$Q$547,12, 0)</f>
        <v>#N/A</v>
      </c>
      <c r="E119" s="422" t="e">
        <f>VLOOKUP(A119,'Erection Compiled '!$B$2:$S$222,10, 0)</f>
        <v>#N/A</v>
      </c>
      <c r="F119" s="422" t="e">
        <f>VLOOKUP(A119,Earthing!$B$7:$G$554,4, 0)</f>
        <v>#N/A</v>
      </c>
    </row>
    <row r="120" spans="1:6" hidden="1">
      <c r="A120" s="1117" t="s">
        <v>1838</v>
      </c>
      <c r="B120" s="1106" t="s">
        <v>105</v>
      </c>
      <c r="C120" s="422" t="e">
        <f>VLOOKUP(A120,Foundation!$B$8:$Q$564,10, 0)</f>
        <v>#N/A</v>
      </c>
      <c r="D120" s="422" t="e">
        <f>VLOOKUP(A120,Foundation!$B$8:$Q$547,12, 0)</f>
        <v>#N/A</v>
      </c>
      <c r="E120" s="422" t="e">
        <f>VLOOKUP(A120,'Erection Compiled '!$B$2:$S$222,10, 0)</f>
        <v>#N/A</v>
      </c>
      <c r="F120" s="422" t="e">
        <f>VLOOKUP(A120,Earthing!$B$7:$G$554,4, 0)</f>
        <v>#N/A</v>
      </c>
    </row>
    <row r="121" spans="1:6" hidden="1">
      <c r="A121" s="1117" t="s">
        <v>122</v>
      </c>
      <c r="B121" s="1106" t="s">
        <v>109</v>
      </c>
      <c r="C121" s="422" t="str">
        <f>VLOOKUP(A121,Foundation!$B$8:$Q$564,10, 0)</f>
        <v>Sandy</v>
      </c>
      <c r="D121" s="422">
        <f>VLOOKUP(A121,Foundation!$B$8:$Q$547,12, 0)</f>
        <v>46169</v>
      </c>
      <c r="E121" s="422" t="e">
        <f>VLOOKUP(A121,'Erection Compiled '!$B$2:$S$222,10, 0)</f>
        <v>#N/A</v>
      </c>
      <c r="F121" s="422" t="e">
        <f>VLOOKUP(A121,Earthing!$B$7:$G$554,4, 0)</f>
        <v>#N/A</v>
      </c>
    </row>
    <row r="122" spans="1:6" hidden="1">
      <c r="A122" s="1117" t="s">
        <v>1625</v>
      </c>
      <c r="B122" s="1106" t="s">
        <v>133</v>
      </c>
      <c r="C122" s="422" t="e">
        <f>VLOOKUP(A122,Foundation!$B$8:$Q$564,10, 0)</f>
        <v>#N/A</v>
      </c>
      <c r="D122" s="422" t="e">
        <f>VLOOKUP(A122,Foundation!$B$8:$Q$547,12, 0)</f>
        <v>#N/A</v>
      </c>
      <c r="E122" s="422" t="e">
        <f>VLOOKUP(A122,'Erection Compiled '!$B$2:$S$222,10, 0)</f>
        <v>#N/A</v>
      </c>
      <c r="F122" s="422" t="e">
        <f>VLOOKUP(A122,Earthing!$B$7:$G$554,4, 0)</f>
        <v>#N/A</v>
      </c>
    </row>
    <row r="123" spans="1:6" hidden="1">
      <c r="A123" s="1117" t="s">
        <v>1252</v>
      </c>
      <c r="B123" s="1106" t="s">
        <v>168</v>
      </c>
      <c r="C123" s="422" t="e">
        <f>VLOOKUP(A123,Foundation!$B$8:$Q$564,10, 0)</f>
        <v>#N/A</v>
      </c>
      <c r="D123" s="422" t="e">
        <f>VLOOKUP(A123,Foundation!$B$8:$Q$547,12, 0)</f>
        <v>#N/A</v>
      </c>
      <c r="E123" s="422" t="e">
        <f>VLOOKUP(A123,'Erection Compiled '!$B$2:$S$222,10, 0)</f>
        <v>#N/A</v>
      </c>
      <c r="F123" s="422" t="e">
        <f>VLOOKUP(A123,Earthing!$B$7:$G$554,4, 0)</f>
        <v>#N/A</v>
      </c>
    </row>
    <row r="124" spans="1:6" hidden="1">
      <c r="A124" s="1117" t="s">
        <v>1253</v>
      </c>
      <c r="B124" s="1106" t="s">
        <v>228</v>
      </c>
      <c r="C124" s="422" t="e">
        <f>VLOOKUP(A124,Foundation!$B$8:$Q$564,10, 0)</f>
        <v>#N/A</v>
      </c>
      <c r="D124" s="422" t="e">
        <f>VLOOKUP(A124,Foundation!$B$8:$Q$547,12, 0)</f>
        <v>#N/A</v>
      </c>
      <c r="E124" s="422" t="e">
        <f>VLOOKUP(A124,'Erection Compiled '!$B$2:$S$222,10, 0)</f>
        <v>#N/A</v>
      </c>
      <c r="F124" s="422" t="e">
        <f>VLOOKUP(A124,Earthing!$B$7:$G$554,4, 0)</f>
        <v>#N/A</v>
      </c>
    </row>
    <row r="125" spans="1:6" hidden="1">
      <c r="A125" s="1117" t="s">
        <v>1790</v>
      </c>
      <c r="B125" s="1106" t="s">
        <v>101</v>
      </c>
      <c r="C125" s="422" t="e">
        <f>VLOOKUP(A125,Foundation!$B$8:$Q$564,10, 0)</f>
        <v>#N/A</v>
      </c>
      <c r="D125" s="422" t="e">
        <f>VLOOKUP(A125,Foundation!$B$8:$Q$547,12, 0)</f>
        <v>#N/A</v>
      </c>
      <c r="E125" s="422" t="e">
        <f>VLOOKUP(A125,'Erection Compiled '!$B$2:$S$222,10, 0)</f>
        <v>#N/A</v>
      </c>
      <c r="F125" s="422" t="e">
        <f>VLOOKUP(A125,Earthing!$B$7:$G$554,4, 0)</f>
        <v>#N/A</v>
      </c>
    </row>
    <row r="126" spans="1:6" hidden="1">
      <c r="A126" s="1117" t="s">
        <v>1256</v>
      </c>
      <c r="B126" s="1106" t="s">
        <v>228</v>
      </c>
      <c r="C126" s="422" t="e">
        <f>VLOOKUP(A126,Foundation!$B$8:$Q$564,10, 0)</f>
        <v>#N/A</v>
      </c>
      <c r="D126" s="422" t="e">
        <f>VLOOKUP(A126,Foundation!$B$8:$Q$547,12, 0)</f>
        <v>#N/A</v>
      </c>
      <c r="E126" s="422" t="e">
        <f>VLOOKUP(A126,'Erection Compiled '!$B$2:$S$222,10, 0)</f>
        <v>#N/A</v>
      </c>
      <c r="F126" s="422" t="e">
        <f>VLOOKUP(A126,Earthing!$B$7:$G$554,4, 0)</f>
        <v>#N/A</v>
      </c>
    </row>
    <row r="127" spans="1:6" hidden="1">
      <c r="A127" s="1117" t="s">
        <v>1257</v>
      </c>
      <c r="B127" s="1106" t="s">
        <v>168</v>
      </c>
      <c r="C127" s="422" t="e">
        <f>VLOOKUP(A127,Foundation!$B$8:$Q$564,10, 0)</f>
        <v>#N/A</v>
      </c>
      <c r="D127" s="422" t="e">
        <f>VLOOKUP(A127,Foundation!$B$8:$Q$547,12, 0)</f>
        <v>#N/A</v>
      </c>
      <c r="E127" s="422" t="e">
        <f>VLOOKUP(A127,'Erection Compiled '!$B$2:$S$222,10, 0)</f>
        <v>#N/A</v>
      </c>
      <c r="F127" s="422" t="e">
        <f>VLOOKUP(A127,Earthing!$B$7:$G$554,4, 0)</f>
        <v>#N/A</v>
      </c>
    </row>
    <row r="128" spans="1:6" hidden="1">
      <c r="A128" s="1117" t="s">
        <v>1258</v>
      </c>
      <c r="B128" s="1106" t="s">
        <v>234</v>
      </c>
      <c r="C128" s="422" t="e">
        <f>VLOOKUP(A128,Foundation!$B$8:$Q$564,10, 0)</f>
        <v>#N/A</v>
      </c>
      <c r="D128" s="422" t="e">
        <f>VLOOKUP(A128,Foundation!$B$8:$Q$547,12, 0)</f>
        <v>#N/A</v>
      </c>
      <c r="E128" s="422" t="e">
        <f>VLOOKUP(A128,'Erection Compiled '!$B$2:$S$222,10, 0)</f>
        <v>#N/A</v>
      </c>
      <c r="F128" s="422" t="e">
        <f>VLOOKUP(A128,Earthing!$B$7:$G$554,4, 0)</f>
        <v>#N/A</v>
      </c>
    </row>
    <row r="129" spans="1:6" hidden="1">
      <c r="A129" s="1117" t="s">
        <v>1792</v>
      </c>
      <c r="B129" s="1106" t="s">
        <v>174</v>
      </c>
      <c r="C129" s="422" t="e">
        <f>VLOOKUP(A129,Foundation!$B$8:$Q$564,10, 0)</f>
        <v>#N/A</v>
      </c>
      <c r="D129" s="422" t="e">
        <f>VLOOKUP(A129,Foundation!$B$8:$Q$547,12, 0)</f>
        <v>#N/A</v>
      </c>
      <c r="E129" s="422" t="e">
        <f>VLOOKUP(A129,'Erection Compiled '!$B$2:$S$222,10, 0)</f>
        <v>#N/A</v>
      </c>
      <c r="F129" s="422" t="e">
        <f>VLOOKUP(A129,Earthing!$B$7:$G$554,4, 0)</f>
        <v>#N/A</v>
      </c>
    </row>
    <row r="130" spans="1:6" hidden="1">
      <c r="A130" s="1117" t="s">
        <v>624</v>
      </c>
      <c r="B130" s="1106" t="s">
        <v>171</v>
      </c>
      <c r="C130" s="422" t="e">
        <f>VLOOKUP(A130,Foundation!$B$8:$Q$564,10, 0)</f>
        <v>#N/A</v>
      </c>
      <c r="D130" s="422" t="e">
        <f>VLOOKUP(A130,Foundation!$B$8:$Q$547,12, 0)</f>
        <v>#N/A</v>
      </c>
      <c r="E130" s="422" t="e">
        <f>VLOOKUP(A130,'Erection Compiled '!$B$2:$S$222,10, 0)</f>
        <v>#N/A</v>
      </c>
      <c r="F130" s="422" t="e">
        <f>VLOOKUP(A130,Earthing!$B$7:$G$554,4, 0)</f>
        <v>#N/A</v>
      </c>
    </row>
    <row r="131" spans="1:6" hidden="1">
      <c r="A131" s="1117" t="s">
        <v>124</v>
      </c>
      <c r="B131" s="1106" t="s">
        <v>118</v>
      </c>
      <c r="C131" s="422" t="e">
        <f>VLOOKUP(A131,Foundation!$B$8:$Q$564,10, 0)</f>
        <v>#N/A</v>
      </c>
      <c r="D131" s="422" t="e">
        <f>VLOOKUP(A131,Foundation!$B$8:$Q$547,12, 0)</f>
        <v>#N/A</v>
      </c>
      <c r="E131" s="422" t="e">
        <f>VLOOKUP(A131,'Erection Compiled '!$B$2:$S$222,10, 0)</f>
        <v>#N/A</v>
      </c>
      <c r="F131" s="422" t="e">
        <f>VLOOKUP(A131,Earthing!$B$7:$G$554,4, 0)</f>
        <v>#N/A</v>
      </c>
    </row>
    <row r="132" spans="1:6" hidden="1">
      <c r="A132" s="1117" t="s">
        <v>629</v>
      </c>
      <c r="B132" s="1106" t="s">
        <v>228</v>
      </c>
      <c r="C132" s="422" t="e">
        <f>VLOOKUP(A132,Foundation!$B$8:$Q$564,10, 0)</f>
        <v>#N/A</v>
      </c>
      <c r="D132" s="422" t="e">
        <f>VLOOKUP(A132,Foundation!$B$8:$Q$547,12, 0)</f>
        <v>#N/A</v>
      </c>
      <c r="E132" s="422" t="e">
        <f>VLOOKUP(A132,'Erection Compiled '!$B$2:$S$222,10, 0)</f>
        <v>#N/A</v>
      </c>
      <c r="F132" s="422" t="e">
        <f>VLOOKUP(A132,Earthing!$B$7:$G$554,4, 0)</f>
        <v>#N/A</v>
      </c>
    </row>
    <row r="133" spans="1:6" hidden="1">
      <c r="A133" s="1117" t="s">
        <v>630</v>
      </c>
      <c r="B133" s="1106" t="s">
        <v>234</v>
      </c>
      <c r="C133" s="422" t="e">
        <f>VLOOKUP(A133,Foundation!$B$8:$Q$564,10, 0)</f>
        <v>#N/A</v>
      </c>
      <c r="D133" s="422" t="e">
        <f>VLOOKUP(A133,Foundation!$B$8:$Q$547,12, 0)</f>
        <v>#N/A</v>
      </c>
      <c r="E133" s="422" t="e">
        <f>VLOOKUP(A133,'Erection Compiled '!$B$2:$S$222,10, 0)</f>
        <v>#N/A</v>
      </c>
      <c r="F133" s="422" t="e">
        <f>VLOOKUP(A133,Earthing!$B$7:$G$554,4, 0)</f>
        <v>#N/A</v>
      </c>
    </row>
    <row r="134" spans="1:6" hidden="1">
      <c r="A134" s="1117" t="s">
        <v>1626</v>
      </c>
      <c r="B134" s="1106" t="s">
        <v>118</v>
      </c>
      <c r="C134" s="422" t="e">
        <f>VLOOKUP(A134,Foundation!$B$8:$Q$564,10, 0)</f>
        <v>#N/A</v>
      </c>
      <c r="D134" s="422" t="e">
        <f>VLOOKUP(A134,Foundation!$B$8:$Q$547,12, 0)</f>
        <v>#N/A</v>
      </c>
      <c r="E134" s="422" t="e">
        <f>VLOOKUP(A134,'Erection Compiled '!$B$2:$S$222,10, 0)</f>
        <v>#N/A</v>
      </c>
      <c r="F134" s="422" t="e">
        <f>VLOOKUP(A134,Earthing!$B$7:$G$554,4, 0)</f>
        <v>#N/A</v>
      </c>
    </row>
    <row r="135" spans="1:6" hidden="1">
      <c r="A135" s="1117" t="s">
        <v>1794</v>
      </c>
      <c r="B135" s="1106" t="s">
        <v>101</v>
      </c>
      <c r="C135" s="422" t="e">
        <f>VLOOKUP(A135,Foundation!$B$8:$Q$564,10, 0)</f>
        <v>#N/A</v>
      </c>
      <c r="D135" s="422" t="e">
        <f>VLOOKUP(A135,Foundation!$B$8:$Q$547,12, 0)</f>
        <v>#N/A</v>
      </c>
      <c r="E135" s="422" t="e">
        <f>VLOOKUP(A135,'Erection Compiled '!$B$2:$S$222,10, 0)</f>
        <v>#N/A</v>
      </c>
      <c r="F135" s="422" t="e">
        <f>VLOOKUP(A135,Earthing!$B$7:$G$554,4, 0)</f>
        <v>#N/A</v>
      </c>
    </row>
    <row r="136" spans="1:6" hidden="1">
      <c r="A136" s="1117" t="s">
        <v>632</v>
      </c>
      <c r="B136" s="1106" t="s">
        <v>168</v>
      </c>
      <c r="C136" s="422" t="e">
        <f>VLOOKUP(A136,Foundation!$B$8:$Q$564,10, 0)</f>
        <v>#N/A</v>
      </c>
      <c r="D136" s="422" t="e">
        <f>VLOOKUP(A136,Foundation!$B$8:$Q$547,12, 0)</f>
        <v>#N/A</v>
      </c>
      <c r="E136" s="422" t="e">
        <f>VLOOKUP(A136,'Erection Compiled '!$B$2:$S$222,10, 0)</f>
        <v>#N/A</v>
      </c>
      <c r="F136" s="422" t="e">
        <f>VLOOKUP(A136,Earthing!$B$7:$G$554,4, 0)</f>
        <v>#N/A</v>
      </c>
    </row>
    <row r="137" spans="1:6" hidden="1">
      <c r="A137" s="1117" t="s">
        <v>633</v>
      </c>
      <c r="B137" s="1106" t="s">
        <v>168</v>
      </c>
      <c r="C137" s="422" t="e">
        <f>VLOOKUP(A137,Foundation!$B$8:$Q$564,10, 0)</f>
        <v>#N/A</v>
      </c>
      <c r="D137" s="422" t="e">
        <f>VLOOKUP(A137,Foundation!$B$8:$Q$547,12, 0)</f>
        <v>#N/A</v>
      </c>
      <c r="E137" s="422" t="e">
        <f>VLOOKUP(A137,'Erection Compiled '!$B$2:$S$222,10, 0)</f>
        <v>#N/A</v>
      </c>
      <c r="F137" s="422" t="e">
        <f>VLOOKUP(A137,Earthing!$B$7:$G$554,4, 0)</f>
        <v>#N/A</v>
      </c>
    </row>
    <row r="138" spans="1:6" hidden="1">
      <c r="A138" s="1117" t="s">
        <v>634</v>
      </c>
      <c r="B138" s="1106" t="s">
        <v>168</v>
      </c>
      <c r="C138" s="422" t="e">
        <f>VLOOKUP(A138,Foundation!$B$8:$Q$564,10, 0)</f>
        <v>#N/A</v>
      </c>
      <c r="D138" s="422" t="e">
        <f>VLOOKUP(A138,Foundation!$B$8:$Q$547,12, 0)</f>
        <v>#N/A</v>
      </c>
      <c r="E138" s="422" t="e">
        <f>VLOOKUP(A138,'Erection Compiled '!$B$2:$S$222,10, 0)</f>
        <v>#N/A</v>
      </c>
      <c r="F138" s="422" t="e">
        <f>VLOOKUP(A138,Earthing!$B$7:$G$554,4, 0)</f>
        <v>#N/A</v>
      </c>
    </row>
    <row r="139" spans="1:6" hidden="1">
      <c r="A139" s="1117" t="s">
        <v>125</v>
      </c>
      <c r="B139" s="1106" t="s">
        <v>109</v>
      </c>
      <c r="C139" s="422" t="e">
        <f>VLOOKUP(A139,Foundation!$B$8:$Q$564,10, 0)</f>
        <v>#N/A</v>
      </c>
      <c r="D139" s="422" t="e">
        <f>VLOOKUP(A139,Foundation!$B$8:$Q$547,12, 0)</f>
        <v>#N/A</v>
      </c>
      <c r="E139" s="422" t="e">
        <f>VLOOKUP(A139,'Erection Compiled '!$B$2:$S$222,10, 0)</f>
        <v>#N/A</v>
      </c>
      <c r="F139" s="422" t="e">
        <f>VLOOKUP(A139,Earthing!$B$7:$G$554,4, 0)</f>
        <v>#N/A</v>
      </c>
    </row>
    <row r="140" spans="1:6" hidden="1">
      <c r="A140" s="1117" t="s">
        <v>1839</v>
      </c>
      <c r="B140" s="1106" t="s">
        <v>109</v>
      </c>
      <c r="C140" s="422" t="e">
        <f>VLOOKUP(A140,Foundation!$B$8:$Q$564,10, 0)</f>
        <v>#N/A</v>
      </c>
      <c r="D140" s="422" t="e">
        <f>VLOOKUP(A140,Foundation!$B$8:$Q$547,12, 0)</f>
        <v>#N/A</v>
      </c>
      <c r="E140" s="422" t="e">
        <f>VLOOKUP(A140,'Erection Compiled '!$B$2:$S$222,10, 0)</f>
        <v>#N/A</v>
      </c>
      <c r="F140" s="422" t="e">
        <f>VLOOKUP(A140,Earthing!$B$7:$G$554,4, 0)</f>
        <v>#N/A</v>
      </c>
    </row>
    <row r="141" spans="1:6" hidden="1">
      <c r="A141" s="1117" t="s">
        <v>637</v>
      </c>
      <c r="B141" s="1106" t="s">
        <v>171</v>
      </c>
      <c r="C141" s="422" t="e">
        <f>VLOOKUP(A141,Foundation!$B$8:$Q$564,10, 0)</f>
        <v>#N/A</v>
      </c>
      <c r="D141" s="422" t="e">
        <f>VLOOKUP(A141,Foundation!$B$8:$Q$547,12, 0)</f>
        <v>#N/A</v>
      </c>
      <c r="E141" s="422" t="e">
        <f>VLOOKUP(A141,'Erection Compiled '!$B$2:$S$222,10, 0)</f>
        <v>#N/A</v>
      </c>
      <c r="F141" s="422" t="e">
        <f>VLOOKUP(A141,Earthing!$B$7:$G$554,4, 0)</f>
        <v>#N/A</v>
      </c>
    </row>
    <row r="142" spans="1:6" hidden="1">
      <c r="A142" s="1117" t="s">
        <v>638</v>
      </c>
      <c r="B142" s="1106" t="s">
        <v>171</v>
      </c>
      <c r="C142" s="422" t="e">
        <f>VLOOKUP(A142,Foundation!$B$8:$Q$564,10, 0)</f>
        <v>#N/A</v>
      </c>
      <c r="D142" s="422" t="e">
        <f>VLOOKUP(A142,Foundation!$B$8:$Q$547,12, 0)</f>
        <v>#N/A</v>
      </c>
      <c r="E142" s="422" t="e">
        <f>VLOOKUP(A142,'Erection Compiled '!$B$2:$S$222,10, 0)</f>
        <v>#N/A</v>
      </c>
      <c r="F142" s="422" t="e">
        <f>VLOOKUP(A142,Earthing!$B$7:$G$554,4, 0)</f>
        <v>#N/A</v>
      </c>
    </row>
    <row r="143" spans="1:6" hidden="1">
      <c r="A143" s="1117" t="s">
        <v>639</v>
      </c>
      <c r="B143" s="1106" t="s">
        <v>234</v>
      </c>
      <c r="C143" s="422" t="e">
        <f>VLOOKUP(A143,Foundation!$B$8:$Q$564,10, 0)</f>
        <v>#N/A</v>
      </c>
      <c r="D143" s="422" t="e">
        <f>VLOOKUP(A143,Foundation!$B$8:$Q$547,12, 0)</f>
        <v>#N/A</v>
      </c>
      <c r="E143" s="422" t="e">
        <f>VLOOKUP(A143,'Erection Compiled '!$B$2:$S$222,10, 0)</f>
        <v>#N/A</v>
      </c>
      <c r="F143" s="422" t="e">
        <f>VLOOKUP(A143,Earthing!$B$7:$G$554,4, 0)</f>
        <v>#N/A</v>
      </c>
    </row>
    <row r="144" spans="1:6" hidden="1">
      <c r="A144" s="1117" t="s">
        <v>1840</v>
      </c>
      <c r="B144" s="1106" t="s">
        <v>105</v>
      </c>
      <c r="C144" s="422" t="e">
        <f>VLOOKUP(A144,Foundation!$B$8:$Q$564,10, 0)</f>
        <v>#N/A</v>
      </c>
      <c r="D144" s="422" t="e">
        <f>VLOOKUP(A144,Foundation!$B$8:$Q$547,12, 0)</f>
        <v>#N/A</v>
      </c>
      <c r="E144" s="422" t="e">
        <f>VLOOKUP(A144,'Erection Compiled '!$B$2:$S$222,10, 0)</f>
        <v>#N/A</v>
      </c>
      <c r="F144" s="422" t="e">
        <f>VLOOKUP(A144,Earthing!$B$7:$G$554,4, 0)</f>
        <v>#N/A</v>
      </c>
    </row>
    <row r="145" spans="1:6" hidden="1">
      <c r="A145" s="1117" t="s">
        <v>1841</v>
      </c>
      <c r="B145" s="1106" t="s">
        <v>114</v>
      </c>
      <c r="C145" s="422" t="e">
        <f>VLOOKUP(A145,Foundation!$B$8:$Q$564,10, 0)</f>
        <v>#N/A</v>
      </c>
      <c r="D145" s="422" t="e">
        <f>VLOOKUP(A145,Foundation!$B$8:$Q$547,12, 0)</f>
        <v>#N/A</v>
      </c>
      <c r="E145" s="422" t="e">
        <f>VLOOKUP(A145,'Erection Compiled '!$B$2:$S$222,10, 0)</f>
        <v>#N/A</v>
      </c>
      <c r="F145" s="422" t="e">
        <f>VLOOKUP(A145,Earthing!$B$7:$G$554,4, 0)</f>
        <v>#N/A</v>
      </c>
    </row>
    <row r="146" spans="1:6" hidden="1">
      <c r="A146" s="1117" t="s">
        <v>642</v>
      </c>
      <c r="B146" s="1106" t="s">
        <v>234</v>
      </c>
      <c r="C146" s="422" t="e">
        <f>VLOOKUP(A146,Foundation!$B$8:$Q$564,10, 0)</f>
        <v>#N/A</v>
      </c>
      <c r="D146" s="422" t="e">
        <f>VLOOKUP(A146,Foundation!$B$8:$Q$547,12, 0)</f>
        <v>#N/A</v>
      </c>
      <c r="E146" s="422" t="e">
        <f>VLOOKUP(A146,'Erection Compiled '!$B$2:$S$222,10, 0)</f>
        <v>#N/A</v>
      </c>
      <c r="F146" s="422" t="e">
        <f>VLOOKUP(A146,Earthing!$B$7:$G$554,4, 0)</f>
        <v>#N/A</v>
      </c>
    </row>
    <row r="147" spans="1:6" hidden="1">
      <c r="A147" s="1117" t="s">
        <v>126</v>
      </c>
      <c r="B147" s="1106" t="s">
        <v>109</v>
      </c>
      <c r="C147" s="422" t="e">
        <f>VLOOKUP(A147,Foundation!$B$8:$Q$564,10, 0)</f>
        <v>#N/A</v>
      </c>
      <c r="D147" s="422" t="e">
        <f>VLOOKUP(A147,Foundation!$B$8:$Q$547,12, 0)</f>
        <v>#N/A</v>
      </c>
      <c r="E147" s="422" t="e">
        <f>VLOOKUP(A147,'Erection Compiled '!$B$2:$S$222,10, 0)</f>
        <v>#N/A</v>
      </c>
      <c r="F147" s="422" t="e">
        <f>VLOOKUP(A147,Earthing!$B$7:$G$554,4, 0)</f>
        <v>#N/A</v>
      </c>
    </row>
    <row r="148" spans="1:6" hidden="1">
      <c r="A148" s="1117" t="s">
        <v>644</v>
      </c>
      <c r="B148" s="1106" t="s">
        <v>234</v>
      </c>
      <c r="C148" s="422" t="e">
        <f>VLOOKUP(A148,Foundation!$B$8:$Q$564,10, 0)</f>
        <v>#N/A</v>
      </c>
      <c r="D148" s="422" t="e">
        <f>VLOOKUP(A148,Foundation!$B$8:$Q$547,12, 0)</f>
        <v>#N/A</v>
      </c>
      <c r="E148" s="422" t="e">
        <f>VLOOKUP(A148,'Erection Compiled '!$B$2:$S$222,10, 0)</f>
        <v>#N/A</v>
      </c>
      <c r="F148" s="422" t="e">
        <f>VLOOKUP(A148,Earthing!$B$7:$G$554,4, 0)</f>
        <v>#N/A</v>
      </c>
    </row>
    <row r="149" spans="1:6" hidden="1">
      <c r="A149" s="1117" t="s">
        <v>1800</v>
      </c>
      <c r="B149" s="1106" t="s">
        <v>114</v>
      </c>
      <c r="C149" s="422" t="e">
        <f>VLOOKUP(A149,Foundation!$B$8:$Q$564,10, 0)</f>
        <v>#N/A</v>
      </c>
      <c r="D149" s="422" t="e">
        <f>VLOOKUP(A149,Foundation!$B$8:$Q$547,12, 0)</f>
        <v>#N/A</v>
      </c>
      <c r="E149" s="422" t="e">
        <f>VLOOKUP(A149,'Erection Compiled '!$B$2:$S$222,10, 0)</f>
        <v>#N/A</v>
      </c>
      <c r="F149" s="422" t="e">
        <f>VLOOKUP(A149,Earthing!$B$7:$G$554,4, 0)</f>
        <v>#N/A</v>
      </c>
    </row>
    <row r="150" spans="1:6" hidden="1">
      <c r="A150" s="1117" t="s">
        <v>646</v>
      </c>
      <c r="B150" s="1106" t="s">
        <v>234</v>
      </c>
      <c r="C150" s="422" t="e">
        <f>VLOOKUP(A150,Foundation!$B$8:$Q$564,10, 0)</f>
        <v>#N/A</v>
      </c>
      <c r="D150" s="422" t="e">
        <f>VLOOKUP(A150,Foundation!$B$8:$Q$547,12, 0)</f>
        <v>#N/A</v>
      </c>
      <c r="E150" s="422" t="e">
        <f>VLOOKUP(A150,'Erection Compiled '!$B$2:$S$222,10, 0)</f>
        <v>#N/A</v>
      </c>
      <c r="F150" s="422" t="e">
        <f>VLOOKUP(A150,Earthing!$B$7:$G$554,4, 0)</f>
        <v>#N/A</v>
      </c>
    </row>
    <row r="151" spans="1:6" hidden="1">
      <c r="A151" s="1117" t="s">
        <v>647</v>
      </c>
      <c r="B151" s="1106" t="s">
        <v>168</v>
      </c>
      <c r="C151" s="422" t="e">
        <f>VLOOKUP(A151,Foundation!$B$8:$Q$564,10, 0)</f>
        <v>#N/A</v>
      </c>
      <c r="D151" s="422" t="e">
        <f>VLOOKUP(A151,Foundation!$B$8:$Q$547,12, 0)</f>
        <v>#N/A</v>
      </c>
      <c r="E151" s="422" t="e">
        <f>VLOOKUP(A151,'Erection Compiled '!$B$2:$S$222,10, 0)</f>
        <v>#N/A</v>
      </c>
      <c r="F151" s="422" t="e">
        <f>VLOOKUP(A151,Earthing!$B$7:$G$554,4, 0)</f>
        <v>#N/A</v>
      </c>
    </row>
    <row r="152" spans="1:6" hidden="1">
      <c r="A152" s="1117" t="s">
        <v>1405</v>
      </c>
      <c r="B152" s="1106" t="s">
        <v>111</v>
      </c>
      <c r="C152" s="422" t="e">
        <f>VLOOKUP(A152,Foundation!$B$8:$Q$564,10, 0)</f>
        <v>#N/A</v>
      </c>
      <c r="D152" s="422" t="e">
        <f>VLOOKUP(A152,Foundation!$B$8:$Q$547,12, 0)</f>
        <v>#N/A</v>
      </c>
      <c r="E152" s="422" t="e">
        <f>VLOOKUP(A152,'Erection Compiled '!$B$2:$S$222,10, 0)</f>
        <v>#N/A</v>
      </c>
      <c r="F152" s="422" t="e">
        <f>VLOOKUP(A152,Earthing!$B$7:$G$554,4, 0)</f>
        <v>#N/A</v>
      </c>
    </row>
    <row r="153" spans="1:6" hidden="1">
      <c r="A153" s="1117" t="s">
        <v>1801</v>
      </c>
      <c r="B153" s="1106" t="s">
        <v>111</v>
      </c>
      <c r="C153" s="422" t="e">
        <f>VLOOKUP(A153,Foundation!$B$8:$Q$564,10, 0)</f>
        <v>#N/A</v>
      </c>
      <c r="D153" s="422" t="e">
        <f>VLOOKUP(A153,Foundation!$B$8:$Q$547,12, 0)</f>
        <v>#N/A</v>
      </c>
      <c r="E153" s="422" t="e">
        <f>VLOOKUP(A153,'Erection Compiled '!$B$2:$S$222,10, 0)</f>
        <v>#N/A</v>
      </c>
      <c r="F153" s="422" t="e">
        <f>VLOOKUP(A153,Earthing!$B$7:$G$554,4, 0)</f>
        <v>#N/A</v>
      </c>
    </row>
    <row r="154" spans="1:6" hidden="1">
      <c r="A154" s="1117" t="s">
        <v>127</v>
      </c>
      <c r="B154" s="1106" t="s">
        <v>105</v>
      </c>
      <c r="C154" s="422" t="e">
        <f>VLOOKUP(A154,Foundation!$B$8:$Q$564,10, 0)</f>
        <v>#N/A</v>
      </c>
      <c r="D154" s="422" t="e">
        <f>VLOOKUP(A154,Foundation!$B$8:$Q$547,12, 0)</f>
        <v>#N/A</v>
      </c>
      <c r="E154" s="422" t="e">
        <f>VLOOKUP(A154,'Erection Compiled '!$B$2:$S$222,10, 0)</f>
        <v>#N/A</v>
      </c>
      <c r="F154" s="422" t="e">
        <f>VLOOKUP(A154,Earthing!$B$7:$G$554,4, 0)</f>
        <v>#N/A</v>
      </c>
    </row>
    <row r="155" spans="1:6" hidden="1">
      <c r="A155" s="1117" t="s">
        <v>651</v>
      </c>
      <c r="B155" s="1106" t="s">
        <v>153</v>
      </c>
      <c r="C155" s="422" t="e">
        <f>VLOOKUP(A155,Foundation!$B$8:$Q$564,10, 0)</f>
        <v>#N/A</v>
      </c>
      <c r="D155" s="422" t="e">
        <f>VLOOKUP(A155,Foundation!$B$8:$Q$547,12, 0)</f>
        <v>#N/A</v>
      </c>
      <c r="E155" s="422" t="e">
        <f>VLOOKUP(A155,'Erection Compiled '!$B$2:$S$222,10, 0)</f>
        <v>#N/A</v>
      </c>
      <c r="F155" s="422" t="e">
        <f>VLOOKUP(A155,Earthing!$B$7:$G$554,4, 0)</f>
        <v>#N/A</v>
      </c>
    </row>
    <row r="156" spans="1:6" hidden="1">
      <c r="A156" s="1117" t="s">
        <v>652</v>
      </c>
      <c r="B156" s="1106" t="s">
        <v>171</v>
      </c>
      <c r="C156" s="422" t="e">
        <f>VLOOKUP(A156,Foundation!$B$8:$Q$564,10, 0)</f>
        <v>#N/A</v>
      </c>
      <c r="D156" s="422" t="e">
        <f>VLOOKUP(A156,Foundation!$B$8:$Q$547,12, 0)</f>
        <v>#N/A</v>
      </c>
      <c r="E156" s="422" t="e">
        <f>VLOOKUP(A156,'Erection Compiled '!$B$2:$S$222,10, 0)</f>
        <v>#N/A</v>
      </c>
      <c r="F156" s="422" t="e">
        <f>VLOOKUP(A156,Earthing!$B$7:$G$554,4, 0)</f>
        <v>#N/A</v>
      </c>
    </row>
    <row r="157" spans="1:6" hidden="1">
      <c r="A157" s="1117" t="s">
        <v>653</v>
      </c>
      <c r="B157" s="1106" t="s">
        <v>234</v>
      </c>
      <c r="C157" s="422" t="e">
        <f>VLOOKUP(A157,Foundation!$B$8:$Q$564,10, 0)</f>
        <v>#N/A</v>
      </c>
      <c r="D157" s="422" t="e">
        <f>VLOOKUP(A157,Foundation!$B$8:$Q$547,12, 0)</f>
        <v>#N/A</v>
      </c>
      <c r="E157" s="422" t="e">
        <f>VLOOKUP(A157,'Erection Compiled '!$B$2:$S$222,10, 0)</f>
        <v>#N/A</v>
      </c>
      <c r="F157" s="422" t="e">
        <f>VLOOKUP(A157,Earthing!$B$7:$G$554,4, 0)</f>
        <v>#N/A</v>
      </c>
    </row>
    <row r="158" spans="1:6" hidden="1">
      <c r="A158" s="1117" t="s">
        <v>1627</v>
      </c>
      <c r="B158" s="1106" t="s">
        <v>168</v>
      </c>
      <c r="C158" s="422" t="e">
        <f>VLOOKUP(A158,Foundation!$B$8:$Q$564,10, 0)</f>
        <v>#N/A</v>
      </c>
      <c r="D158" s="422" t="e">
        <f>VLOOKUP(A158,Foundation!$B$8:$Q$547,12, 0)</f>
        <v>#N/A</v>
      </c>
      <c r="E158" s="422" t="e">
        <f>VLOOKUP(A158,'Erection Compiled '!$B$2:$S$222,10, 0)</f>
        <v>#N/A</v>
      </c>
      <c r="F158" s="422" t="e">
        <f>VLOOKUP(A158,Earthing!$B$7:$G$554,4, 0)</f>
        <v>#N/A</v>
      </c>
    </row>
    <row r="159" spans="1:6" hidden="1">
      <c r="A159" s="1117" t="s">
        <v>1628</v>
      </c>
      <c r="B159" s="1106" t="s">
        <v>234</v>
      </c>
      <c r="C159" s="422" t="e">
        <f>VLOOKUP(A159,Foundation!$B$8:$Q$564,10, 0)</f>
        <v>#N/A</v>
      </c>
      <c r="D159" s="422" t="e">
        <f>VLOOKUP(A159,Foundation!$B$8:$Q$547,12, 0)</f>
        <v>#N/A</v>
      </c>
      <c r="E159" s="422" t="e">
        <f>VLOOKUP(A159,'Erection Compiled '!$B$2:$S$222,10, 0)</f>
        <v>#N/A</v>
      </c>
      <c r="F159" s="422" t="e">
        <f>VLOOKUP(A159,Earthing!$B$7:$G$554,4, 0)</f>
        <v>#N/A</v>
      </c>
    </row>
    <row r="160" spans="1:6" hidden="1">
      <c r="A160" s="1117" t="s">
        <v>1802</v>
      </c>
      <c r="B160" s="1106" t="s">
        <v>174</v>
      </c>
      <c r="C160" s="422" t="e">
        <f>VLOOKUP(A160,Foundation!$B$8:$Q$564,10, 0)</f>
        <v>#N/A</v>
      </c>
      <c r="D160" s="422" t="e">
        <f>VLOOKUP(A160,Foundation!$B$8:$Q$547,12, 0)</f>
        <v>#N/A</v>
      </c>
      <c r="E160" s="422" t="e">
        <f>VLOOKUP(A160,'Erection Compiled '!$B$2:$S$222,10, 0)</f>
        <v>#N/A</v>
      </c>
      <c r="F160" s="422" t="e">
        <f>VLOOKUP(A160,Earthing!$B$7:$G$554,4, 0)</f>
        <v>#N/A</v>
      </c>
    </row>
    <row r="161" spans="1:6" hidden="1">
      <c r="A161" s="1117" t="s">
        <v>655</v>
      </c>
      <c r="B161" s="1106" t="s">
        <v>228</v>
      </c>
      <c r="C161" s="422" t="e">
        <f>VLOOKUP(A161,Foundation!$B$8:$Q$564,10, 0)</f>
        <v>#N/A</v>
      </c>
      <c r="D161" s="422" t="e">
        <f>VLOOKUP(A161,Foundation!$B$8:$Q$547,12, 0)</f>
        <v>#N/A</v>
      </c>
      <c r="E161" s="422" t="e">
        <f>VLOOKUP(A161,'Erection Compiled '!$B$2:$S$222,10, 0)</f>
        <v>#N/A</v>
      </c>
      <c r="F161" s="422" t="e">
        <f>VLOOKUP(A161,Earthing!$B$7:$G$554,4, 0)</f>
        <v>#N/A</v>
      </c>
    </row>
    <row r="162" spans="1:6" hidden="1">
      <c r="A162" s="1117" t="s">
        <v>656</v>
      </c>
      <c r="B162" s="1106" t="s">
        <v>168</v>
      </c>
      <c r="C162" s="422" t="e">
        <f>VLOOKUP(A162,Foundation!$B$8:$Q$564,10, 0)</f>
        <v>#N/A</v>
      </c>
      <c r="D162" s="422" t="e">
        <f>VLOOKUP(A162,Foundation!$B$8:$Q$547,12, 0)</f>
        <v>#N/A</v>
      </c>
      <c r="E162" s="422" t="e">
        <f>VLOOKUP(A162,'Erection Compiled '!$B$2:$S$222,10, 0)</f>
        <v>#N/A</v>
      </c>
      <c r="F162" s="422" t="e">
        <f>VLOOKUP(A162,Earthing!$B$7:$G$554,4, 0)</f>
        <v>#N/A</v>
      </c>
    </row>
    <row r="163" spans="1:6" hidden="1">
      <c r="A163" s="1117" t="s">
        <v>657</v>
      </c>
      <c r="B163" s="1106" t="s">
        <v>168</v>
      </c>
      <c r="C163" s="422" t="e">
        <f>VLOOKUP(A163,Foundation!$B$8:$Q$564,10, 0)</f>
        <v>#N/A</v>
      </c>
      <c r="D163" s="422" t="e">
        <f>VLOOKUP(A163,Foundation!$B$8:$Q$547,12, 0)</f>
        <v>#N/A</v>
      </c>
      <c r="E163" s="422" t="e">
        <f>VLOOKUP(A163,'Erection Compiled '!$B$2:$S$222,10, 0)</f>
        <v>#N/A</v>
      </c>
      <c r="F163" s="422" t="e">
        <f>VLOOKUP(A163,Earthing!$B$7:$G$554,4, 0)</f>
        <v>#N/A</v>
      </c>
    </row>
    <row r="164" spans="1:6" hidden="1">
      <c r="A164" s="1117" t="s">
        <v>658</v>
      </c>
      <c r="B164" s="1106" t="s">
        <v>228</v>
      </c>
      <c r="C164" s="422" t="e">
        <f>VLOOKUP(A164,Foundation!$B$8:$Q$564,10, 0)</f>
        <v>#N/A</v>
      </c>
      <c r="D164" s="422" t="e">
        <f>VLOOKUP(A164,Foundation!$B$8:$Q$547,12, 0)</f>
        <v>#N/A</v>
      </c>
      <c r="E164" s="422" t="e">
        <f>VLOOKUP(A164,'Erection Compiled '!$B$2:$S$222,10, 0)</f>
        <v>#N/A</v>
      </c>
      <c r="F164" s="422" t="e">
        <f>VLOOKUP(A164,Earthing!$B$7:$G$554,4, 0)</f>
        <v>#N/A</v>
      </c>
    </row>
    <row r="165" spans="1:6" hidden="1">
      <c r="A165" s="1117" t="s">
        <v>128</v>
      </c>
      <c r="B165" s="1106" t="s">
        <v>129</v>
      </c>
      <c r="C165" s="422" t="e">
        <f>VLOOKUP(A165,Foundation!$B$8:$Q$564,10, 0)</f>
        <v>#N/A</v>
      </c>
      <c r="D165" s="422" t="e">
        <f>VLOOKUP(A165,Foundation!$B$8:$Q$547,12, 0)</f>
        <v>#N/A</v>
      </c>
      <c r="E165" s="422" t="e">
        <f>VLOOKUP(A165,'Erection Compiled '!$B$2:$S$222,10, 0)</f>
        <v>#N/A</v>
      </c>
      <c r="F165" s="422" t="e">
        <f>VLOOKUP(A165,Earthing!$B$7:$G$554,4, 0)</f>
        <v>#N/A</v>
      </c>
    </row>
    <row r="166" spans="1:6" hidden="1">
      <c r="A166" s="1117" t="s">
        <v>661</v>
      </c>
      <c r="B166" s="1106" t="s">
        <v>153</v>
      </c>
      <c r="C166" s="422" t="e">
        <f>VLOOKUP(A166,Foundation!$B$8:$Q$564,10, 0)</f>
        <v>#N/A</v>
      </c>
      <c r="D166" s="422" t="e">
        <f>VLOOKUP(A166,Foundation!$B$8:$Q$547,12, 0)</f>
        <v>#N/A</v>
      </c>
      <c r="E166" s="422" t="e">
        <f>VLOOKUP(A166,'Erection Compiled '!$B$2:$S$222,10, 0)</f>
        <v>#N/A</v>
      </c>
      <c r="F166" s="422" t="e">
        <f>VLOOKUP(A166,Earthing!$B$7:$G$554,4, 0)</f>
        <v>#N/A</v>
      </c>
    </row>
    <row r="167" spans="1:6" hidden="1">
      <c r="A167" s="1117" t="s">
        <v>662</v>
      </c>
      <c r="B167" s="1106" t="s">
        <v>228</v>
      </c>
      <c r="C167" s="422" t="e">
        <f>VLOOKUP(A167,Foundation!$B$8:$Q$564,10, 0)</f>
        <v>#N/A</v>
      </c>
      <c r="D167" s="422" t="e">
        <f>VLOOKUP(A167,Foundation!$B$8:$Q$547,12, 0)</f>
        <v>#N/A</v>
      </c>
      <c r="E167" s="422" t="e">
        <f>VLOOKUP(A167,'Erection Compiled '!$B$2:$S$222,10, 0)</f>
        <v>#N/A</v>
      </c>
      <c r="F167" s="422" t="e">
        <f>VLOOKUP(A167,Earthing!$B$7:$G$554,4, 0)</f>
        <v>#N/A</v>
      </c>
    </row>
    <row r="168" spans="1:6" hidden="1">
      <c r="A168" s="1117" t="s">
        <v>1842</v>
      </c>
      <c r="B168" s="1106" t="s">
        <v>105</v>
      </c>
      <c r="C168" s="422" t="e">
        <f>VLOOKUP(A168,Foundation!$B$8:$Q$564,10, 0)</f>
        <v>#N/A</v>
      </c>
      <c r="D168" s="422" t="e">
        <f>VLOOKUP(A168,Foundation!$B$8:$Q$547,12, 0)</f>
        <v>#N/A</v>
      </c>
      <c r="E168" s="422" t="e">
        <f>VLOOKUP(A168,'Erection Compiled '!$B$2:$S$222,10, 0)</f>
        <v>#N/A</v>
      </c>
      <c r="F168" s="422" t="e">
        <f>VLOOKUP(A168,Earthing!$B$7:$G$554,4, 0)</f>
        <v>#N/A</v>
      </c>
    </row>
    <row r="169" spans="1:6" hidden="1">
      <c r="A169" s="1117" t="s">
        <v>664</v>
      </c>
      <c r="B169" s="1106" t="s">
        <v>234</v>
      </c>
      <c r="C169" s="422" t="e">
        <f>VLOOKUP(A169,Foundation!$B$8:$Q$564,10, 0)</f>
        <v>#N/A</v>
      </c>
      <c r="D169" s="422" t="e">
        <f>VLOOKUP(A169,Foundation!$B$8:$Q$547,12, 0)</f>
        <v>#N/A</v>
      </c>
      <c r="E169" s="422" t="e">
        <f>VLOOKUP(A169,'Erection Compiled '!$B$2:$S$222,10, 0)</f>
        <v>#N/A</v>
      </c>
      <c r="F169" s="422" t="e">
        <f>VLOOKUP(A169,Earthing!$B$7:$G$554,4, 0)</f>
        <v>#N/A</v>
      </c>
    </row>
    <row r="170" spans="1:6" hidden="1">
      <c r="A170" s="1117" t="s">
        <v>665</v>
      </c>
      <c r="B170" s="1106" t="s">
        <v>168</v>
      </c>
      <c r="C170" s="422" t="e">
        <f>VLOOKUP(A170,Foundation!$B$8:$Q$564,10, 0)</f>
        <v>#N/A</v>
      </c>
      <c r="D170" s="422" t="e">
        <f>VLOOKUP(A170,Foundation!$B$8:$Q$547,12, 0)</f>
        <v>#N/A</v>
      </c>
      <c r="E170" s="422" t="e">
        <f>VLOOKUP(A170,'Erection Compiled '!$B$2:$S$222,10, 0)</f>
        <v>#N/A</v>
      </c>
      <c r="F170" s="422" t="e">
        <f>VLOOKUP(A170,Earthing!$B$7:$G$554,4, 0)</f>
        <v>#N/A</v>
      </c>
    </row>
    <row r="171" spans="1:6" hidden="1">
      <c r="A171" s="1117" t="s">
        <v>666</v>
      </c>
      <c r="B171" s="1106" t="s">
        <v>234</v>
      </c>
      <c r="C171" s="422" t="e">
        <f>VLOOKUP(A171,Foundation!$B$8:$Q$564,10, 0)</f>
        <v>#N/A</v>
      </c>
      <c r="D171" s="422" t="e">
        <f>VLOOKUP(A171,Foundation!$B$8:$Q$547,12, 0)</f>
        <v>#N/A</v>
      </c>
      <c r="E171" s="422" t="e">
        <f>VLOOKUP(A171,'Erection Compiled '!$B$2:$S$222,10, 0)</f>
        <v>#N/A</v>
      </c>
      <c r="F171" s="422" t="e">
        <f>VLOOKUP(A171,Earthing!$B$7:$G$554,4, 0)</f>
        <v>#N/A</v>
      </c>
    </row>
    <row r="172" spans="1:6" hidden="1">
      <c r="A172" s="1117" t="s">
        <v>1825</v>
      </c>
      <c r="B172" s="1106" t="s">
        <v>123</v>
      </c>
      <c r="C172" s="422" t="e">
        <f>VLOOKUP(A172,Foundation!$B$8:$Q$564,10, 0)</f>
        <v>#N/A</v>
      </c>
      <c r="D172" s="422" t="e">
        <f>VLOOKUP(A172,Foundation!$B$8:$Q$547,12, 0)</f>
        <v>#N/A</v>
      </c>
      <c r="E172" s="422" t="e">
        <f>VLOOKUP(A172,'Erection Compiled '!$B$2:$S$222,10, 0)</f>
        <v>#N/A</v>
      </c>
      <c r="F172" s="422" t="e">
        <f>VLOOKUP(A172,Earthing!$B$7:$G$554,4, 0)</f>
        <v>#N/A</v>
      </c>
    </row>
    <row r="173" spans="1:6" hidden="1">
      <c r="A173" s="1117" t="s">
        <v>668</v>
      </c>
      <c r="B173" s="1106" t="s">
        <v>234</v>
      </c>
      <c r="C173" s="422" t="e">
        <f>VLOOKUP(A173,Foundation!$B$8:$Q$564,10, 0)</f>
        <v>#N/A</v>
      </c>
      <c r="D173" s="422" t="e">
        <f>VLOOKUP(A173,Foundation!$B$8:$Q$547,12, 0)</f>
        <v>#N/A</v>
      </c>
      <c r="E173" s="422" t="e">
        <f>VLOOKUP(A173,'Erection Compiled '!$B$2:$S$222,10, 0)</f>
        <v>#N/A</v>
      </c>
      <c r="F173" s="422" t="e">
        <f>VLOOKUP(A173,Earthing!$B$7:$G$554,4, 0)</f>
        <v>#N/A</v>
      </c>
    </row>
    <row r="174" spans="1:6" hidden="1">
      <c r="A174" s="1117" t="s">
        <v>669</v>
      </c>
      <c r="B174" s="1106" t="s">
        <v>1259</v>
      </c>
      <c r="C174" s="422" t="str">
        <f>VLOOKUP(A174,Foundation!$B$8:$Q$564,10, 0)</f>
        <v>Sandy</v>
      </c>
      <c r="D174" s="422">
        <f>VLOOKUP(A174,Foundation!$B$8:$Q$547,12, 0)</f>
        <v>0</v>
      </c>
      <c r="E174" s="422" t="e">
        <f>VLOOKUP(A174,'Erection Compiled '!$B$2:$S$222,10, 0)</f>
        <v>#N/A</v>
      </c>
      <c r="F174" s="422" t="e">
        <f>VLOOKUP(A174,Earthing!$B$7:$G$554,4, 0)</f>
        <v>#N/A</v>
      </c>
    </row>
    <row r="175" spans="1:6" hidden="1">
      <c r="A175" s="1117" t="s">
        <v>670</v>
      </c>
      <c r="B175" s="1106" t="s">
        <v>234</v>
      </c>
      <c r="C175" s="422" t="e">
        <f>VLOOKUP(A175,Foundation!$B$8:$Q$564,10, 0)</f>
        <v>#N/A</v>
      </c>
      <c r="D175" s="422" t="e">
        <f>VLOOKUP(A175,Foundation!$B$8:$Q$547,12, 0)</f>
        <v>#N/A</v>
      </c>
      <c r="E175" s="422" t="e">
        <f>VLOOKUP(A175,'Erection Compiled '!$B$2:$S$222,10, 0)</f>
        <v>#N/A</v>
      </c>
      <c r="F175" s="422" t="e">
        <f>VLOOKUP(A175,Earthing!$B$7:$G$554,4, 0)</f>
        <v>#N/A</v>
      </c>
    </row>
    <row r="176" spans="1:6" hidden="1">
      <c r="A176" s="1117" t="s">
        <v>671</v>
      </c>
      <c r="B176" s="1106" t="s">
        <v>234</v>
      </c>
      <c r="C176" s="422" t="e">
        <f>VLOOKUP(A176,Foundation!$B$8:$Q$564,10, 0)</f>
        <v>#N/A</v>
      </c>
      <c r="D176" s="422" t="e">
        <f>VLOOKUP(A176,Foundation!$B$8:$Q$547,12, 0)</f>
        <v>#N/A</v>
      </c>
      <c r="E176" s="422" t="e">
        <f>VLOOKUP(A176,'Erection Compiled '!$B$2:$S$222,10, 0)</f>
        <v>#N/A</v>
      </c>
      <c r="F176" s="422" t="e">
        <f>VLOOKUP(A176,Earthing!$B$7:$G$554,4, 0)</f>
        <v>#N/A</v>
      </c>
    </row>
    <row r="177" spans="1:6" hidden="1">
      <c r="A177" s="1117" t="s">
        <v>672</v>
      </c>
      <c r="B177" s="1106" t="s">
        <v>168</v>
      </c>
      <c r="C177" s="422" t="e">
        <f>VLOOKUP(A177,Foundation!$B$8:$Q$564,10, 0)</f>
        <v>#N/A</v>
      </c>
      <c r="D177" s="422" t="e">
        <f>VLOOKUP(A177,Foundation!$B$8:$Q$547,12, 0)</f>
        <v>#N/A</v>
      </c>
      <c r="E177" s="422" t="e">
        <f>VLOOKUP(A177,'Erection Compiled '!$B$2:$S$222,10, 0)</f>
        <v>#N/A</v>
      </c>
      <c r="F177" s="422" t="e">
        <f>VLOOKUP(A177,Earthing!$B$7:$G$554,4, 0)</f>
        <v>#N/A</v>
      </c>
    </row>
    <row r="178" spans="1:6" hidden="1">
      <c r="A178" s="1117" t="s">
        <v>673</v>
      </c>
      <c r="B178" s="1106" t="s">
        <v>171</v>
      </c>
      <c r="C178" s="422" t="e">
        <f>VLOOKUP(A178,Foundation!$B$8:$Q$564,10, 0)</f>
        <v>#N/A</v>
      </c>
      <c r="D178" s="422" t="e">
        <f>VLOOKUP(A178,Foundation!$B$8:$Q$547,12, 0)</f>
        <v>#N/A</v>
      </c>
      <c r="E178" s="422" t="e">
        <f>VLOOKUP(A178,'Erection Compiled '!$B$2:$S$222,10, 0)</f>
        <v>#N/A</v>
      </c>
      <c r="F178" s="422" t="e">
        <f>VLOOKUP(A178,Earthing!$B$7:$G$554,4, 0)</f>
        <v>#N/A</v>
      </c>
    </row>
    <row r="179" spans="1:6" hidden="1">
      <c r="A179" s="1117" t="s">
        <v>674</v>
      </c>
      <c r="B179" s="1106" t="s">
        <v>168</v>
      </c>
      <c r="C179" s="422" t="e">
        <f>VLOOKUP(A179,Foundation!$B$8:$Q$564,10, 0)</f>
        <v>#N/A</v>
      </c>
      <c r="D179" s="422" t="e">
        <f>VLOOKUP(A179,Foundation!$B$8:$Q$547,12, 0)</f>
        <v>#N/A</v>
      </c>
      <c r="E179" s="422" t="e">
        <f>VLOOKUP(A179,'Erection Compiled '!$B$2:$S$222,10, 0)</f>
        <v>#N/A</v>
      </c>
      <c r="F179" s="422" t="e">
        <f>VLOOKUP(A179,Earthing!$B$7:$G$554,4, 0)</f>
        <v>#N/A</v>
      </c>
    </row>
    <row r="180" spans="1:6" hidden="1">
      <c r="A180" s="1117" t="s">
        <v>130</v>
      </c>
      <c r="B180" s="1106" t="s">
        <v>114</v>
      </c>
      <c r="C180" s="422" t="e">
        <f>VLOOKUP(A180,Foundation!$B$8:$Q$564,10, 0)</f>
        <v>#N/A</v>
      </c>
      <c r="D180" s="422" t="e">
        <f>VLOOKUP(A180,Foundation!$B$8:$Q$547,12, 0)</f>
        <v>#N/A</v>
      </c>
      <c r="E180" s="422" t="e">
        <f>VLOOKUP(A180,'Erection Compiled '!$B$2:$S$222,10, 0)</f>
        <v>#N/A</v>
      </c>
      <c r="F180" s="422" t="e">
        <f>VLOOKUP(A180,Earthing!$B$7:$G$554,4, 0)</f>
        <v>#N/A</v>
      </c>
    </row>
    <row r="181" spans="1:6" hidden="1">
      <c r="A181" s="1117" t="s">
        <v>131</v>
      </c>
      <c r="B181" s="1106" t="s">
        <v>118</v>
      </c>
      <c r="C181" s="422" t="e">
        <f>VLOOKUP(A181,Foundation!$B$8:$Q$564,10, 0)</f>
        <v>#N/A</v>
      </c>
      <c r="D181" s="422" t="e">
        <f>VLOOKUP(A181,Foundation!$B$8:$Q$547,12, 0)</f>
        <v>#N/A</v>
      </c>
      <c r="E181" s="422" t="e">
        <f>VLOOKUP(A181,'Erection Compiled '!$B$2:$S$222,10, 0)</f>
        <v>#N/A</v>
      </c>
      <c r="F181" s="422" t="e">
        <f>VLOOKUP(A181,Earthing!$B$7:$G$554,4, 0)</f>
        <v>#N/A</v>
      </c>
    </row>
    <row r="182" spans="1:6" hidden="1">
      <c r="A182" s="1117" t="s">
        <v>677</v>
      </c>
      <c r="B182" s="1106" t="s">
        <v>234</v>
      </c>
      <c r="C182" s="422" t="e">
        <f>VLOOKUP(A182,Foundation!$B$8:$Q$564,10, 0)</f>
        <v>#N/A</v>
      </c>
      <c r="D182" s="422" t="e">
        <f>VLOOKUP(A182,Foundation!$B$8:$Q$547,12, 0)</f>
        <v>#N/A</v>
      </c>
      <c r="E182" s="422" t="e">
        <f>VLOOKUP(A182,'Erection Compiled '!$B$2:$S$222,10, 0)</f>
        <v>#N/A</v>
      </c>
      <c r="F182" s="422" t="e">
        <f>VLOOKUP(A182,Earthing!$B$7:$G$554,4, 0)</f>
        <v>#N/A</v>
      </c>
    </row>
    <row r="183" spans="1:6" hidden="1">
      <c r="A183" s="1118" t="s">
        <v>1843</v>
      </c>
      <c r="B183" s="1108" t="s">
        <v>133</v>
      </c>
      <c r="C183" s="422" t="e">
        <f>VLOOKUP(A183,Foundation!$B$8:$Q$564,10, 0)</f>
        <v>#N/A</v>
      </c>
      <c r="D183" s="422" t="e">
        <f>VLOOKUP(A183,Foundation!$B$8:$Q$547,12, 0)</f>
        <v>#N/A</v>
      </c>
      <c r="E183" s="422" t="e">
        <f>VLOOKUP(A183,'Erection Compiled '!$B$2:$S$222,10, 0)</f>
        <v>#N/A</v>
      </c>
      <c r="F183" s="422" t="e">
        <f>VLOOKUP(A183,Earthing!$B$7:$G$554,4, 0)</f>
        <v>#N/A</v>
      </c>
    </row>
    <row r="184" spans="1:6" hidden="1">
      <c r="A184" s="1118" t="s">
        <v>679</v>
      </c>
      <c r="B184" s="1108" t="s">
        <v>168</v>
      </c>
      <c r="C184" s="422" t="e">
        <f>VLOOKUP(A184,Foundation!$B$8:$Q$564,10, 0)</f>
        <v>#N/A</v>
      </c>
      <c r="D184" s="422" t="e">
        <f>VLOOKUP(A184,Foundation!$B$8:$Q$547,12, 0)</f>
        <v>#N/A</v>
      </c>
      <c r="E184" s="422" t="e">
        <f>VLOOKUP(A184,'Erection Compiled '!$B$2:$S$222,10, 0)</f>
        <v>#N/A</v>
      </c>
      <c r="F184" s="422" t="e">
        <f>VLOOKUP(A184,Earthing!$B$7:$G$554,4, 0)</f>
        <v>#N/A</v>
      </c>
    </row>
    <row r="185" spans="1:6" hidden="1">
      <c r="A185" s="1118" t="s">
        <v>680</v>
      </c>
      <c r="B185" s="1108" t="s">
        <v>228</v>
      </c>
      <c r="C185" s="422" t="e">
        <f>VLOOKUP(A185,Foundation!$B$8:$Q$564,10, 0)</f>
        <v>#N/A</v>
      </c>
      <c r="D185" s="422" t="e">
        <f>VLOOKUP(A185,Foundation!$B$8:$Q$547,12, 0)</f>
        <v>#N/A</v>
      </c>
      <c r="E185" s="422" t="e">
        <f>VLOOKUP(A185,'Erection Compiled '!$B$2:$S$222,10, 0)</f>
        <v>#N/A</v>
      </c>
      <c r="F185" s="422" t="e">
        <f>VLOOKUP(A185,Earthing!$B$7:$G$554,4, 0)</f>
        <v>#N/A</v>
      </c>
    </row>
    <row r="186" spans="1:6" hidden="1">
      <c r="A186" s="1118" t="s">
        <v>681</v>
      </c>
      <c r="B186" s="1108" t="s">
        <v>168</v>
      </c>
      <c r="C186" s="422" t="e">
        <f>VLOOKUP(A186,Foundation!$B$8:$Q$564,10, 0)</f>
        <v>#N/A</v>
      </c>
      <c r="D186" s="422" t="e">
        <f>VLOOKUP(A186,Foundation!$B$8:$Q$547,12, 0)</f>
        <v>#N/A</v>
      </c>
      <c r="E186" s="422" t="e">
        <f>VLOOKUP(A186,'Erection Compiled '!$B$2:$S$222,10, 0)</f>
        <v>#N/A</v>
      </c>
      <c r="F186" s="422" t="e">
        <f>VLOOKUP(A186,Earthing!$B$7:$G$554,4, 0)</f>
        <v>#N/A</v>
      </c>
    </row>
    <row r="187" spans="1:6" hidden="1">
      <c r="A187" s="1118" t="s">
        <v>682</v>
      </c>
      <c r="B187" s="1108" t="s">
        <v>228</v>
      </c>
      <c r="C187" s="422" t="e">
        <f>VLOOKUP(A187,Foundation!$B$8:$Q$564,10, 0)</f>
        <v>#N/A</v>
      </c>
      <c r="D187" s="422" t="e">
        <f>VLOOKUP(A187,Foundation!$B$8:$Q$547,12, 0)</f>
        <v>#N/A</v>
      </c>
      <c r="E187" s="422" t="e">
        <f>VLOOKUP(A187,'Erection Compiled '!$B$2:$S$222,10, 0)</f>
        <v>#N/A</v>
      </c>
      <c r="F187" s="422" t="e">
        <f>VLOOKUP(A187,Earthing!$B$7:$G$554,4, 0)</f>
        <v>#N/A</v>
      </c>
    </row>
    <row r="188" spans="1:6" hidden="1">
      <c r="A188" s="1118" t="s">
        <v>132</v>
      </c>
      <c r="B188" s="1108" t="s">
        <v>129</v>
      </c>
      <c r="C188" s="422" t="e">
        <f>VLOOKUP(A188,Foundation!$B$8:$Q$564,10, 0)</f>
        <v>#N/A</v>
      </c>
      <c r="D188" s="422" t="e">
        <f>VLOOKUP(A188,Foundation!$B$8:$Q$547,12, 0)</f>
        <v>#N/A</v>
      </c>
      <c r="E188" s="422" t="e">
        <f>VLOOKUP(A188,'Erection Compiled '!$B$2:$S$222,10, 0)</f>
        <v>#N/A</v>
      </c>
      <c r="F188" s="422" t="e">
        <f>VLOOKUP(A188,Earthing!$B$7:$G$554,4, 0)</f>
        <v>#N/A</v>
      </c>
    </row>
    <row r="189" spans="1:6" hidden="1">
      <c r="A189" s="1118" t="s">
        <v>134</v>
      </c>
      <c r="B189" s="1108" t="s">
        <v>133</v>
      </c>
      <c r="C189" s="422" t="e">
        <f>VLOOKUP(A189,Foundation!$B$8:$Q$564,10, 0)</f>
        <v>#N/A</v>
      </c>
      <c r="D189" s="422" t="e">
        <f>VLOOKUP(A189,Foundation!$B$8:$Q$547,12, 0)</f>
        <v>#N/A</v>
      </c>
      <c r="E189" s="422" t="e">
        <f>VLOOKUP(A189,'Erection Compiled '!$B$2:$S$222,10, 0)</f>
        <v>#N/A</v>
      </c>
      <c r="F189" s="422" t="e">
        <f>VLOOKUP(A189,Earthing!$B$7:$G$554,4, 0)</f>
        <v>#N/A</v>
      </c>
    </row>
    <row r="190" spans="1:6" hidden="1">
      <c r="A190" s="1118" t="s">
        <v>685</v>
      </c>
      <c r="B190" s="1108" t="s">
        <v>234</v>
      </c>
      <c r="C190" s="422" t="e">
        <f>VLOOKUP(A190,Foundation!$B$8:$Q$564,10, 0)</f>
        <v>#N/A</v>
      </c>
      <c r="D190" s="422" t="e">
        <f>VLOOKUP(A190,Foundation!$B$8:$Q$547,12, 0)</f>
        <v>#N/A</v>
      </c>
      <c r="E190" s="422" t="e">
        <f>VLOOKUP(A190,'Erection Compiled '!$B$2:$S$222,10, 0)</f>
        <v>#N/A</v>
      </c>
      <c r="F190" s="422" t="e">
        <f>VLOOKUP(A190,Earthing!$B$7:$G$554,4, 0)</f>
        <v>#N/A</v>
      </c>
    </row>
    <row r="191" spans="1:6" hidden="1">
      <c r="A191" s="1118" t="s">
        <v>686</v>
      </c>
      <c r="B191" s="1108" t="s">
        <v>234</v>
      </c>
      <c r="C191" s="422" t="e">
        <f>VLOOKUP(A191,Foundation!$B$8:$Q$564,10, 0)</f>
        <v>#N/A</v>
      </c>
      <c r="D191" s="422" t="e">
        <f>VLOOKUP(A191,Foundation!$B$8:$Q$547,12, 0)</f>
        <v>#N/A</v>
      </c>
      <c r="E191" s="422" t="e">
        <f>VLOOKUP(A191,'Erection Compiled '!$B$2:$S$222,10, 0)</f>
        <v>#N/A</v>
      </c>
      <c r="F191" s="422" t="e">
        <f>VLOOKUP(A191,Earthing!$B$7:$G$554,4, 0)</f>
        <v>#N/A</v>
      </c>
    </row>
    <row r="192" spans="1:6">
      <c r="A192" s="1118" t="s">
        <v>1705</v>
      </c>
      <c r="B192" s="1108" t="s">
        <v>129</v>
      </c>
      <c r="C192" s="422" t="str">
        <f>VLOOKUP(A192,Foundation!$B$8:$Q$564,10, 0)</f>
        <v>Sandy</v>
      </c>
      <c r="D192" s="422">
        <f>VLOOKUP(A192,Foundation!$B$8:$Q$547,12, 0)</f>
        <v>45925</v>
      </c>
      <c r="E192" s="422" t="e">
        <f>VLOOKUP(A192,'Erection Compiled '!$B$2:$S$222,10, 0)</f>
        <v>#N/A</v>
      </c>
      <c r="F192" s="422">
        <f>VLOOKUP(A192,Earthing!$B$7:$G$554,4, 0)</f>
        <v>45917</v>
      </c>
    </row>
    <row r="193" spans="1:6" hidden="1">
      <c r="A193" s="1117" t="s">
        <v>1844</v>
      </c>
      <c r="B193" s="1106" t="s">
        <v>129</v>
      </c>
      <c r="C193" s="422" t="str">
        <f>VLOOKUP(A193,Foundation!$B$8:$Q$564,10, 0)</f>
        <v>Sandy</v>
      </c>
      <c r="D193" s="422">
        <f>VLOOKUP(A193,Foundation!$B$8:$Q$547,12, 0)</f>
        <v>0</v>
      </c>
      <c r="E193" s="422" t="e">
        <f>VLOOKUP(A193,'Erection Compiled '!$B$2:$S$222,10, 0)</f>
        <v>#N/A</v>
      </c>
      <c r="F193" s="422" t="e">
        <f>VLOOKUP(A193,Earthing!$B$7:$G$554,4, 0)</f>
        <v>#N/A</v>
      </c>
    </row>
    <row r="194" spans="1:6" hidden="1">
      <c r="A194" s="1117" t="s">
        <v>1845</v>
      </c>
      <c r="B194" s="1106" t="s">
        <v>133</v>
      </c>
      <c r="C194" s="422" t="e">
        <f>VLOOKUP(A194,Foundation!$B$8:$Q$564,10, 0)</f>
        <v>#N/A</v>
      </c>
      <c r="D194" s="422" t="e">
        <f>VLOOKUP(A194,Foundation!$B$8:$Q$547,12, 0)</f>
        <v>#N/A</v>
      </c>
      <c r="E194" s="422" t="e">
        <f>VLOOKUP(A194,'Erection Compiled '!$B$2:$S$222,10, 0)</f>
        <v>#N/A</v>
      </c>
      <c r="F194" s="422" t="e">
        <f>VLOOKUP(A194,Earthing!$B$7:$G$554,4, 0)</f>
        <v>#N/A</v>
      </c>
    </row>
    <row r="195" spans="1:6" hidden="1">
      <c r="A195" s="1117" t="s">
        <v>135</v>
      </c>
      <c r="B195" s="1106" t="s">
        <v>103</v>
      </c>
      <c r="C195" s="422" t="e">
        <f>VLOOKUP(A195,Foundation!$B$8:$Q$564,10, 0)</f>
        <v>#N/A</v>
      </c>
      <c r="D195" s="422" t="e">
        <f>VLOOKUP(A195,Foundation!$B$8:$Q$547,12, 0)</f>
        <v>#N/A</v>
      </c>
      <c r="E195" s="422" t="e">
        <f>VLOOKUP(A195,'Erection Compiled '!$B$2:$S$222,10, 0)</f>
        <v>#N/A</v>
      </c>
      <c r="F195" s="422" t="e">
        <f>VLOOKUP(A195,Earthing!$B$7:$G$554,4, 0)</f>
        <v>#N/A</v>
      </c>
    </row>
    <row r="196" spans="1:6" hidden="1">
      <c r="A196" s="1117" t="s">
        <v>258</v>
      </c>
      <c r="B196" s="1106" t="s">
        <v>171</v>
      </c>
      <c r="C196" s="422" t="e">
        <f>VLOOKUP(A196,Foundation!$B$8:$Q$564,10, 0)</f>
        <v>#N/A</v>
      </c>
      <c r="D196" s="422" t="e">
        <f>VLOOKUP(A196,Foundation!$B$8:$Q$547,12, 0)</f>
        <v>#N/A</v>
      </c>
      <c r="E196" s="422" t="e">
        <f>VLOOKUP(A196,'Erection Compiled '!$B$2:$S$222,10, 0)</f>
        <v>#N/A</v>
      </c>
      <c r="F196" s="422" t="e">
        <f>VLOOKUP(A196,Earthing!$B$7:$G$554,4, 0)</f>
        <v>#N/A</v>
      </c>
    </row>
    <row r="197" spans="1:6">
      <c r="A197" s="1117" t="s">
        <v>259</v>
      </c>
      <c r="B197" s="1106" t="s">
        <v>168</v>
      </c>
      <c r="C197" s="422" t="str">
        <f>VLOOKUP(A197,Foundation!$B$8:$Q$564,10, 0)</f>
        <v>Sandy</v>
      </c>
      <c r="D197" s="422">
        <f>VLOOKUP(A197,Foundation!$B$8:$Q$547,12, 0)</f>
        <v>45764</v>
      </c>
      <c r="E197" s="422" t="e">
        <f>VLOOKUP(A197,'Erection Compiled '!$B$2:$S$222,10, 0)</f>
        <v>#N/A</v>
      </c>
      <c r="F197" s="422">
        <f>VLOOKUP(A197,Earthing!$B$7:$G$554,4, 0)</f>
        <v>45765</v>
      </c>
    </row>
    <row r="198" spans="1:6">
      <c r="A198" s="1117" t="s">
        <v>297</v>
      </c>
      <c r="B198" s="1106" t="s">
        <v>171</v>
      </c>
      <c r="C198" s="422" t="str">
        <f>VLOOKUP(A198,Foundation!$B$8:$Q$564,10, 0)</f>
        <v>Sandy</v>
      </c>
      <c r="D198" s="422">
        <f>VLOOKUP(A198,Foundation!$B$8:$Q$547,12, 0)</f>
        <v>45770</v>
      </c>
      <c r="E198" s="422" t="e">
        <f>VLOOKUP(A198,'Erection Compiled '!$B$2:$S$222,10, 0)</f>
        <v>#N/A</v>
      </c>
      <c r="F198" s="422">
        <f>VLOOKUP(A198,Earthing!$B$7:$G$554,4, 0)</f>
        <v>45771</v>
      </c>
    </row>
    <row r="199" spans="1:6" hidden="1">
      <c r="A199" s="1117" t="s">
        <v>1846</v>
      </c>
      <c r="B199" s="1106" t="s">
        <v>174</v>
      </c>
      <c r="C199" s="422" t="e">
        <f>VLOOKUP(A199,Foundation!$B$8:$Q$564,10, 0)</f>
        <v>#N/A</v>
      </c>
      <c r="D199" s="422" t="e">
        <f>VLOOKUP(A199,Foundation!$B$8:$Q$547,12, 0)</f>
        <v>#N/A</v>
      </c>
      <c r="E199" s="422" t="e">
        <f>VLOOKUP(A199,'Erection Compiled '!$B$2:$S$222,10, 0)</f>
        <v>#N/A</v>
      </c>
      <c r="F199" s="422" t="e">
        <f>VLOOKUP(A199,Earthing!$B$7:$G$554,4, 0)</f>
        <v>#N/A</v>
      </c>
    </row>
    <row r="200" spans="1:6" hidden="1">
      <c r="A200" s="1117" t="s">
        <v>299</v>
      </c>
      <c r="B200" s="1106" t="s">
        <v>228</v>
      </c>
      <c r="C200" s="422" t="e">
        <f>VLOOKUP(A200,Foundation!$B$8:$Q$564,10, 0)</f>
        <v>#N/A</v>
      </c>
      <c r="D200" s="422" t="e">
        <f>VLOOKUP(A200,Foundation!$B$8:$Q$547,12, 0)</f>
        <v>#N/A</v>
      </c>
      <c r="E200" s="422" t="e">
        <f>VLOOKUP(A200,'Erection Compiled '!$B$2:$S$222,10, 0)</f>
        <v>#N/A</v>
      </c>
      <c r="F200" s="422" t="e">
        <f>VLOOKUP(A200,Earthing!$B$7:$G$554,4, 0)</f>
        <v>#N/A</v>
      </c>
    </row>
    <row r="201" spans="1:6" hidden="1">
      <c r="A201" s="1117" t="s">
        <v>1847</v>
      </c>
      <c r="B201" s="1106" t="s">
        <v>111</v>
      </c>
      <c r="C201" s="422" t="e">
        <f>VLOOKUP(A201,Foundation!$B$8:$Q$564,10, 0)</f>
        <v>#N/A</v>
      </c>
      <c r="D201" s="422" t="e">
        <f>VLOOKUP(A201,Foundation!$B$8:$Q$547,12, 0)</f>
        <v>#N/A</v>
      </c>
      <c r="E201" s="422" t="e">
        <f>VLOOKUP(A201,'Erection Compiled '!$B$2:$S$222,10, 0)</f>
        <v>#N/A</v>
      </c>
      <c r="F201" s="422" t="e">
        <f>VLOOKUP(A201,Earthing!$B$7:$G$554,4, 0)</f>
        <v>#N/A</v>
      </c>
    </row>
    <row r="202" spans="1:6" hidden="1">
      <c r="A202" s="1117" t="s">
        <v>136</v>
      </c>
      <c r="B202" s="1106" t="s">
        <v>101</v>
      </c>
      <c r="C202" s="422" t="e">
        <f>VLOOKUP(A202,Foundation!$B$8:$Q$564,10, 0)</f>
        <v>#N/A</v>
      </c>
      <c r="D202" s="422" t="e">
        <f>VLOOKUP(A202,Foundation!$B$8:$Q$547,12, 0)</f>
        <v>#N/A</v>
      </c>
      <c r="E202" s="422" t="e">
        <f>VLOOKUP(A202,'Erection Compiled '!$B$2:$S$222,10, 0)</f>
        <v>#N/A</v>
      </c>
      <c r="F202" s="422" t="e">
        <f>VLOOKUP(A202,Earthing!$B$7:$G$554,4, 0)</f>
        <v>#N/A</v>
      </c>
    </row>
    <row r="203" spans="1:6" hidden="1">
      <c r="A203" s="1117" t="s">
        <v>302</v>
      </c>
      <c r="B203" s="1106" t="s">
        <v>171</v>
      </c>
      <c r="C203" s="422" t="e">
        <f>VLOOKUP(A203,Foundation!$B$8:$Q$564,10, 0)</f>
        <v>#N/A</v>
      </c>
      <c r="D203" s="422" t="e">
        <f>VLOOKUP(A203,Foundation!$B$8:$Q$547,12, 0)</f>
        <v>#N/A</v>
      </c>
      <c r="E203" s="422" t="e">
        <f>VLOOKUP(A203,'Erection Compiled '!$B$2:$S$222,10, 0)</f>
        <v>#N/A</v>
      </c>
      <c r="F203" s="422" t="e">
        <f>VLOOKUP(A203,Earthing!$B$7:$G$554,4, 0)</f>
        <v>#N/A</v>
      </c>
    </row>
    <row r="204" spans="1:6" hidden="1">
      <c r="A204" s="1117" t="s">
        <v>306</v>
      </c>
      <c r="B204" s="1106" t="s">
        <v>228</v>
      </c>
      <c r="C204" s="422" t="e">
        <f>VLOOKUP(A204,Foundation!$B$8:$Q$564,10, 0)</f>
        <v>#N/A</v>
      </c>
      <c r="D204" s="422" t="e">
        <f>VLOOKUP(A204,Foundation!$B$8:$Q$547,12, 0)</f>
        <v>#N/A</v>
      </c>
      <c r="E204" s="422" t="e">
        <f>VLOOKUP(A204,'Erection Compiled '!$B$2:$S$222,10, 0)</f>
        <v>#N/A</v>
      </c>
      <c r="F204" s="422" t="e">
        <f>VLOOKUP(A204,Earthing!$B$7:$G$554,4, 0)</f>
        <v>#N/A</v>
      </c>
    </row>
    <row r="205" spans="1:6" hidden="1">
      <c r="A205" s="1117" t="s">
        <v>307</v>
      </c>
      <c r="B205" s="1106" t="s">
        <v>171</v>
      </c>
      <c r="C205" s="422" t="e">
        <f>VLOOKUP(A205,Foundation!$B$8:$Q$564,10, 0)</f>
        <v>#N/A</v>
      </c>
      <c r="D205" s="422" t="e">
        <f>VLOOKUP(A205,Foundation!$B$8:$Q$547,12, 0)</f>
        <v>#N/A</v>
      </c>
      <c r="E205" s="422" t="e">
        <f>VLOOKUP(A205,'Erection Compiled '!$B$2:$S$222,10, 0)</f>
        <v>#N/A</v>
      </c>
      <c r="F205" s="422" t="e">
        <f>VLOOKUP(A205,Earthing!$B$7:$G$554,4, 0)</f>
        <v>#N/A</v>
      </c>
    </row>
    <row r="206" spans="1:6" hidden="1">
      <c r="A206" s="1117" t="s">
        <v>1848</v>
      </c>
      <c r="B206" s="1106" t="s">
        <v>103</v>
      </c>
      <c r="C206" s="422" t="e">
        <f>VLOOKUP(A206,Foundation!$B$8:$Q$564,10, 0)</f>
        <v>#N/A</v>
      </c>
      <c r="D206" s="422" t="e">
        <f>VLOOKUP(A206,Foundation!$B$8:$Q$547,12, 0)</f>
        <v>#N/A</v>
      </c>
      <c r="E206" s="422" t="e">
        <f>VLOOKUP(A206,'Erection Compiled '!$B$2:$S$222,10, 0)</f>
        <v>#N/A</v>
      </c>
      <c r="F206" s="422" t="e">
        <f>VLOOKUP(A206,Earthing!$B$7:$G$554,4, 0)</f>
        <v>#N/A</v>
      </c>
    </row>
    <row r="207" spans="1:6" hidden="1">
      <c r="A207" s="1117" t="s">
        <v>1849</v>
      </c>
      <c r="B207" s="1106" t="s">
        <v>118</v>
      </c>
      <c r="C207" s="422" t="e">
        <f>VLOOKUP(A207,Foundation!$B$8:$Q$564,10, 0)</f>
        <v>#N/A</v>
      </c>
      <c r="D207" s="422" t="e">
        <f>VLOOKUP(A207,Foundation!$B$8:$Q$547,12, 0)</f>
        <v>#N/A</v>
      </c>
      <c r="E207" s="422" t="e">
        <f>VLOOKUP(A207,'Erection Compiled '!$B$2:$S$222,10, 0)</f>
        <v>#N/A</v>
      </c>
      <c r="F207" s="422" t="e">
        <f>VLOOKUP(A207,Earthing!$B$7:$G$554,4, 0)</f>
        <v>#N/A</v>
      </c>
    </row>
    <row r="208" spans="1:6">
      <c r="A208" s="1117" t="s">
        <v>310</v>
      </c>
      <c r="B208" s="1106" t="s">
        <v>118</v>
      </c>
      <c r="C208" s="422" t="str">
        <f>VLOOKUP(A208,Foundation!$B$8:$Q$564,10, 0)</f>
        <v>Sandy</v>
      </c>
      <c r="D208" s="422">
        <f>VLOOKUP(A208,Foundation!$B$8:$Q$547,12, 0)</f>
        <v>45920</v>
      </c>
      <c r="E208" s="422" t="e">
        <f>VLOOKUP(A208,'Erection Compiled '!$B$2:$S$222,10, 0)</f>
        <v>#N/A</v>
      </c>
      <c r="F208" s="422">
        <f>VLOOKUP(A208,Earthing!$B$7:$G$554,4, 0)</f>
        <v>45919</v>
      </c>
    </row>
    <row r="209" spans="1:6">
      <c r="A209" s="1117" t="s">
        <v>311</v>
      </c>
      <c r="B209" s="1106" t="s">
        <v>168</v>
      </c>
      <c r="C209" s="422" t="str">
        <f>VLOOKUP(A209,Foundation!$B$8:$Q$564,10, 0)</f>
        <v>Sandy</v>
      </c>
      <c r="D209" s="422">
        <f>VLOOKUP(A209,Foundation!$B$8:$Q$547,12, 0)</f>
        <v>45896</v>
      </c>
      <c r="E209" s="422" t="e">
        <f>VLOOKUP(A209,'Erection Compiled '!$B$2:$S$222,10, 0)</f>
        <v>#N/A</v>
      </c>
      <c r="F209" s="422">
        <f>VLOOKUP(A209,Earthing!$B$7:$G$554,4, 0)</f>
        <v>45916</v>
      </c>
    </row>
    <row r="210" spans="1:6" hidden="1">
      <c r="A210" s="1117" t="s">
        <v>312</v>
      </c>
      <c r="B210" s="1106" t="s">
        <v>118</v>
      </c>
      <c r="C210" s="422" t="str">
        <f>VLOOKUP(A210,Foundation!$B$8:$Q$564,10, 0)</f>
        <v>Sandy</v>
      </c>
      <c r="D210" s="422">
        <f>VLOOKUP(A210,Foundation!$B$8:$Q$547,12, 0)</f>
        <v>0</v>
      </c>
      <c r="E210" s="422" t="e">
        <f>VLOOKUP(A210,'Erection Compiled '!$B$2:$S$222,10, 0)</f>
        <v>#N/A</v>
      </c>
      <c r="F210" s="422" t="e">
        <f>VLOOKUP(A210,Earthing!$B$7:$G$554,4, 0)</f>
        <v>#N/A</v>
      </c>
    </row>
    <row r="211" spans="1:6">
      <c r="A211" s="1117" t="s">
        <v>313</v>
      </c>
      <c r="B211" s="1106" t="s">
        <v>228</v>
      </c>
      <c r="C211" s="422" t="str">
        <f>VLOOKUP(A211,Foundation!$B$8:$Q$564,10, 0)</f>
        <v>Sandy</v>
      </c>
      <c r="D211" s="422">
        <f>VLOOKUP(A211,Foundation!$B$8:$Q$547,12, 0)</f>
        <v>45895</v>
      </c>
      <c r="E211" s="422" t="e">
        <f>VLOOKUP(A211,'Erection Compiled '!$B$2:$S$222,10, 0)</f>
        <v>#N/A</v>
      </c>
      <c r="F211" s="422">
        <f>VLOOKUP(A211,Earthing!$B$7:$G$554,4, 0)</f>
        <v>45916</v>
      </c>
    </row>
    <row r="212" spans="1:6">
      <c r="A212" s="1117" t="s">
        <v>314</v>
      </c>
      <c r="B212" s="1106" t="s">
        <v>228</v>
      </c>
      <c r="C212" s="422" t="str">
        <f>VLOOKUP(A212,Foundation!$B$8:$Q$564,10, 0)</f>
        <v>Sandy</v>
      </c>
      <c r="D212" s="422">
        <f>VLOOKUP(A212,Foundation!$B$8:$Q$547,12, 0)</f>
        <v>45900</v>
      </c>
      <c r="E212" s="422" t="e">
        <f>VLOOKUP(A212,'Erection Compiled '!$B$2:$S$222,10, 0)</f>
        <v>#N/A</v>
      </c>
      <c r="F212" s="422">
        <f>VLOOKUP(A212,Earthing!$B$7:$G$554,4, 0)</f>
        <v>45916</v>
      </c>
    </row>
    <row r="213" spans="1:6">
      <c r="A213" s="1117" t="s">
        <v>1089</v>
      </c>
      <c r="B213" s="1106" t="s">
        <v>118</v>
      </c>
      <c r="C213" s="422" t="str">
        <f>VLOOKUP(A213,Foundation!$B$8:$Q$564,10, 0)</f>
        <v>Sandy</v>
      </c>
      <c r="D213" s="422">
        <f>VLOOKUP(A213,Foundation!$B$8:$Q$547,12, 0)</f>
        <v>45910</v>
      </c>
      <c r="E213" s="422" t="e">
        <f>VLOOKUP(A213,'Erection Compiled '!$B$2:$S$222,10, 0)</f>
        <v>#N/A</v>
      </c>
      <c r="F213" s="422">
        <f>VLOOKUP(A213,Earthing!$B$7:$G$554,4, 0)</f>
        <v>45913</v>
      </c>
    </row>
    <row r="214" spans="1:6">
      <c r="A214" s="1117" t="s">
        <v>1701</v>
      </c>
      <c r="B214" s="1106" t="s">
        <v>118</v>
      </c>
      <c r="C214" s="422" t="str">
        <f>VLOOKUP(A214,Foundation!$B$8:$Q$564,10, 0)</f>
        <v>Sandy</v>
      </c>
      <c r="D214" s="422">
        <f>VLOOKUP(A214,Foundation!$B$8:$Q$547,12, 0)</f>
        <v>45917</v>
      </c>
      <c r="E214" s="422" t="e">
        <f>VLOOKUP(A214,'Erection Compiled '!$B$2:$S$222,10, 0)</f>
        <v>#N/A</v>
      </c>
      <c r="F214" s="422">
        <f>VLOOKUP(A214,Earthing!$B$7:$G$554,4, 0)</f>
        <v>45919</v>
      </c>
    </row>
    <row r="215" spans="1:6">
      <c r="A215" s="1117" t="s">
        <v>137</v>
      </c>
      <c r="B215" s="1106" t="s">
        <v>109</v>
      </c>
      <c r="C215" s="422" t="str">
        <f>VLOOKUP(A215,Foundation!$B$8:$Q$564,10, 0)</f>
        <v>Sandy</v>
      </c>
      <c r="D215" s="422">
        <f>VLOOKUP(A215,Foundation!$B$8:$Q$547,12, 0)</f>
        <v>45912</v>
      </c>
      <c r="E215" s="422" t="e">
        <f>VLOOKUP(A215,'Erection Compiled '!$B$2:$S$222,10, 0)</f>
        <v>#N/A</v>
      </c>
      <c r="F215" s="422">
        <f>VLOOKUP(A215,Earthing!$B$7:$G$554,4, 0)</f>
        <v>45919</v>
      </c>
    </row>
    <row r="216" spans="1:6" hidden="1">
      <c r="A216" s="1117" t="s">
        <v>321</v>
      </c>
      <c r="B216" s="1106" t="s">
        <v>168</v>
      </c>
      <c r="C216" s="422" t="e">
        <f>VLOOKUP(A216,Foundation!$B$8:$Q$564,10, 0)</f>
        <v>#N/A</v>
      </c>
      <c r="D216" s="422" t="e">
        <f>VLOOKUP(A216,Foundation!$B$8:$Q$547,12, 0)</f>
        <v>#N/A</v>
      </c>
      <c r="E216" s="422" t="e">
        <f>VLOOKUP(A216,'Erection Compiled '!$B$2:$S$222,10, 0)</f>
        <v>#N/A</v>
      </c>
      <c r="F216" s="422" t="e">
        <f>VLOOKUP(A216,Earthing!$B$7:$G$554,4, 0)</f>
        <v>#N/A</v>
      </c>
    </row>
    <row r="217" spans="1:6" hidden="1">
      <c r="A217" s="1117" t="s">
        <v>1850</v>
      </c>
      <c r="B217" s="1106" t="s">
        <v>111</v>
      </c>
      <c r="C217" s="422" t="e">
        <f>VLOOKUP(A217,Foundation!$B$8:$Q$564,10, 0)</f>
        <v>#N/A</v>
      </c>
      <c r="D217" s="422" t="e">
        <f>VLOOKUP(A217,Foundation!$B$8:$Q$547,12, 0)</f>
        <v>#N/A</v>
      </c>
      <c r="E217" s="422" t="e">
        <f>VLOOKUP(A217,'Erection Compiled '!$B$2:$S$222,10, 0)</f>
        <v>#N/A</v>
      </c>
      <c r="F217" s="422" t="e">
        <f>VLOOKUP(A217,Earthing!$B$7:$G$554,4, 0)</f>
        <v>#N/A</v>
      </c>
    </row>
    <row r="218" spans="1:6" hidden="1">
      <c r="A218" s="1117" t="s">
        <v>323</v>
      </c>
      <c r="B218" s="1106" t="s">
        <v>234</v>
      </c>
      <c r="C218" s="422" t="e">
        <f>VLOOKUP(A218,Foundation!$B$8:$Q$564,10, 0)</f>
        <v>#N/A</v>
      </c>
      <c r="D218" s="422" t="e">
        <f>VLOOKUP(A218,Foundation!$B$8:$Q$547,12, 0)</f>
        <v>#N/A</v>
      </c>
      <c r="E218" s="422" t="e">
        <f>VLOOKUP(A218,'Erection Compiled '!$B$2:$S$222,10, 0)</f>
        <v>#N/A</v>
      </c>
      <c r="F218" s="422" t="e">
        <f>VLOOKUP(A218,Earthing!$B$7:$G$554,4, 0)</f>
        <v>#N/A</v>
      </c>
    </row>
    <row r="219" spans="1:6" hidden="1">
      <c r="A219" s="1117" t="s">
        <v>324</v>
      </c>
      <c r="B219" s="1106" t="s">
        <v>171</v>
      </c>
      <c r="C219" s="422" t="e">
        <f>VLOOKUP(A219,Foundation!$B$8:$Q$564,10, 0)</f>
        <v>#N/A</v>
      </c>
      <c r="D219" s="422" t="e">
        <f>VLOOKUP(A219,Foundation!$B$8:$Q$547,12, 0)</f>
        <v>#N/A</v>
      </c>
      <c r="E219" s="422" t="e">
        <f>VLOOKUP(A219,'Erection Compiled '!$B$2:$S$222,10, 0)</f>
        <v>#N/A</v>
      </c>
      <c r="F219" s="422" t="e">
        <f>VLOOKUP(A219,Earthing!$B$7:$G$554,4, 0)</f>
        <v>#N/A</v>
      </c>
    </row>
    <row r="220" spans="1:6" hidden="1">
      <c r="A220" s="1117" t="s">
        <v>325</v>
      </c>
      <c r="B220" s="1106" t="s">
        <v>234</v>
      </c>
      <c r="C220" s="422" t="e">
        <f>VLOOKUP(A220,Foundation!$B$8:$Q$564,10, 0)</f>
        <v>#N/A</v>
      </c>
      <c r="D220" s="422" t="e">
        <f>VLOOKUP(A220,Foundation!$B$8:$Q$547,12, 0)</f>
        <v>#N/A</v>
      </c>
      <c r="E220" s="422" t="e">
        <f>VLOOKUP(A220,'Erection Compiled '!$B$2:$S$222,10, 0)</f>
        <v>#N/A</v>
      </c>
      <c r="F220" s="422" t="e">
        <f>VLOOKUP(A220,Earthing!$B$7:$G$554,4, 0)</f>
        <v>#N/A</v>
      </c>
    </row>
    <row r="221" spans="1:6" hidden="1">
      <c r="A221" s="1117" t="s">
        <v>1851</v>
      </c>
      <c r="B221" s="1106" t="s">
        <v>101</v>
      </c>
      <c r="C221" s="422" t="e">
        <f>VLOOKUP(A221,Foundation!$B$8:$Q$564,10, 0)</f>
        <v>#N/A</v>
      </c>
      <c r="D221" s="422" t="e">
        <f>VLOOKUP(A221,Foundation!$B$8:$Q$547,12, 0)</f>
        <v>#N/A</v>
      </c>
      <c r="E221" s="422" t="e">
        <f>VLOOKUP(A221,'Erection Compiled '!$B$2:$S$222,10, 0)</f>
        <v>#N/A</v>
      </c>
      <c r="F221" s="422" t="e">
        <f>VLOOKUP(A221,Earthing!$B$7:$G$554,4, 0)</f>
        <v>#N/A</v>
      </c>
    </row>
    <row r="222" spans="1:6" hidden="1">
      <c r="A222" s="1117" t="s">
        <v>267</v>
      </c>
      <c r="B222" s="1106" t="s">
        <v>234</v>
      </c>
      <c r="C222" s="422" t="e">
        <f>VLOOKUP(A222,Foundation!$B$8:$Q$564,10, 0)</f>
        <v>#N/A</v>
      </c>
      <c r="D222" s="422" t="e">
        <f>VLOOKUP(A222,Foundation!$B$8:$Q$547,12, 0)</f>
        <v>#N/A</v>
      </c>
      <c r="E222" s="422" t="e">
        <f>VLOOKUP(A222,'Erection Compiled '!$B$2:$S$222,10, 0)</f>
        <v>#N/A</v>
      </c>
      <c r="F222" s="422" t="e">
        <f>VLOOKUP(A222,Earthing!$B$7:$G$554,4, 0)</f>
        <v>#N/A</v>
      </c>
    </row>
    <row r="223" spans="1:6" hidden="1">
      <c r="A223" s="1117" t="s">
        <v>138</v>
      </c>
      <c r="B223" s="1106" t="s">
        <v>105</v>
      </c>
      <c r="C223" s="422" t="e">
        <f>VLOOKUP(A223,Foundation!$B$8:$Q$564,10, 0)</f>
        <v>#N/A</v>
      </c>
      <c r="D223" s="422" t="e">
        <f>VLOOKUP(A223,Foundation!$B$8:$Q$547,12, 0)</f>
        <v>#N/A</v>
      </c>
      <c r="E223" s="422" t="e">
        <f>VLOOKUP(A223,'Erection Compiled '!$B$2:$S$222,10, 0)</f>
        <v>#N/A</v>
      </c>
      <c r="F223" s="422" t="e">
        <f>VLOOKUP(A223,Earthing!$B$7:$G$554,4, 0)</f>
        <v>#N/A</v>
      </c>
    </row>
    <row r="224" spans="1:6" hidden="1">
      <c r="A224" s="1117" t="s">
        <v>332</v>
      </c>
      <c r="B224" s="1106" t="s">
        <v>168</v>
      </c>
      <c r="C224" s="422" t="e">
        <f>VLOOKUP(A224,Foundation!$B$8:$Q$564,10, 0)</f>
        <v>#N/A</v>
      </c>
      <c r="D224" s="422" t="e">
        <f>VLOOKUP(A224,Foundation!$B$8:$Q$547,12, 0)</f>
        <v>#N/A</v>
      </c>
      <c r="E224" s="422" t="e">
        <f>VLOOKUP(A224,'Erection Compiled '!$B$2:$S$222,10, 0)</f>
        <v>#N/A</v>
      </c>
      <c r="F224" s="422" t="e">
        <f>VLOOKUP(A224,Earthing!$B$7:$G$554,4, 0)</f>
        <v>#N/A</v>
      </c>
    </row>
    <row r="225" spans="1:6" hidden="1">
      <c r="A225" s="1117" t="s">
        <v>333</v>
      </c>
      <c r="B225" s="1106" t="s">
        <v>168</v>
      </c>
      <c r="C225" s="422" t="e">
        <f>VLOOKUP(A225,Foundation!$B$8:$Q$564,10, 0)</f>
        <v>#N/A</v>
      </c>
      <c r="D225" s="422" t="e">
        <f>VLOOKUP(A225,Foundation!$B$8:$Q$547,12, 0)</f>
        <v>#N/A</v>
      </c>
      <c r="E225" s="422" t="e">
        <f>VLOOKUP(A225,'Erection Compiled '!$B$2:$S$222,10, 0)</f>
        <v>#N/A</v>
      </c>
      <c r="F225" s="422" t="e">
        <f>VLOOKUP(A225,Earthing!$B$7:$G$554,4, 0)</f>
        <v>#N/A</v>
      </c>
    </row>
    <row r="226" spans="1:6" hidden="1">
      <c r="A226" s="1117" t="s">
        <v>334</v>
      </c>
      <c r="B226" s="1106" t="s">
        <v>234</v>
      </c>
      <c r="C226" s="422" t="str">
        <f>VLOOKUP(A226,Foundation!$B$8:$Q$564,10, 0)</f>
        <v>Sandy</v>
      </c>
      <c r="D226" s="422">
        <f>VLOOKUP(A226,Foundation!$B$8:$Q$547,12, 0)</f>
        <v>0</v>
      </c>
      <c r="E226" s="422" t="e">
        <f>VLOOKUP(A226,'Erection Compiled '!$B$2:$S$222,10, 0)</f>
        <v>#N/A</v>
      </c>
      <c r="F226" s="422" t="e">
        <f>VLOOKUP(A226,Earthing!$B$7:$G$554,4, 0)</f>
        <v>#N/A</v>
      </c>
    </row>
    <row r="227" spans="1:6">
      <c r="A227" s="1117" t="s">
        <v>268</v>
      </c>
      <c r="B227" s="1106" t="s">
        <v>228</v>
      </c>
      <c r="C227" s="422" t="str">
        <f>VLOOKUP(A227,Foundation!$B$8:$Q$564,10, 0)</f>
        <v>Sandy</v>
      </c>
      <c r="D227" s="422">
        <f>VLOOKUP(A227,Foundation!$B$8:$Q$547,12, 0)</f>
        <v>45776</v>
      </c>
      <c r="E227" s="422" t="e">
        <f>VLOOKUP(A227,'Erection Compiled '!$B$2:$S$222,10, 0)</f>
        <v>#N/A</v>
      </c>
      <c r="F227" s="422">
        <f>VLOOKUP(A227,Earthing!$B$7:$G$554,4, 0)</f>
        <v>45783</v>
      </c>
    </row>
    <row r="228" spans="1:6">
      <c r="A228" s="1117" t="s">
        <v>269</v>
      </c>
      <c r="B228" s="1106" t="s">
        <v>228</v>
      </c>
      <c r="C228" s="422" t="str">
        <f>VLOOKUP(A228,Foundation!$B$8:$Q$564,10, 0)</f>
        <v>Sandy</v>
      </c>
      <c r="D228" s="422">
        <f>VLOOKUP(A228,Foundation!$B$8:$Q$547,12, 0)</f>
        <v>45808</v>
      </c>
      <c r="E228" s="422" t="e">
        <f>VLOOKUP(A228,'Erection Compiled '!$B$2:$S$222,10, 0)</f>
        <v>#N/A</v>
      </c>
      <c r="F228" s="422">
        <f>VLOOKUP(A228,Earthing!$B$7:$G$554,4, 0)</f>
        <v>45807</v>
      </c>
    </row>
    <row r="229" spans="1:6" hidden="1">
      <c r="A229" s="1117" t="s">
        <v>1852</v>
      </c>
      <c r="B229" s="1106" t="s">
        <v>101</v>
      </c>
      <c r="C229" s="422" t="e">
        <f>VLOOKUP(A229,Foundation!$B$8:$Q$564,10, 0)</f>
        <v>#N/A</v>
      </c>
      <c r="D229" s="422" t="e">
        <f>VLOOKUP(A229,Foundation!$B$8:$Q$547,12, 0)</f>
        <v>#N/A</v>
      </c>
      <c r="E229" s="422" t="e">
        <f>VLOOKUP(A229,'Erection Compiled '!$B$2:$S$222,10, 0)</f>
        <v>#N/A</v>
      </c>
      <c r="F229" s="422" t="e">
        <f>VLOOKUP(A229,Earthing!$B$7:$G$554,4, 0)</f>
        <v>#N/A</v>
      </c>
    </row>
    <row r="230" spans="1:6">
      <c r="A230" s="1117" t="s">
        <v>336</v>
      </c>
      <c r="B230" s="1106" t="s">
        <v>168</v>
      </c>
      <c r="C230" s="422" t="str">
        <f>VLOOKUP(A230,Foundation!$B$8:$Q$564,10, 0)</f>
        <v>Sandy</v>
      </c>
      <c r="D230" s="422">
        <f>VLOOKUP(A230,Foundation!$B$8:$Q$547,12, 0)</f>
        <v>45893</v>
      </c>
      <c r="E230" s="422" t="e">
        <f>VLOOKUP(A230,'Erection Compiled '!$B$2:$S$222,10, 0)</f>
        <v>#N/A</v>
      </c>
      <c r="F230" s="422">
        <f>VLOOKUP(A230,Earthing!$B$7:$G$554,4, 0)</f>
        <v>45911</v>
      </c>
    </row>
    <row r="231" spans="1:6" hidden="1">
      <c r="A231" s="1117" t="s">
        <v>139</v>
      </c>
      <c r="B231" s="1106" t="s">
        <v>109</v>
      </c>
      <c r="C231" s="422" t="e">
        <f>VLOOKUP(A231,Foundation!$B$8:$Q$564,10, 0)</f>
        <v>#N/A</v>
      </c>
      <c r="D231" s="422" t="e">
        <f>VLOOKUP(A231,Foundation!$B$8:$Q$547,12, 0)</f>
        <v>#N/A</v>
      </c>
      <c r="E231" s="422" t="e">
        <f>VLOOKUP(A231,'Erection Compiled '!$B$2:$S$222,10, 0)</f>
        <v>#N/A</v>
      </c>
      <c r="F231" s="422">
        <f>VLOOKUP(A231,Earthing!$B$7:$G$554,4, 0)</f>
        <v>45915</v>
      </c>
    </row>
    <row r="232" spans="1:6" hidden="1">
      <c r="A232" s="1117" t="s">
        <v>338</v>
      </c>
      <c r="B232" s="1106" t="s">
        <v>234</v>
      </c>
      <c r="C232" s="422" t="e">
        <f>VLOOKUP(A232,Foundation!$B$8:$Q$564,10, 0)</f>
        <v>#N/A</v>
      </c>
      <c r="D232" s="422" t="e">
        <f>VLOOKUP(A232,Foundation!$B$8:$Q$547,12, 0)</f>
        <v>#N/A</v>
      </c>
      <c r="E232" s="422" t="e">
        <f>VLOOKUP(A232,'Erection Compiled '!$B$2:$S$222,10, 0)</f>
        <v>#N/A</v>
      </c>
      <c r="F232" s="422" t="e">
        <f>VLOOKUP(A232,Earthing!$B$7:$G$554,4, 0)</f>
        <v>#N/A</v>
      </c>
    </row>
    <row r="233" spans="1:6" hidden="1">
      <c r="A233" s="1117" t="s">
        <v>339</v>
      </c>
      <c r="B233" s="1106" t="s">
        <v>234</v>
      </c>
      <c r="C233" s="422" t="e">
        <f>VLOOKUP(A233,Foundation!$B$8:$Q$564,10, 0)</f>
        <v>#N/A</v>
      </c>
      <c r="D233" s="422" t="e">
        <f>VLOOKUP(A233,Foundation!$B$8:$Q$547,12, 0)</f>
        <v>#N/A</v>
      </c>
      <c r="E233" s="422" t="e">
        <f>VLOOKUP(A233,'Erection Compiled '!$B$2:$S$222,10, 0)</f>
        <v>#N/A</v>
      </c>
      <c r="F233" s="422" t="e">
        <f>VLOOKUP(A233,Earthing!$B$7:$G$554,4, 0)</f>
        <v>#N/A</v>
      </c>
    </row>
    <row r="234" spans="1:6">
      <c r="A234" s="1117" t="s">
        <v>260</v>
      </c>
      <c r="B234" s="1106" t="s">
        <v>234</v>
      </c>
      <c r="C234" s="422" t="str">
        <f>VLOOKUP(A234,Foundation!$B$8:$Q$564,10, 0)</f>
        <v>Sandy</v>
      </c>
      <c r="D234" s="422">
        <f>VLOOKUP(A234,Foundation!$B$8:$Q$547,12, 0)</f>
        <v>45723</v>
      </c>
      <c r="E234" s="422" t="e">
        <f>VLOOKUP(A234,'Erection Compiled '!$B$2:$S$222,10, 0)</f>
        <v>#N/A</v>
      </c>
      <c r="F234" s="422">
        <f>VLOOKUP(A234,Earthing!$B$7:$G$554,4, 0)</f>
        <v>45744</v>
      </c>
    </row>
    <row r="235" spans="1:6">
      <c r="A235" s="1117" t="s">
        <v>261</v>
      </c>
      <c r="B235" s="1106" t="s">
        <v>234</v>
      </c>
      <c r="C235" s="422" t="str">
        <f>VLOOKUP(A235,Foundation!$B$8:$Q$564,10, 0)</f>
        <v>Sandy</v>
      </c>
      <c r="D235" s="422">
        <f>VLOOKUP(A235,Foundation!$B$8:$Q$547,12, 0)</f>
        <v>45726</v>
      </c>
      <c r="E235" s="422" t="e">
        <f>VLOOKUP(A235,'Erection Compiled '!$B$2:$S$222,10, 0)</f>
        <v>#N/A</v>
      </c>
      <c r="F235" s="422">
        <f>VLOOKUP(A235,Earthing!$B$7:$G$554,4, 0)</f>
        <v>45755</v>
      </c>
    </row>
    <row r="236" spans="1:6">
      <c r="A236" s="1117" t="s">
        <v>341</v>
      </c>
      <c r="B236" s="1106" t="s">
        <v>234</v>
      </c>
      <c r="C236" s="422" t="str">
        <f>VLOOKUP(A236,Foundation!$B$8:$Q$564,10, 0)</f>
        <v>Sandy</v>
      </c>
      <c r="D236" s="422">
        <f>VLOOKUP(A236,Foundation!$B$8:$Q$547,12, 0)</f>
        <v>45747</v>
      </c>
      <c r="E236" s="422" t="e">
        <f>VLOOKUP(A236,'Erection Compiled '!$B$2:$S$222,10, 0)</f>
        <v>#N/A</v>
      </c>
      <c r="F236" s="422">
        <f>VLOOKUP(A236,Earthing!$B$7:$G$554,4, 0)</f>
        <v>45752</v>
      </c>
    </row>
    <row r="237" spans="1:6">
      <c r="A237" s="1117" t="s">
        <v>270</v>
      </c>
      <c r="B237" s="1106" t="s">
        <v>171</v>
      </c>
      <c r="C237" s="422" t="str">
        <f>VLOOKUP(A237,Foundation!$B$8:$Q$564,10, 0)</f>
        <v>Sandy</v>
      </c>
      <c r="D237" s="422">
        <f>VLOOKUP(A237,Foundation!$B$8:$Q$547,12, 0)</f>
        <v>45746</v>
      </c>
      <c r="E237" s="422" t="e">
        <f>VLOOKUP(A237,'Erection Compiled '!$B$2:$S$222,10, 0)</f>
        <v>#N/A</v>
      </c>
      <c r="F237" s="422">
        <f>VLOOKUP(A237,Earthing!$B$7:$G$554,4, 0)</f>
        <v>45755</v>
      </c>
    </row>
    <row r="238" spans="1:6">
      <c r="A238" s="1117" t="s">
        <v>271</v>
      </c>
      <c r="B238" s="1106" t="s">
        <v>171</v>
      </c>
      <c r="C238" s="422" t="str">
        <f>VLOOKUP(A238,Foundation!$B$8:$Q$564,10, 0)</f>
        <v>Sandy</v>
      </c>
      <c r="D238" s="422">
        <f>VLOOKUP(A238,Foundation!$B$8:$Q$547,12, 0)</f>
        <v>45742</v>
      </c>
      <c r="E238" s="422">
        <f>VLOOKUP(A238,'Erection Compiled '!$B$2:$S$222,10, 0)</f>
        <v>46102</v>
      </c>
      <c r="F238" s="422">
        <f>VLOOKUP(A238,Earthing!$B$7:$G$554,4, 0)</f>
        <v>45755</v>
      </c>
    </row>
    <row r="239" spans="1:6">
      <c r="A239" s="1117" t="s">
        <v>342</v>
      </c>
      <c r="B239" s="1106" t="s">
        <v>111</v>
      </c>
      <c r="C239" s="422" t="str">
        <f>VLOOKUP(A239,Foundation!$B$8:$Q$564,10, 0)</f>
        <v>Sandy</v>
      </c>
      <c r="D239" s="422">
        <f>VLOOKUP(A239,Foundation!$B$8:$Q$547,12, 0)</f>
        <v>46029</v>
      </c>
      <c r="E239" s="422">
        <f>VLOOKUP(A239,'Erection Compiled '!$B$2:$S$222,10, 0)</f>
        <v>46097</v>
      </c>
      <c r="F239" s="422">
        <f>VLOOKUP(A239,Earthing!$B$7:$G$554,4, 0)</f>
        <v>46039</v>
      </c>
    </row>
    <row r="240" spans="1:6" hidden="1">
      <c r="A240" s="1117" t="s">
        <v>343</v>
      </c>
      <c r="B240" s="1106" t="s">
        <v>118</v>
      </c>
      <c r="C240" s="422" t="str">
        <f>VLOOKUP(A240,Foundation!$B$8:$Q$564,10, 0)</f>
        <v>Sandy</v>
      </c>
      <c r="D240" s="422">
        <f>VLOOKUP(A240,Foundation!$B$8:$Q$547,12, 0)</f>
        <v>46037</v>
      </c>
      <c r="E240" s="422">
        <f>VLOOKUP(A240,'Erection Compiled '!$B$2:$S$222,10, 0)</f>
        <v>46090</v>
      </c>
      <c r="F240" s="422">
        <f>VLOOKUP(A240,Earthing!$B$7:$G$554,4, 0)</f>
        <v>46038</v>
      </c>
    </row>
    <row r="241" spans="1:6">
      <c r="A241" s="1117" t="s">
        <v>140</v>
      </c>
      <c r="B241" s="1106" t="s">
        <v>111</v>
      </c>
      <c r="C241" s="422" t="str">
        <f>VLOOKUP(A241,Foundation!$B$8:$Q$564,10, 0)</f>
        <v>Sandy</v>
      </c>
      <c r="D241" s="422">
        <f>VLOOKUP(A241,Foundation!$B$8:$Q$547,12, 0)</f>
        <v>45991</v>
      </c>
      <c r="E241" s="422">
        <f>VLOOKUP(A241,'Erection Compiled '!$B$2:$S$222,10, 0)</f>
        <v>46084</v>
      </c>
      <c r="F241" s="422">
        <f>VLOOKUP(A241,Earthing!$B$7:$G$554,4, 0)</f>
        <v>45993</v>
      </c>
    </row>
    <row r="242" spans="1:6">
      <c r="A242" s="1117" t="s">
        <v>233</v>
      </c>
      <c r="B242" s="1106" t="s">
        <v>234</v>
      </c>
      <c r="C242" s="422" t="str">
        <f>VLOOKUP(A242,Foundation!$B$8:$Q$564,10, 0)</f>
        <v>Sandy</v>
      </c>
      <c r="D242" s="422">
        <f>VLOOKUP(A242,Foundation!$B$8:$Q$547,12, 0)</f>
        <v>45716</v>
      </c>
      <c r="E242" s="422">
        <f>VLOOKUP(A242,'Erection Compiled '!$B$2:$S$222,10, 0)</f>
        <v>46110</v>
      </c>
      <c r="F242" s="422" t="e">
        <f>VLOOKUP(A242,Earthing!$B$7:$G$554,4, 0)</f>
        <v>#N/A</v>
      </c>
    </row>
    <row r="243" spans="1:6">
      <c r="A243" s="1117" t="s">
        <v>246</v>
      </c>
      <c r="B243" s="1106" t="s">
        <v>168</v>
      </c>
      <c r="C243" s="422" t="str">
        <f>VLOOKUP(A243,Foundation!$B$8:$Q$564,10, 0)</f>
        <v>Sandy</v>
      </c>
      <c r="D243" s="422">
        <f>VLOOKUP(A243,Foundation!$B$8:$Q$547,12, 0)</f>
        <v>45722</v>
      </c>
      <c r="E243" s="422" t="e">
        <f>VLOOKUP(A243,'Erection Compiled '!$B$2:$S$222,10, 0)</f>
        <v>#N/A</v>
      </c>
      <c r="F243" s="422" t="e">
        <f>VLOOKUP(A243,Earthing!$B$7:$G$554,4, 0)</f>
        <v>#N/A</v>
      </c>
    </row>
    <row r="244" spans="1:6">
      <c r="A244" s="1117" t="s">
        <v>247</v>
      </c>
      <c r="B244" s="1106" t="s">
        <v>171</v>
      </c>
      <c r="C244" s="422" t="str">
        <f>VLOOKUP(A244,Foundation!$B$8:$Q$564,10, 0)</f>
        <v>Sandy</v>
      </c>
      <c r="D244" s="422">
        <f>VLOOKUP(A244,Foundation!$B$8:$Q$547,12, 0)</f>
        <v>45727</v>
      </c>
      <c r="E244" s="422" t="e">
        <f>VLOOKUP(A244,'Erection Compiled '!$B$2:$S$222,10, 0)</f>
        <v>#N/A</v>
      </c>
      <c r="F244" s="422" t="e">
        <f>VLOOKUP(A244,Earthing!$B$7:$G$554,4, 0)</f>
        <v>#N/A</v>
      </c>
    </row>
    <row r="245" spans="1:6" hidden="1">
      <c r="A245" s="1117" t="s">
        <v>272</v>
      </c>
      <c r="B245" s="1106" t="s">
        <v>234</v>
      </c>
      <c r="C245" s="422" t="e">
        <f>VLOOKUP(A245,Foundation!$B$8:$Q$564,10, 0)</f>
        <v>#N/A</v>
      </c>
      <c r="D245" s="422" t="e">
        <f>VLOOKUP(A245,Foundation!$B$8:$Q$547,12, 0)</f>
        <v>#N/A</v>
      </c>
      <c r="E245" s="422" t="e">
        <f>VLOOKUP(A245,'Erection Compiled '!$B$2:$S$222,10, 0)</f>
        <v>#N/A</v>
      </c>
      <c r="F245" s="422" t="e">
        <f>VLOOKUP(A245,Earthing!$B$7:$G$554,4, 0)</f>
        <v>#N/A</v>
      </c>
    </row>
    <row r="246" spans="1:6" hidden="1">
      <c r="A246" s="1117" t="s">
        <v>344</v>
      </c>
      <c r="B246" s="1106" t="s">
        <v>114</v>
      </c>
      <c r="C246" s="422" t="e">
        <f>VLOOKUP(A246,Foundation!$B$8:$Q$564,10, 0)</f>
        <v>#N/A</v>
      </c>
      <c r="D246" s="422" t="e">
        <f>VLOOKUP(A246,Foundation!$B$8:$Q$547,12, 0)</f>
        <v>#N/A</v>
      </c>
      <c r="E246" s="422" t="e">
        <f>VLOOKUP(A246,'Erection Compiled '!$B$2:$S$222,10, 0)</f>
        <v>#N/A</v>
      </c>
      <c r="F246" s="422" t="e">
        <f>VLOOKUP(A246,Earthing!$B$7:$G$554,4, 0)</f>
        <v>#N/A</v>
      </c>
    </row>
    <row r="247" spans="1:6" hidden="1">
      <c r="A247" s="1117" t="s">
        <v>345</v>
      </c>
      <c r="B247" s="1106" t="s">
        <v>228</v>
      </c>
      <c r="C247" s="422" t="e">
        <f>VLOOKUP(A247,Foundation!$B$8:$Q$564,10, 0)</f>
        <v>#N/A</v>
      </c>
      <c r="D247" s="422" t="e">
        <f>VLOOKUP(A247,Foundation!$B$8:$Q$547,12, 0)</f>
        <v>#N/A</v>
      </c>
      <c r="E247" s="422" t="e">
        <f>VLOOKUP(A247,'Erection Compiled '!$B$2:$S$222,10, 0)</f>
        <v>#N/A</v>
      </c>
      <c r="F247" s="422" t="e">
        <f>VLOOKUP(A247,Earthing!$B$7:$G$554,4, 0)</f>
        <v>#N/A</v>
      </c>
    </row>
    <row r="248" spans="1:6" hidden="1">
      <c r="A248" s="1117" t="s">
        <v>346</v>
      </c>
      <c r="B248" s="1106" t="s">
        <v>105</v>
      </c>
      <c r="C248" s="422" t="e">
        <f>VLOOKUP(A248,Foundation!$B$8:$Q$564,10, 0)</f>
        <v>#N/A</v>
      </c>
      <c r="D248" s="422" t="e">
        <f>VLOOKUP(A248,Foundation!$B$8:$Q$547,12, 0)</f>
        <v>#N/A</v>
      </c>
      <c r="E248" s="422" t="e">
        <f>VLOOKUP(A248,'Erection Compiled '!$B$2:$S$222,10, 0)</f>
        <v>#N/A</v>
      </c>
      <c r="F248" s="422" t="e">
        <f>VLOOKUP(A248,Earthing!$B$7:$G$554,4, 0)</f>
        <v>#N/A</v>
      </c>
    </row>
    <row r="249" spans="1:6" hidden="1">
      <c r="A249" s="1117" t="s">
        <v>141</v>
      </c>
      <c r="B249" s="1106" t="s">
        <v>118</v>
      </c>
      <c r="C249" s="422" t="e">
        <f>VLOOKUP(A249,Foundation!$B$8:$Q$564,10, 0)</f>
        <v>#N/A</v>
      </c>
      <c r="D249" s="422" t="e">
        <f>VLOOKUP(A249,Foundation!$B$8:$Q$547,12, 0)</f>
        <v>#N/A</v>
      </c>
      <c r="E249" s="422" t="e">
        <f>VLOOKUP(A249,'Erection Compiled '!$B$2:$S$222,10, 0)</f>
        <v>#N/A</v>
      </c>
      <c r="F249" s="422" t="e">
        <f>VLOOKUP(A249,Earthing!$B$7:$G$554,4, 0)</f>
        <v>#N/A</v>
      </c>
    </row>
    <row r="250" spans="1:6" hidden="1">
      <c r="A250" s="1117" t="s">
        <v>1853</v>
      </c>
      <c r="B250" s="1106" t="s">
        <v>129</v>
      </c>
      <c r="C250" s="422" t="e">
        <f>VLOOKUP(A250,Foundation!$B$8:$Q$564,10, 0)</f>
        <v>#N/A</v>
      </c>
      <c r="D250" s="422" t="e">
        <f>VLOOKUP(A250,Foundation!$B$8:$Q$547,12, 0)</f>
        <v>#N/A</v>
      </c>
      <c r="E250" s="422" t="e">
        <f>VLOOKUP(A250,'Erection Compiled '!$B$2:$S$222,10, 0)</f>
        <v>#N/A</v>
      </c>
      <c r="F250" s="422" t="e">
        <f>VLOOKUP(A250,Earthing!$B$7:$G$554,4, 0)</f>
        <v>#N/A</v>
      </c>
    </row>
    <row r="251" spans="1:6" hidden="1">
      <c r="A251" s="1117" t="s">
        <v>349</v>
      </c>
      <c r="B251" s="1106" t="s">
        <v>228</v>
      </c>
      <c r="C251" s="422" t="e">
        <f>VLOOKUP(A251,Foundation!$B$8:$Q$564,10, 0)</f>
        <v>#N/A</v>
      </c>
      <c r="D251" s="422" t="e">
        <f>VLOOKUP(A251,Foundation!$B$8:$Q$547,12, 0)</f>
        <v>#N/A</v>
      </c>
      <c r="E251" s="422" t="e">
        <f>VLOOKUP(A251,'Erection Compiled '!$B$2:$S$222,10, 0)</f>
        <v>#N/A</v>
      </c>
      <c r="F251" s="422" t="e">
        <f>VLOOKUP(A251,Earthing!$B$7:$G$554,4, 0)</f>
        <v>#N/A</v>
      </c>
    </row>
    <row r="252" spans="1:6" hidden="1">
      <c r="A252" s="1117" t="s">
        <v>350</v>
      </c>
      <c r="B252" s="1106" t="s">
        <v>168</v>
      </c>
      <c r="C252" s="422" t="e">
        <f>VLOOKUP(A252,Foundation!$B$8:$Q$564,10, 0)</f>
        <v>#N/A</v>
      </c>
      <c r="D252" s="422" t="e">
        <f>VLOOKUP(A252,Foundation!$B$8:$Q$547,12, 0)</f>
        <v>#N/A</v>
      </c>
      <c r="E252" s="422" t="e">
        <f>VLOOKUP(A252,'Erection Compiled '!$B$2:$S$222,10, 0)</f>
        <v>#N/A</v>
      </c>
      <c r="F252" s="422" t="e">
        <f>VLOOKUP(A252,Earthing!$B$7:$G$554,4, 0)</f>
        <v>#N/A</v>
      </c>
    </row>
    <row r="253" spans="1:6" hidden="1">
      <c r="A253" s="1117" t="s">
        <v>351</v>
      </c>
      <c r="B253" s="1106" t="s">
        <v>168</v>
      </c>
      <c r="C253" s="422" t="str">
        <f>VLOOKUP(A253,Foundation!$B$8:$Q$564,10, 0)</f>
        <v>Sandy</v>
      </c>
      <c r="D253" s="422">
        <f>VLOOKUP(A253,Foundation!$B$8:$Q$547,12, 0)</f>
        <v>46037</v>
      </c>
      <c r="E253" s="422" t="e">
        <f>VLOOKUP(A253,'Erection Compiled '!$B$2:$S$222,10, 0)</f>
        <v>#N/A</v>
      </c>
      <c r="F253" s="422">
        <f>VLOOKUP(A253,Earthing!$B$7:$G$554,4, 0)</f>
        <v>46038</v>
      </c>
    </row>
    <row r="254" spans="1:6" hidden="1">
      <c r="A254" s="1117" t="s">
        <v>1070</v>
      </c>
      <c r="B254" s="1106" t="s">
        <v>111</v>
      </c>
      <c r="C254" s="422" t="e">
        <f>VLOOKUP(A254,Foundation!$B$8:$Q$564,10, 0)</f>
        <v>#N/A</v>
      </c>
      <c r="D254" s="422" t="e">
        <f>VLOOKUP(A254,Foundation!$B$8:$Q$547,12, 0)</f>
        <v>#N/A</v>
      </c>
      <c r="E254" s="422" t="e">
        <f>VLOOKUP(A254,'Erection Compiled '!$B$2:$S$222,10, 0)</f>
        <v>#N/A</v>
      </c>
      <c r="F254" s="422" t="e">
        <f>VLOOKUP(A254,Earthing!$B$7:$G$554,4, 0)</f>
        <v>#N/A</v>
      </c>
    </row>
    <row r="255" spans="1:6">
      <c r="A255" s="1117" t="s">
        <v>142</v>
      </c>
      <c r="B255" s="1106" t="s">
        <v>105</v>
      </c>
      <c r="C255" s="422" t="str">
        <f>VLOOKUP(A255,Foundation!$B$8:$Q$564,10, 0)</f>
        <v>Sandy</v>
      </c>
      <c r="D255" s="422">
        <f>VLOOKUP(A255,Foundation!$B$8:$Q$547,12, 0)</f>
        <v>45975</v>
      </c>
      <c r="E255" s="422" t="e">
        <f>VLOOKUP(A255,'Erection Compiled '!$B$2:$S$222,10, 0)</f>
        <v>#N/A</v>
      </c>
      <c r="F255" s="422">
        <f>VLOOKUP(A255,Earthing!$B$7:$G$554,4, 0)</f>
        <v>45976</v>
      </c>
    </row>
    <row r="256" spans="1:6">
      <c r="A256" s="1117" t="s">
        <v>273</v>
      </c>
      <c r="B256" s="1106" t="s">
        <v>234</v>
      </c>
      <c r="C256" s="422" t="str">
        <f>VLOOKUP(A256,Foundation!$B$8:$Q$564,10, 0)</f>
        <v>Sandy</v>
      </c>
      <c r="D256" s="422">
        <f>VLOOKUP(A256,Foundation!$B$8:$Q$547,12, 0)</f>
        <v>45756</v>
      </c>
      <c r="E256" s="422" t="e">
        <f>VLOOKUP(A256,'Erection Compiled '!$B$2:$S$222,10, 0)</f>
        <v>#N/A</v>
      </c>
      <c r="F256" s="422">
        <f>VLOOKUP(A256,Earthing!$B$7:$G$554,4, 0)</f>
        <v>45757</v>
      </c>
    </row>
    <row r="257" spans="1:6">
      <c r="A257" s="1117" t="s">
        <v>354</v>
      </c>
      <c r="B257" s="1106" t="s">
        <v>168</v>
      </c>
      <c r="C257" s="422" t="str">
        <f>VLOOKUP(A257,Foundation!$B$8:$Q$564,10, 0)</f>
        <v>Sandy</v>
      </c>
      <c r="D257" s="422">
        <f>VLOOKUP(A257,Foundation!$B$8:$Q$547,12, 0)</f>
        <v>45960</v>
      </c>
      <c r="E257" s="422">
        <f>VLOOKUP(A257,'Erection Compiled '!$B$2:$S$222,10, 0)</f>
        <v>46040</v>
      </c>
      <c r="F257" s="422">
        <f>VLOOKUP(A257,Earthing!$B$7:$G$554,4, 0)</f>
        <v>45961</v>
      </c>
    </row>
    <row r="258" spans="1:6">
      <c r="A258" s="1117" t="s">
        <v>355</v>
      </c>
      <c r="B258" s="1106" t="s">
        <v>168</v>
      </c>
      <c r="C258" s="422" t="str">
        <f>VLOOKUP(A258,Foundation!$B$8:$Q$564,10, 0)</f>
        <v>Sandy</v>
      </c>
      <c r="D258" s="422">
        <f>VLOOKUP(A258,Foundation!$B$8:$Q$547,12, 0)</f>
        <v>45968</v>
      </c>
      <c r="E258" s="422">
        <f>VLOOKUP(A258,'Erection Compiled '!$B$2:$S$222,10, 0)</f>
        <v>46035</v>
      </c>
      <c r="F258" s="422">
        <f>VLOOKUP(A258,Earthing!$B$7:$G$554,4, 0)</f>
        <v>45969</v>
      </c>
    </row>
    <row r="259" spans="1:6">
      <c r="A259" s="1117" t="s">
        <v>1091</v>
      </c>
      <c r="B259" s="1106" t="s">
        <v>111</v>
      </c>
      <c r="C259" s="422" t="str">
        <f>VLOOKUP(A259,Foundation!$B$8:$Q$564,10, 0)</f>
        <v>Sandy</v>
      </c>
      <c r="D259" s="422">
        <f>VLOOKUP(A259,Foundation!$B$8:$Q$547,12, 0)</f>
        <v>45978</v>
      </c>
      <c r="E259" s="422">
        <f>VLOOKUP(A259,'Erection Compiled '!$B$2:$S$222,10, 0)</f>
        <v>46160</v>
      </c>
      <c r="F259" s="422">
        <f>VLOOKUP(A259,Earthing!$B$7:$G$554,4, 0)</f>
        <v>45979</v>
      </c>
    </row>
    <row r="260" spans="1:6">
      <c r="A260" s="1117" t="s">
        <v>357</v>
      </c>
      <c r="B260" s="1106" t="s">
        <v>171</v>
      </c>
      <c r="C260" s="422" t="str">
        <f>VLOOKUP(A260,Foundation!$B$8:$Q$564,10, 0)</f>
        <v>Sandy</v>
      </c>
      <c r="D260" s="422">
        <f>VLOOKUP(A260,Foundation!$B$8:$Q$547,12, 0)</f>
        <v>45919</v>
      </c>
      <c r="E260" s="422" t="e">
        <f>VLOOKUP(A260,'Erection Compiled '!$B$2:$S$222,10, 0)</f>
        <v>#N/A</v>
      </c>
      <c r="F260" s="422">
        <f>VLOOKUP(A260,Earthing!$B$7:$G$554,4, 0)</f>
        <v>45922</v>
      </c>
    </row>
    <row r="261" spans="1:6">
      <c r="A261" s="1117" t="s">
        <v>358</v>
      </c>
      <c r="B261" s="1106" t="s">
        <v>171</v>
      </c>
      <c r="C261" s="422" t="str">
        <f>VLOOKUP(A261,Foundation!$B$8:$Q$564,10, 0)</f>
        <v>Sandy</v>
      </c>
      <c r="D261" s="422">
        <f>VLOOKUP(A261,Foundation!$B$8:$Q$547,12, 0)</f>
        <v>45838</v>
      </c>
      <c r="E261" s="422">
        <f>VLOOKUP(A261,'Erection Compiled '!$B$2:$S$222,10, 0)</f>
        <v>46007</v>
      </c>
      <c r="F261" s="422">
        <f>VLOOKUP(A261,Earthing!$B$7:$G$554,4, 0)</f>
        <v>45839</v>
      </c>
    </row>
    <row r="262" spans="1:6">
      <c r="A262" s="1117" t="s">
        <v>1480</v>
      </c>
      <c r="B262" s="1106" t="s">
        <v>105</v>
      </c>
      <c r="C262" s="422" t="str">
        <f>VLOOKUP(A262,Foundation!$B$8:$Q$564,10, 0)</f>
        <v>Sandy</v>
      </c>
      <c r="D262" s="422">
        <f>VLOOKUP(A262,Foundation!$B$8:$Q$547,12, 0)</f>
        <v>45834</v>
      </c>
      <c r="E262" s="422">
        <f>VLOOKUP(A262,'Erection Compiled '!$B$2:$S$222,10, 0)</f>
        <v>46015</v>
      </c>
      <c r="F262" s="422">
        <f>VLOOKUP(A262,Earthing!$B$7:$G$554,4, 0)</f>
        <v>45836</v>
      </c>
    </row>
    <row r="263" spans="1:6">
      <c r="A263" s="1117" t="s">
        <v>274</v>
      </c>
      <c r="B263" s="1106" t="s">
        <v>168</v>
      </c>
      <c r="C263" s="422" t="str">
        <f>VLOOKUP(A263,Foundation!$B$8:$Q$564,10, 0)</f>
        <v>Sandy</v>
      </c>
      <c r="D263" s="422">
        <f>VLOOKUP(A263,Foundation!$B$8:$Q$547,12, 0)</f>
        <v>45946</v>
      </c>
      <c r="E263" s="422">
        <f>VLOOKUP(A263,'Erection Compiled '!$B$2:$S$222,10, 0)</f>
        <v>46151</v>
      </c>
      <c r="F263" s="422">
        <f>VLOOKUP(A263,Earthing!$B$7:$G$554,4, 0)</f>
        <v>45966</v>
      </c>
    </row>
    <row r="264" spans="1:6">
      <c r="A264" s="1117" t="s">
        <v>143</v>
      </c>
      <c r="B264" s="1106" t="s">
        <v>118</v>
      </c>
      <c r="C264" s="422" t="str">
        <f>VLOOKUP(A264,Foundation!$B$8:$Q$564,10, 0)</f>
        <v>Sandy</v>
      </c>
      <c r="D264" s="422">
        <f>VLOOKUP(A264,Foundation!$B$8:$Q$547,12, 0)</f>
        <v>45828</v>
      </c>
      <c r="E264" s="422" t="e">
        <f>VLOOKUP(A264,'Erection Compiled '!$B$2:$S$222,10, 0)</f>
        <v>#N/A</v>
      </c>
      <c r="F264" s="422">
        <f>VLOOKUP(A264,Earthing!$B$7:$G$554,4, 0)</f>
        <v>45828</v>
      </c>
    </row>
    <row r="265" spans="1:6">
      <c r="A265" s="1119" t="s">
        <v>146</v>
      </c>
      <c r="B265" s="1109" t="s">
        <v>1899</v>
      </c>
      <c r="C265" s="422" t="str">
        <f>VLOOKUP(A265,Foundation!$B$8:$Q$564,10, 0)</f>
        <v>Sandy</v>
      </c>
      <c r="D265" s="422">
        <f>VLOOKUP(A265,Foundation!$B$8:$Q$547,12, 0)</f>
        <v>45912</v>
      </c>
      <c r="E265" s="422">
        <f>VLOOKUP(A265,'Erection Compiled '!$B$2:$S$222,10, 0)</f>
        <v>46002</v>
      </c>
      <c r="F265" s="422">
        <f>VLOOKUP(A265,Earthing!$B$7:$G$554,4, 0)</f>
        <v>45915</v>
      </c>
    </row>
    <row r="266" spans="1:6">
      <c r="A266" s="1119" t="s">
        <v>1912</v>
      </c>
      <c r="B266" s="1109" t="s">
        <v>1900</v>
      </c>
      <c r="C266" s="422" t="str">
        <f>VLOOKUP(A266,Foundation!$B$8:$Q$564,10, 0)</f>
        <v>Sandy</v>
      </c>
      <c r="D266" s="422">
        <f>VLOOKUP(A266,Foundation!$B$8:$Q$547,12, 0)</f>
        <v>45971</v>
      </c>
      <c r="E266" s="422">
        <f>VLOOKUP(A266,'Erection Compiled '!$B$2:$S$222,10, 0)</f>
        <v>45996</v>
      </c>
      <c r="F266" s="422">
        <f>VLOOKUP(A266,Earthing!$B$7:$G$554,4, 0)</f>
        <v>45972</v>
      </c>
    </row>
    <row r="267" spans="1:6">
      <c r="A267" s="1119" t="s">
        <v>1913</v>
      </c>
      <c r="B267" s="1109" t="s">
        <v>1901</v>
      </c>
      <c r="C267" s="422" t="str">
        <f>VLOOKUP(A267,Foundation!$B$8:$Q$564,10, 0)</f>
        <v>Sandy</v>
      </c>
      <c r="D267" s="422">
        <f>VLOOKUP(A267,Foundation!$B$8:$Q$547,12, 0)</f>
        <v>45798</v>
      </c>
      <c r="E267" s="422">
        <f>VLOOKUP(A267,'Erection Compiled '!$B$2:$S$222,10, 0)</f>
        <v>46017</v>
      </c>
      <c r="F267" s="422">
        <f>VLOOKUP(A267,Earthing!$B$7:$G$554,4, 0)</f>
        <v>45798</v>
      </c>
    </row>
    <row r="268" spans="1:6">
      <c r="A268" s="1119" t="s">
        <v>147</v>
      </c>
      <c r="B268" s="1109" t="s">
        <v>1902</v>
      </c>
      <c r="C268" s="422" t="str">
        <f>VLOOKUP(A268,Foundation!$B$8:$Q$564,10, 0)</f>
        <v>Sandy</v>
      </c>
      <c r="D268" s="422">
        <f>VLOOKUP(A268,Foundation!$B$8:$Q$547,12, 0)</f>
        <v>45878</v>
      </c>
      <c r="E268" s="422">
        <f>VLOOKUP(A268,'Erection Compiled '!$B$2:$S$222,10, 0)</f>
        <v>46029</v>
      </c>
      <c r="F268" s="422">
        <f>VLOOKUP(A268,Earthing!$B$7:$G$554,4, 0)</f>
        <v>45874</v>
      </c>
    </row>
    <row r="269" spans="1:6">
      <c r="A269" s="1119" t="s">
        <v>1290</v>
      </c>
      <c r="B269" s="1109" t="s">
        <v>1903</v>
      </c>
      <c r="C269" s="422" t="str">
        <f>VLOOKUP(A269,Foundation!$B$8:$Q$564,10, 0)</f>
        <v>Sandy</v>
      </c>
      <c r="D269" s="422">
        <f>VLOOKUP(A269,Foundation!$B$8:$Q$547,12, 0)</f>
        <v>45949</v>
      </c>
      <c r="E269" s="422">
        <f>VLOOKUP(A269,'Erection Compiled '!$B$2:$S$222,10, 0)</f>
        <v>46012</v>
      </c>
      <c r="F269" s="422">
        <f>VLOOKUP(A269,Earthing!$B$7:$G$554,4, 0)</f>
        <v>45966</v>
      </c>
    </row>
    <row r="270" spans="1:6">
      <c r="A270" s="1119" t="s">
        <v>1291</v>
      </c>
      <c r="B270" s="1109" t="s">
        <v>1902</v>
      </c>
      <c r="C270" s="422" t="str">
        <f>VLOOKUP(A270,Foundation!$B$8:$Q$564,10, 0)</f>
        <v>DFR</v>
      </c>
      <c r="D270" s="422">
        <f>VLOOKUP(A270,Foundation!$B$8:$Q$547,12, 0)</f>
        <v>45900</v>
      </c>
      <c r="E270" s="422">
        <f>VLOOKUP(A270,'Erection Compiled '!$B$2:$S$222,10, 0)</f>
        <v>46007</v>
      </c>
      <c r="F270" s="422">
        <f>VLOOKUP(A270,Earthing!$B$7:$G$554,4, 0)</f>
        <v>45966</v>
      </c>
    </row>
    <row r="271" spans="1:6">
      <c r="A271" s="1119" t="s">
        <v>1289</v>
      </c>
      <c r="B271" s="1109" t="s">
        <v>1904</v>
      </c>
      <c r="C271" s="422" t="str">
        <f>VLOOKUP(A271,Foundation!$B$8:$Q$564,10, 0)</f>
        <v>Sandy</v>
      </c>
      <c r="D271" s="422">
        <f>VLOOKUP(A271,Foundation!$B$8:$Q$547,12, 0)</f>
        <v>45835</v>
      </c>
      <c r="E271" s="422">
        <f>VLOOKUP(A271,'Erection Compiled '!$B$2:$S$222,10, 0)</f>
        <v>46022</v>
      </c>
      <c r="F271" s="422">
        <f>VLOOKUP(A271,Earthing!$B$7:$G$554,4, 0)</f>
        <v>45837</v>
      </c>
    </row>
    <row r="272" spans="1:6">
      <c r="A272" s="1119" t="s">
        <v>1914</v>
      </c>
      <c r="B272" s="1109" t="s">
        <v>1900</v>
      </c>
      <c r="C272" s="422" t="str">
        <f>VLOOKUP(A272,Foundation!$B$8:$Q$564,10, 0)</f>
        <v>Sandy</v>
      </c>
      <c r="D272" s="422">
        <f>VLOOKUP(A272,Foundation!$B$8:$Q$547,12, 0)</f>
        <v>45710</v>
      </c>
      <c r="E272" s="422">
        <f>VLOOKUP(A272,'Erection Compiled '!$B$2:$S$222,10, 0)</f>
        <v>46172</v>
      </c>
      <c r="F272" s="422" t="e">
        <f>VLOOKUP(A272,Earthing!$B$7:$G$554,4, 0)</f>
        <v>#N/A</v>
      </c>
    </row>
    <row r="273" spans="1:6">
      <c r="A273" s="1120" t="s">
        <v>148</v>
      </c>
      <c r="B273" s="1110" t="s">
        <v>101</v>
      </c>
      <c r="C273" s="422" t="str">
        <f>VLOOKUP(A273,Foundation!$B$8:$Q$564,10, 0)</f>
        <v>Sandy</v>
      </c>
      <c r="D273" s="422">
        <f>VLOOKUP(A273,Foundation!$B$8:$Q$547,12, 0)</f>
        <v>45891</v>
      </c>
      <c r="E273" s="422" t="e">
        <f>VLOOKUP(A273,'Erection Compiled '!$B$2:$S$222,10, 0)</f>
        <v>#N/A</v>
      </c>
      <c r="F273" s="422">
        <f>VLOOKUP(A273,Earthing!$B$7:$G$554,4, 0)</f>
        <v>45871</v>
      </c>
    </row>
    <row r="274" spans="1:6">
      <c r="A274" s="1120" t="s">
        <v>263</v>
      </c>
      <c r="B274" s="1110" t="s">
        <v>171</v>
      </c>
      <c r="C274" s="422" t="str">
        <f>VLOOKUP(A274,Foundation!$B$8:$Q$564,10, 0)</f>
        <v>Sandy</v>
      </c>
      <c r="D274" s="422">
        <f>VLOOKUP(A274,Foundation!$B$8:$Q$547,12, 0)</f>
        <v>45740</v>
      </c>
      <c r="E274" s="422" t="e">
        <f>VLOOKUP(A274,'Erection Compiled '!$B$2:$S$222,10, 0)</f>
        <v>#N/A</v>
      </c>
      <c r="F274" s="422">
        <f>VLOOKUP(A274,Earthing!$B$7:$G$554,4, 0)</f>
        <v>45764</v>
      </c>
    </row>
    <row r="275" spans="1:6">
      <c r="A275" s="1120" t="s">
        <v>266</v>
      </c>
      <c r="B275" s="1110" t="s">
        <v>234</v>
      </c>
      <c r="C275" s="422" t="str">
        <f>VLOOKUP(A275,Foundation!$B$8:$Q$564,10, 0)</f>
        <v>Sandy</v>
      </c>
      <c r="D275" s="422">
        <f>VLOOKUP(A275,Foundation!$B$8:$Q$547,12, 0)</f>
        <v>45746</v>
      </c>
      <c r="E275" s="422" t="e">
        <f>VLOOKUP(A275,'Erection Compiled '!$B$2:$S$222,10, 0)</f>
        <v>#N/A</v>
      </c>
      <c r="F275" s="422">
        <f>VLOOKUP(A275,Earthing!$B$7:$G$554,4, 0)</f>
        <v>45764</v>
      </c>
    </row>
    <row r="276" spans="1:6">
      <c r="A276" s="1120" t="s">
        <v>1829</v>
      </c>
      <c r="B276" s="1110" t="s">
        <v>114</v>
      </c>
      <c r="C276" s="422" t="str">
        <f>VLOOKUP(A276,Foundation!$B$8:$Q$564,10, 0)</f>
        <v>Sandy</v>
      </c>
      <c r="D276" s="422">
        <f>VLOOKUP(A276,Foundation!$B$8:$Q$547,12, 0)</f>
        <v>45996</v>
      </c>
      <c r="E276" s="422" t="e">
        <f>VLOOKUP(A276,'Erection Compiled '!$B$2:$S$222,10, 0)</f>
        <v>#N/A</v>
      </c>
      <c r="F276" s="422">
        <f>VLOOKUP(A276,Earthing!$B$7:$G$554,4, 0)</f>
        <v>45994</v>
      </c>
    </row>
    <row r="277" spans="1:6">
      <c r="A277" s="1120" t="s">
        <v>1786</v>
      </c>
      <c r="B277" s="1110" t="s">
        <v>101</v>
      </c>
      <c r="C277" s="422" t="str">
        <f>VLOOKUP(A277,Foundation!$B$8:$Q$564,10, 0)</f>
        <v>Sandy</v>
      </c>
      <c r="D277" s="422">
        <f>VLOOKUP(A277,Foundation!$B$8:$Q$547,12, 0)</f>
        <v>45973</v>
      </c>
      <c r="E277" s="422" t="e">
        <f>VLOOKUP(A277,'Erection Compiled '!$B$2:$S$222,10, 0)</f>
        <v>#N/A</v>
      </c>
      <c r="F277" s="422">
        <f>VLOOKUP(A277,Earthing!$B$7:$G$554,4, 0)</f>
        <v>45989</v>
      </c>
    </row>
    <row r="278" spans="1:6">
      <c r="A278" s="1119" t="s">
        <v>1915</v>
      </c>
      <c r="B278" s="1109" t="s">
        <v>1905</v>
      </c>
      <c r="C278" s="422" t="str">
        <f>VLOOKUP(A278,Foundation!$B$8:$Q$564,10, 0)</f>
        <v>Sandy</v>
      </c>
      <c r="D278" s="422">
        <f>VLOOKUP(A278,Foundation!$B$8:$Q$547,12, 0)</f>
        <v>45979</v>
      </c>
      <c r="E278" s="422" t="e">
        <f>VLOOKUP(A278,'Erection Compiled '!$B$2:$S$222,10, 0)</f>
        <v>#N/A</v>
      </c>
      <c r="F278" s="422">
        <f>VLOOKUP(A278,Earthing!$B$7:$G$554,4, 0)</f>
        <v>45989</v>
      </c>
    </row>
    <row r="279" spans="1:6">
      <c r="A279" s="1119" t="s">
        <v>1819</v>
      </c>
      <c r="B279" s="1109" t="s">
        <v>1902</v>
      </c>
      <c r="C279" s="422" t="str">
        <f>VLOOKUP(A279,Foundation!$B$8:$Q$564,10, 0)</f>
        <v>Sandy</v>
      </c>
      <c r="D279" s="422">
        <f>VLOOKUP(A279,Foundation!$B$8:$Q$547,12, 0)</f>
        <v>45983</v>
      </c>
      <c r="E279" s="422">
        <f>VLOOKUP(A279,'Erection Compiled '!$B$2:$S$222,10, 0)</f>
        <v>46077</v>
      </c>
      <c r="F279" s="422">
        <f>VLOOKUP(A279,Earthing!$B$7:$G$554,4, 0)</f>
        <v>45995</v>
      </c>
    </row>
    <row r="280" spans="1:6">
      <c r="A280" s="1119" t="s">
        <v>1916</v>
      </c>
      <c r="B280" s="1109" t="s">
        <v>1905</v>
      </c>
      <c r="C280" s="422" t="str">
        <f>VLOOKUP(A280,Foundation!$B$8:$Q$564,10, 0)</f>
        <v>Sandy</v>
      </c>
      <c r="D280" s="422">
        <f>VLOOKUP(A280,Foundation!$B$8:$Q$547,12, 0)</f>
        <v>45987</v>
      </c>
      <c r="E280" s="422">
        <f>VLOOKUP(A280,'Erection Compiled '!$B$2:$S$222,10, 0)</f>
        <v>46017</v>
      </c>
      <c r="F280" s="422">
        <f>VLOOKUP(A280,Earthing!$B$7:$G$554,4, 0)</f>
        <v>45989</v>
      </c>
    </row>
    <row r="281" spans="1:6">
      <c r="A281" s="1119" t="s">
        <v>149</v>
      </c>
      <c r="B281" s="1109" t="s">
        <v>1904</v>
      </c>
      <c r="C281" s="422" t="str">
        <f>VLOOKUP(A281,Foundation!$B$8:$Q$564,10, 0)</f>
        <v>Sandy</v>
      </c>
      <c r="D281" s="422">
        <f>VLOOKUP(A281,Foundation!$B$8:$Q$547,12, 0)</f>
        <v>46015</v>
      </c>
      <c r="E281" s="422">
        <f>VLOOKUP(A281,'Erection Compiled '!$B$2:$S$222,10, 0)</f>
        <v>46179</v>
      </c>
      <c r="F281" s="422">
        <f>VLOOKUP(A281,Earthing!$B$7:$G$554,4, 0)</f>
        <v>46017</v>
      </c>
    </row>
    <row r="282" spans="1:6">
      <c r="A282" s="1119" t="s">
        <v>1917</v>
      </c>
      <c r="B282" s="1109" t="s">
        <v>1900</v>
      </c>
      <c r="C282" s="422" t="str">
        <f>VLOOKUP(A282,Foundation!$B$8:$Q$564,10, 0)</f>
        <v>Sandy</v>
      </c>
      <c r="D282" s="422">
        <f>VLOOKUP(A282,Foundation!$B$8:$Q$547,12, 0)</f>
        <v>45760</v>
      </c>
      <c r="E282" s="422">
        <f>VLOOKUP(A282,'Erection Compiled '!$B$2:$S$222,10, 0)</f>
        <v>46080</v>
      </c>
      <c r="F282" s="422" t="e">
        <f>VLOOKUP(A282,Earthing!$B$7:$G$554,4, 0)</f>
        <v>#N/A</v>
      </c>
    </row>
    <row r="283" spans="1:6">
      <c r="A283" s="1119" t="s">
        <v>1918</v>
      </c>
      <c r="B283" s="1109" t="s">
        <v>1900</v>
      </c>
      <c r="C283" s="422" t="str">
        <f>VLOOKUP(A283,Foundation!$B$8:$Q$564,10, 0)</f>
        <v>Sandy</v>
      </c>
      <c r="D283" s="422">
        <f>VLOOKUP(A283,Foundation!$B$8:$Q$547,12, 0)</f>
        <v>45763</v>
      </c>
      <c r="E283" s="422" t="e">
        <f>VLOOKUP(A283,'Erection Compiled '!$B$2:$S$222,10, 0)</f>
        <v>#N/A</v>
      </c>
      <c r="F283" s="422">
        <f>VLOOKUP(A283,Earthing!$B$7:$G$554,4, 0)</f>
        <v>45764</v>
      </c>
    </row>
    <row r="284" spans="1:6">
      <c r="A284" s="1119" t="s">
        <v>1919</v>
      </c>
      <c r="B284" s="1109" t="s">
        <v>1900</v>
      </c>
      <c r="C284" s="422" t="str">
        <f>VLOOKUP(A284,Foundation!$B$8:$Q$564,10, 0)</f>
        <v>Sandy</v>
      </c>
      <c r="D284" s="422">
        <f>VLOOKUP(A284,Foundation!$B$8:$Q$547,12, 0)</f>
        <v>46022</v>
      </c>
      <c r="E284" s="422">
        <f>VLOOKUP(A284,'Erection Compiled '!$B$2:$S$222,10, 0)</f>
        <v>46156</v>
      </c>
      <c r="F284" s="422">
        <f>VLOOKUP(A284,Earthing!$B$7:$G$554,4, 0)</f>
        <v>46024</v>
      </c>
    </row>
    <row r="285" spans="1:6" hidden="1">
      <c r="A285" s="1117" t="s">
        <v>150</v>
      </c>
      <c r="B285" s="1106" t="s">
        <v>101</v>
      </c>
      <c r="C285" s="422" t="str">
        <f>VLOOKUP(A285,Foundation!$B$8:$Q$564,10, 0)</f>
        <v>Sandy</v>
      </c>
      <c r="D285" s="422">
        <f>VLOOKUP(A285,Foundation!$B$8:$Q$547,12, 0)</f>
        <v>46050</v>
      </c>
      <c r="E285" s="422">
        <f>VLOOKUP(A285,'Erection Compiled '!$B$2:$S$222,10, 0)</f>
        <v>46149</v>
      </c>
      <c r="F285" s="422">
        <f>VLOOKUP(A285,Earthing!$B$7:$G$554,4, 0)</f>
        <v>46051</v>
      </c>
    </row>
    <row r="286" spans="1:6" hidden="1">
      <c r="A286" s="1117" t="s">
        <v>151</v>
      </c>
      <c r="B286" s="1106" t="s">
        <v>101</v>
      </c>
      <c r="C286" s="422" t="str">
        <f>VLOOKUP(A286,Foundation!$B$8:$Q$564,10, 0)</f>
        <v>Sandy</v>
      </c>
      <c r="D286" s="422">
        <f>VLOOKUP(A286,Foundation!$B$8:$Q$547,12, 0)</f>
        <v>46052</v>
      </c>
      <c r="E286" s="422">
        <f>VLOOKUP(A286,'Erection Compiled '!$B$2:$S$222,10, 0)</f>
        <v>46161</v>
      </c>
      <c r="F286" s="422">
        <f>VLOOKUP(A286,Earthing!$B$7:$G$554,4, 0)</f>
        <v>46053</v>
      </c>
    </row>
    <row r="287" spans="1:6">
      <c r="A287" s="1117" t="s">
        <v>152</v>
      </c>
      <c r="B287" s="1106" t="s">
        <v>153</v>
      </c>
      <c r="C287" s="422" t="str">
        <f>VLOOKUP(A287,Foundation!$B$8:$Q$564,10, 0)</f>
        <v>Sandy</v>
      </c>
      <c r="D287" s="422">
        <f>VLOOKUP(A287,Foundation!$B$8:$Q$547,12, 0)</f>
        <v>45862</v>
      </c>
      <c r="E287" s="422" t="e">
        <f>VLOOKUP(A287,'Erection Compiled '!$B$2:$S$222,10, 0)</f>
        <v>#N/A</v>
      </c>
      <c r="F287" s="422">
        <f>VLOOKUP(A287,Earthing!$B$7:$G$554,4, 0)</f>
        <v>45863</v>
      </c>
    </row>
    <row r="288" spans="1:6">
      <c r="A288" s="1117" t="s">
        <v>154</v>
      </c>
      <c r="B288" s="1106" t="s">
        <v>118</v>
      </c>
      <c r="C288" s="422" t="str">
        <f>VLOOKUP(A288,Foundation!$B$8:$Q$564,10, 0)</f>
        <v>Sandy</v>
      </c>
      <c r="D288" s="422">
        <f>VLOOKUP(A288,Foundation!$B$8:$Q$547,12, 0)</f>
        <v>45849</v>
      </c>
      <c r="E288" s="422">
        <f>VLOOKUP(A288,'Erection Compiled '!$B$2:$S$222,10, 0)</f>
        <v>45998</v>
      </c>
      <c r="F288" s="422">
        <f>VLOOKUP(A288,Earthing!$B$7:$G$554,4, 0)</f>
        <v>45854</v>
      </c>
    </row>
    <row r="289" spans="1:6">
      <c r="A289" s="1117" t="s">
        <v>398</v>
      </c>
      <c r="B289" s="1106" t="s">
        <v>105</v>
      </c>
      <c r="C289" s="422" t="str">
        <f>VLOOKUP(A289,Foundation!$B$8:$Q$564,10, 0)</f>
        <v>DFR</v>
      </c>
      <c r="D289" s="422">
        <f>VLOOKUP(A289,Foundation!$B$8:$Q$547,12, 0)</f>
        <v>45842</v>
      </c>
      <c r="E289" s="422">
        <f>VLOOKUP(A289,'Erection Compiled '!$B$2:$S$222,10, 0)</f>
        <v>46021</v>
      </c>
      <c r="F289" s="422">
        <f>VLOOKUP(A289,Earthing!$B$7:$G$554,4, 0)</f>
        <v>45844</v>
      </c>
    </row>
    <row r="290" spans="1:6">
      <c r="A290" s="1117" t="s">
        <v>400</v>
      </c>
      <c r="B290" s="1106" t="s">
        <v>234</v>
      </c>
      <c r="C290" s="422" t="str">
        <f>VLOOKUP(A290,Foundation!$B$8:$Q$564,10, 0)</f>
        <v>Sandy</v>
      </c>
      <c r="D290" s="422">
        <f>VLOOKUP(A290,Foundation!$B$8:$Q$547,12, 0)</f>
        <v>45767</v>
      </c>
      <c r="E290" s="422" t="e">
        <f>VLOOKUP(A290,'Erection Compiled '!$B$2:$S$222,10, 0)</f>
        <v>#N/A</v>
      </c>
      <c r="F290" s="422">
        <f>VLOOKUP(A290,Earthing!$B$7:$G$554,4, 0)</f>
        <v>45768</v>
      </c>
    </row>
    <row r="291" spans="1:6">
      <c r="A291" s="1117" t="s">
        <v>401</v>
      </c>
      <c r="B291" s="1106" t="s">
        <v>105</v>
      </c>
      <c r="C291" s="422" t="str">
        <f>VLOOKUP(A291,Foundation!$B$8:$Q$564,10, 0)</f>
        <v>DFR</v>
      </c>
      <c r="D291" s="422">
        <f>VLOOKUP(A291,Foundation!$B$8:$Q$547,12, 0)</f>
        <v>45831</v>
      </c>
      <c r="E291" s="422">
        <f>VLOOKUP(A291,'Erection Compiled '!$B$2:$S$222,10, 0)</f>
        <v>46032</v>
      </c>
      <c r="F291" s="422">
        <f>VLOOKUP(A291,Earthing!$B$7:$G$554,4, 0)</f>
        <v>45832</v>
      </c>
    </row>
    <row r="292" spans="1:6">
      <c r="A292" s="1117" t="s">
        <v>1320</v>
      </c>
      <c r="B292" s="1106" t="s">
        <v>101</v>
      </c>
      <c r="C292" s="422" t="str">
        <f>VLOOKUP(A292,Foundation!$B$8:$Q$564,10, 0)</f>
        <v>DFR</v>
      </c>
      <c r="D292" s="422">
        <f>VLOOKUP(A292,Foundation!$B$8:$Q$547,12, 0)</f>
        <v>45814</v>
      </c>
      <c r="E292" s="422" t="e">
        <f>VLOOKUP(A292,'Erection Compiled '!$B$2:$S$222,10, 0)</f>
        <v>#N/A</v>
      </c>
      <c r="F292" s="422">
        <f>VLOOKUP(A292,Earthing!$B$7:$G$554,4, 0)</f>
        <v>45815</v>
      </c>
    </row>
    <row r="293" spans="1:6">
      <c r="A293" s="1117" t="s">
        <v>262</v>
      </c>
      <c r="B293" s="1106" t="s">
        <v>168</v>
      </c>
      <c r="C293" s="422" t="str">
        <f>VLOOKUP(A293,Foundation!$B$8:$Q$564,10, 0)</f>
        <v>Sandy</v>
      </c>
      <c r="D293" s="422">
        <f>VLOOKUP(A293,Foundation!$B$8:$Q$547,12, 0)</f>
        <v>45723</v>
      </c>
      <c r="E293" s="422" t="e">
        <f>VLOOKUP(A293,'Erection Compiled '!$B$2:$S$222,10, 0)</f>
        <v>#N/A</v>
      </c>
      <c r="F293" s="422">
        <f>VLOOKUP(A293,Earthing!$B$7:$G$554,4, 0)</f>
        <v>45724</v>
      </c>
    </row>
    <row r="294" spans="1:6" hidden="1">
      <c r="A294" s="1117" t="s">
        <v>409</v>
      </c>
      <c r="B294" s="1106" t="s">
        <v>168</v>
      </c>
      <c r="C294" s="422" t="str">
        <f>VLOOKUP(A294,Foundation!$B$8:$Q$564,10, 0)</f>
        <v>Sandy</v>
      </c>
      <c r="D294" s="422">
        <f>VLOOKUP(A294,Foundation!$B$8:$Q$547,12, 0)</f>
        <v>46092</v>
      </c>
      <c r="E294" s="422" t="e">
        <f>VLOOKUP(A294,'Erection Compiled '!$B$2:$S$222,10, 0)</f>
        <v>#N/A</v>
      </c>
      <c r="F294" s="422">
        <f>VLOOKUP(A294,Earthing!$B$7:$G$554,4, 0)</f>
        <v>46092</v>
      </c>
    </row>
    <row r="295" spans="1:6">
      <c r="A295" s="1117" t="s">
        <v>410</v>
      </c>
      <c r="B295" s="1106" t="s">
        <v>156</v>
      </c>
      <c r="C295" s="422" t="str">
        <f>VLOOKUP(A295,Foundation!$B$8:$Q$564,10, 0)</f>
        <v>Sandy</v>
      </c>
      <c r="D295" s="422">
        <f>VLOOKUP(A295,Foundation!$B$8:$Q$547,12, 0)</f>
        <v>45999</v>
      </c>
      <c r="E295" s="422" t="e">
        <f>VLOOKUP(A295,'Erection Compiled '!$B$2:$S$222,10, 0)</f>
        <v>#N/A</v>
      </c>
      <c r="F295" s="422">
        <f>VLOOKUP(A295,Earthing!$B$7:$G$554,4, 0)</f>
        <v>45999</v>
      </c>
    </row>
    <row r="296" spans="1:6">
      <c r="A296" s="1119" t="s">
        <v>411</v>
      </c>
      <c r="B296" s="1109" t="s">
        <v>1902</v>
      </c>
      <c r="C296" s="422" t="str">
        <f>VLOOKUP(A296,Foundation!$B$8:$Q$564,10, 0)</f>
        <v>Sandy</v>
      </c>
      <c r="D296" s="422">
        <f>VLOOKUP(A296,Foundation!$B$8:$Q$547,12, 0)</f>
        <v>45883</v>
      </c>
      <c r="E296" s="422" t="e">
        <f>VLOOKUP(A296,'Erection Compiled '!$B$2:$S$222,10, 0)</f>
        <v>#N/A</v>
      </c>
      <c r="F296" s="422">
        <f>VLOOKUP(A296,Earthing!$B$7:$G$554,4, 0)</f>
        <v>45881</v>
      </c>
    </row>
    <row r="297" spans="1:6">
      <c r="A297" s="1119" t="s">
        <v>1920</v>
      </c>
      <c r="B297" s="1109" t="s">
        <v>1901</v>
      </c>
      <c r="C297" s="422" t="str">
        <f>VLOOKUP(A297,Foundation!$B$8:$Q$564,10, 0)</f>
        <v>Sandy</v>
      </c>
      <c r="D297" s="422">
        <f>VLOOKUP(A297,Foundation!$B$8:$Q$547,12, 0)</f>
        <v>45726</v>
      </c>
      <c r="E297" s="422" t="e">
        <f>VLOOKUP(A297,'Erection Compiled '!$B$2:$S$222,10, 0)</f>
        <v>#N/A</v>
      </c>
      <c r="F297" s="422">
        <f>VLOOKUP(A297,Earthing!$B$7:$G$554,4, 0)</f>
        <v>45966</v>
      </c>
    </row>
    <row r="298" spans="1:6">
      <c r="A298" s="1119" t="s">
        <v>1921</v>
      </c>
      <c r="B298" s="1109" t="s">
        <v>1900</v>
      </c>
      <c r="C298" s="422" t="str">
        <f>VLOOKUP(A298,Foundation!$B$8:$Q$564,10, 0)</f>
        <v>DFR</v>
      </c>
      <c r="D298" s="422">
        <f>VLOOKUP(A298,Foundation!$B$8:$Q$547,12, 0)</f>
        <v>45772</v>
      </c>
      <c r="E298" s="422" t="e">
        <f>VLOOKUP(A298,'Erection Compiled '!$B$2:$S$222,10, 0)</f>
        <v>#N/A</v>
      </c>
      <c r="F298" s="422">
        <f>VLOOKUP(A298,Earthing!$B$7:$G$554,4, 0)</f>
        <v>45772</v>
      </c>
    </row>
    <row r="299" spans="1:6">
      <c r="A299" s="1119" t="s">
        <v>1922</v>
      </c>
      <c r="B299" s="1109" t="s">
        <v>1906</v>
      </c>
      <c r="C299" s="422" t="str">
        <f>VLOOKUP(A299,Foundation!$B$8:$Q$564,10, 0)</f>
        <v>Sandy</v>
      </c>
      <c r="D299" s="422">
        <f>VLOOKUP(A299,Foundation!$B$8:$Q$547,12, 0)</f>
        <v>45867</v>
      </c>
      <c r="E299" s="422" t="e">
        <f>VLOOKUP(A299,'Erection Compiled '!$B$2:$S$222,10, 0)</f>
        <v>#N/A</v>
      </c>
      <c r="F299" s="422">
        <f>VLOOKUP(A299,Earthing!$B$7:$G$554,4, 0)</f>
        <v>45867</v>
      </c>
    </row>
    <row r="300" spans="1:6" hidden="1">
      <c r="A300" s="1119" t="s">
        <v>1923</v>
      </c>
      <c r="B300" s="1109" t="s">
        <v>1906</v>
      </c>
      <c r="C300" s="422" t="e">
        <f>VLOOKUP(A300,Foundation!$B$8:$Q$564,10, 0)</f>
        <v>#N/A</v>
      </c>
      <c r="D300" s="422" t="e">
        <f>VLOOKUP(A300,Foundation!$B$8:$Q$547,12, 0)</f>
        <v>#N/A</v>
      </c>
      <c r="E300" s="422" t="e">
        <f>VLOOKUP(A300,'Erection Compiled '!$B$2:$S$222,10, 0)</f>
        <v>#N/A</v>
      </c>
      <c r="F300" s="422">
        <f>VLOOKUP(A300,Earthing!$B$7:$G$554,4, 0)</f>
        <v>45893</v>
      </c>
    </row>
    <row r="301" spans="1:6">
      <c r="A301" s="1119" t="s">
        <v>157</v>
      </c>
      <c r="B301" s="1109" t="s">
        <v>1907</v>
      </c>
      <c r="C301" s="422" t="str">
        <f>VLOOKUP(A301,Foundation!$B$8:$Q$564,10, 0)</f>
        <v>Sandy</v>
      </c>
      <c r="D301" s="422">
        <f>VLOOKUP(A301,Foundation!$B$8:$Q$547,12, 0)</f>
        <v>45900</v>
      </c>
      <c r="E301" s="422" t="e">
        <f>VLOOKUP(A301,'Erection Compiled '!$B$2:$S$222,10, 0)</f>
        <v>#N/A</v>
      </c>
      <c r="F301" s="422">
        <f>VLOOKUP(A301,Earthing!$B$7:$G$554,4, 0)</f>
        <v>45903</v>
      </c>
    </row>
    <row r="302" spans="1:6" hidden="1">
      <c r="A302" s="1119" t="s">
        <v>1314</v>
      </c>
      <c r="B302" s="1109" t="s">
        <v>1904</v>
      </c>
      <c r="C302" s="422" t="e">
        <f>VLOOKUP(A302,Foundation!$B$8:$Q$564,10, 0)</f>
        <v>#N/A</v>
      </c>
      <c r="D302" s="422" t="e">
        <f>VLOOKUP(A302,Foundation!$B$8:$Q$547,12, 0)</f>
        <v>#N/A</v>
      </c>
      <c r="E302" s="422" t="e">
        <f>VLOOKUP(A302,'Erection Compiled '!$B$2:$S$222,10, 0)</f>
        <v>#N/A</v>
      </c>
      <c r="F302" s="422" t="e">
        <f>VLOOKUP(A302,Earthing!$B$7:$G$554,4, 0)</f>
        <v>#N/A</v>
      </c>
    </row>
    <row r="303" spans="1:6" hidden="1">
      <c r="A303" s="1119" t="s">
        <v>1512</v>
      </c>
      <c r="B303" s="1109" t="s">
        <v>1904</v>
      </c>
      <c r="C303" s="422" t="str">
        <f>VLOOKUP(A303,Foundation!$B$8:$Q$564,10, 0)</f>
        <v>Sandy</v>
      </c>
      <c r="D303" s="422">
        <f>VLOOKUP(A303,Foundation!$B$8:$Q$547,12, 0)</f>
        <v>46127</v>
      </c>
      <c r="E303" s="422" t="e">
        <f>VLOOKUP(A303,'Erection Compiled '!$B$2:$S$222,10, 0)</f>
        <v>#N/A</v>
      </c>
      <c r="F303" s="422">
        <f>VLOOKUP(A303,Earthing!$B$7:$G$554,4, 0)</f>
        <v>45763</v>
      </c>
    </row>
    <row r="304" spans="1:6" hidden="1">
      <c r="A304" s="1119" t="s">
        <v>1924</v>
      </c>
      <c r="B304" s="1109" t="s">
        <v>1901</v>
      </c>
      <c r="C304" s="422" t="e">
        <f>VLOOKUP(A304,Foundation!$B$8:$Q$564,10, 0)</f>
        <v>#N/A</v>
      </c>
      <c r="D304" s="422" t="e">
        <f>VLOOKUP(A304,Foundation!$B$8:$Q$547,12, 0)</f>
        <v>#N/A</v>
      </c>
      <c r="E304" s="422" t="e">
        <f>VLOOKUP(A304,'Erection Compiled '!$B$2:$S$222,10, 0)</f>
        <v>#N/A</v>
      </c>
      <c r="F304" s="422" t="e">
        <f>VLOOKUP(A304,Earthing!$B$7:$G$554,4, 0)</f>
        <v>#N/A</v>
      </c>
    </row>
    <row r="305" spans="1:6" hidden="1">
      <c r="A305" s="1119" t="s">
        <v>1925</v>
      </c>
      <c r="B305" s="1109" t="s">
        <v>1906</v>
      </c>
      <c r="C305" s="422" t="e">
        <f>VLOOKUP(A305,Foundation!$B$8:$Q$564,10, 0)</f>
        <v>#N/A</v>
      </c>
      <c r="D305" s="422" t="e">
        <f>VLOOKUP(A305,Foundation!$B$8:$Q$547,12, 0)</f>
        <v>#N/A</v>
      </c>
      <c r="E305" s="422" t="e">
        <f>VLOOKUP(A305,'Erection Compiled '!$B$2:$S$222,10, 0)</f>
        <v>#N/A</v>
      </c>
      <c r="F305" s="422">
        <f>VLOOKUP(A305,Earthing!$B$7:$G$554,4, 0)</f>
        <v>45803</v>
      </c>
    </row>
    <row r="306" spans="1:6" hidden="1">
      <c r="A306" s="1119" t="s">
        <v>705</v>
      </c>
      <c r="B306" s="1109" t="s">
        <v>1902</v>
      </c>
      <c r="C306" s="422" t="str">
        <f>VLOOKUP(A306,Foundation!$B$8:$Q$564,10, 0)</f>
        <v>Sandy</v>
      </c>
      <c r="D306" s="422">
        <f>VLOOKUP(A306,Foundation!$B$8:$Q$547,12, 0)</f>
        <v>46136</v>
      </c>
      <c r="E306" s="422">
        <f>VLOOKUP(A306,'Erection Compiled '!$B$2:$S$222,10, 0)</f>
        <v>46178</v>
      </c>
      <c r="F306" s="422">
        <f>VLOOKUP(A306,Earthing!$B$7:$G$554,4, 0)</f>
        <v>46137</v>
      </c>
    </row>
    <row r="307" spans="1:6">
      <c r="A307" s="1117" t="s">
        <v>421</v>
      </c>
      <c r="B307" s="1106" t="s">
        <v>228</v>
      </c>
      <c r="C307" s="422" t="str">
        <f>VLOOKUP(A307,Foundation!$B$8:$Q$564,10, 0)</f>
        <v>Sandy</v>
      </c>
      <c r="D307" s="422">
        <f>VLOOKUP(A307,Foundation!$B$8:$Q$547,12, 0)</f>
        <v>45795</v>
      </c>
      <c r="E307" s="422" t="e">
        <f>VLOOKUP(A307,'Erection Compiled '!$B$2:$S$222,10, 0)</f>
        <v>#N/A</v>
      </c>
      <c r="F307" s="422">
        <f>VLOOKUP(A307,Earthing!$B$7:$G$554,4, 0)</f>
        <v>45796</v>
      </c>
    </row>
    <row r="308" spans="1:6" hidden="1">
      <c r="A308" s="1117" t="s">
        <v>706</v>
      </c>
      <c r="B308" s="1106" t="s">
        <v>111</v>
      </c>
      <c r="C308" s="422" t="e">
        <f>VLOOKUP(A308,Foundation!$B$8:$Q$564,10, 0)</f>
        <v>#N/A</v>
      </c>
      <c r="D308" s="422" t="e">
        <f>VLOOKUP(A308,Foundation!$B$8:$Q$547,12, 0)</f>
        <v>#N/A</v>
      </c>
      <c r="E308" s="422" t="e">
        <f>VLOOKUP(A308,'Erection Compiled '!$B$2:$S$222,10, 0)</f>
        <v>#N/A</v>
      </c>
      <c r="F308" s="422" t="e">
        <f>VLOOKUP(A308,Earthing!$B$7:$G$554,4, 0)</f>
        <v>#N/A</v>
      </c>
    </row>
    <row r="309" spans="1:6" hidden="1">
      <c r="A309" s="1117" t="s">
        <v>707</v>
      </c>
      <c r="B309" s="1106" t="s">
        <v>129</v>
      </c>
      <c r="C309" s="422" t="e">
        <f>VLOOKUP(A309,Foundation!$B$8:$Q$564,10, 0)</f>
        <v>#N/A</v>
      </c>
      <c r="D309" s="422" t="e">
        <f>VLOOKUP(A309,Foundation!$B$8:$Q$547,12, 0)</f>
        <v>#N/A</v>
      </c>
      <c r="E309" s="422" t="e">
        <f>VLOOKUP(A309,'Erection Compiled '!$B$2:$S$222,10, 0)</f>
        <v>#N/A</v>
      </c>
      <c r="F309" s="422" t="e">
        <f>VLOOKUP(A309,Earthing!$B$7:$G$554,4, 0)</f>
        <v>#N/A</v>
      </c>
    </row>
    <row r="310" spans="1:6">
      <c r="A310" s="1117" t="s">
        <v>424</v>
      </c>
      <c r="B310" s="1106" t="s">
        <v>168</v>
      </c>
      <c r="C310" s="422" t="str">
        <f>VLOOKUP(A310,Foundation!$B$8:$Q$564,10, 0)</f>
        <v>Sandy</v>
      </c>
      <c r="D310" s="422">
        <f>VLOOKUP(A310,Foundation!$B$8:$Q$547,12, 0)</f>
        <v>45883</v>
      </c>
      <c r="E310" s="422">
        <f>VLOOKUP(A310,'Erection Compiled '!$B$2:$S$222,10, 0)</f>
        <v>46166</v>
      </c>
      <c r="F310" s="422">
        <f>VLOOKUP(A310,Earthing!$B$7:$G$554,4, 0)</f>
        <v>45885</v>
      </c>
    </row>
    <row r="311" spans="1:6">
      <c r="A311" s="1117" t="s">
        <v>425</v>
      </c>
      <c r="B311" s="1106" t="s">
        <v>168</v>
      </c>
      <c r="C311" s="422" t="str">
        <f>VLOOKUP(A311,Foundation!$B$8:$Q$564,10, 0)</f>
        <v>Sandy</v>
      </c>
      <c r="D311" s="422">
        <f>VLOOKUP(A311,Foundation!$B$8:$Q$547,12, 0)</f>
        <v>45876</v>
      </c>
      <c r="E311" s="422">
        <f>VLOOKUP(A311,'Erection Compiled '!$B$2:$S$222,10, 0)</f>
        <v>46042</v>
      </c>
      <c r="F311" s="422">
        <f>VLOOKUP(A311,Earthing!$B$7:$G$554,4, 0)</f>
        <v>45877</v>
      </c>
    </row>
    <row r="312" spans="1:6" hidden="1">
      <c r="A312" s="1121" t="s">
        <v>158</v>
      </c>
      <c r="B312" s="1108" t="s">
        <v>101</v>
      </c>
      <c r="C312" s="422" t="str">
        <f>VLOOKUP(A312,Foundation!$B$8:$Q$564,10, 0)</f>
        <v>Sandy</v>
      </c>
      <c r="D312" s="422">
        <f>VLOOKUP(A312,Foundation!$B$8:$Q$547,12, 0)</f>
        <v>46100</v>
      </c>
      <c r="E312" s="422" t="e">
        <f>VLOOKUP(A312,'Erection Compiled '!$B$2:$S$222,10, 0)</f>
        <v>#N/A</v>
      </c>
      <c r="F312" s="422">
        <f>VLOOKUP(A312,Earthing!$B$7:$G$554,4, 0)</f>
        <v>46101</v>
      </c>
    </row>
    <row r="313" spans="1:6" hidden="1">
      <c r="A313" s="1121" t="s">
        <v>427</v>
      </c>
      <c r="B313" s="1108" t="s">
        <v>228</v>
      </c>
      <c r="C313" s="422" t="str">
        <f>VLOOKUP(A313,Foundation!$B$8:$Q$564,10, 0)</f>
        <v>Sandy</v>
      </c>
      <c r="D313" s="422">
        <f>VLOOKUP(A313,Foundation!$B$8:$Q$547,12, 0)</f>
        <v>46122</v>
      </c>
      <c r="E313" s="422" t="e">
        <f>VLOOKUP(A313,'Erection Compiled '!$B$2:$S$222,10, 0)</f>
        <v>#N/A</v>
      </c>
      <c r="F313" s="422">
        <f>VLOOKUP(A313,Earthing!$B$7:$G$554,4, 0)</f>
        <v>46123</v>
      </c>
    </row>
    <row r="314" spans="1:6" hidden="1">
      <c r="A314" s="1121" t="s">
        <v>708</v>
      </c>
      <c r="B314" s="1108" t="s">
        <v>111</v>
      </c>
      <c r="C314" s="422" t="e">
        <f>VLOOKUP(A314,Foundation!$B$8:$Q$564,10, 0)</f>
        <v>#N/A</v>
      </c>
      <c r="D314" s="422" t="e">
        <f>VLOOKUP(A314,Foundation!$B$8:$Q$547,12, 0)</f>
        <v>#N/A</v>
      </c>
      <c r="E314" s="422" t="e">
        <f>VLOOKUP(A314,'Erection Compiled '!$B$2:$S$222,10, 0)</f>
        <v>#N/A</v>
      </c>
      <c r="F314" s="422" t="e">
        <f>VLOOKUP(A314,Earthing!$B$7:$G$554,4, 0)</f>
        <v>#N/A</v>
      </c>
    </row>
    <row r="315" spans="1:6">
      <c r="A315" s="1121" t="s">
        <v>1854</v>
      </c>
      <c r="B315" s="1108" t="s">
        <v>109</v>
      </c>
      <c r="C315" s="422" t="str">
        <f>VLOOKUP(A315,Foundation!$B$8:$Q$564,10, 0)</f>
        <v>Sandy</v>
      </c>
      <c r="D315" s="422">
        <f>VLOOKUP(A315,Foundation!$B$8:$Q$547,12, 0)</f>
        <v>46021</v>
      </c>
      <c r="E315" s="422" t="e">
        <f>VLOOKUP(A315,'Erection Compiled '!$B$2:$S$222,10, 0)</f>
        <v>#N/A</v>
      </c>
      <c r="F315" s="422">
        <f>VLOOKUP(A315,Earthing!$B$7:$G$554,4, 0)</f>
        <v>46027</v>
      </c>
    </row>
    <row r="316" spans="1:6">
      <c r="A316" s="1121" t="s">
        <v>1855</v>
      </c>
      <c r="B316" s="1108" t="s">
        <v>118</v>
      </c>
      <c r="C316" s="422" t="str">
        <f>VLOOKUP(A316,Foundation!$B$8:$Q$564,10, 0)</f>
        <v>Sandy</v>
      </c>
      <c r="D316" s="422">
        <f>VLOOKUP(A316,Foundation!$B$8:$Q$547,12, 0)</f>
        <v>46026</v>
      </c>
      <c r="E316" s="422">
        <f>VLOOKUP(A316,'Erection Compiled '!$B$2:$S$222,10, 0)</f>
        <v>46172</v>
      </c>
      <c r="F316" s="422">
        <f>VLOOKUP(A316,Earthing!$B$7:$G$554,4, 0)</f>
        <v>46026</v>
      </c>
    </row>
    <row r="317" spans="1:6">
      <c r="A317" s="1121" t="s">
        <v>432</v>
      </c>
      <c r="B317" s="1108" t="s">
        <v>168</v>
      </c>
      <c r="C317" s="422" t="str">
        <f>VLOOKUP(A317,Foundation!$B$8:$Q$564,10, 0)</f>
        <v>Sandy</v>
      </c>
      <c r="D317" s="422">
        <f>VLOOKUP(A317,Foundation!$B$8:$Q$547,12, 0)</f>
        <v>45776</v>
      </c>
      <c r="E317" s="422" t="e">
        <f>VLOOKUP(A317,'Erection Compiled '!$B$2:$S$222,10, 0)</f>
        <v>#N/A</v>
      </c>
      <c r="F317" s="422" t="e">
        <f>VLOOKUP(A317,Earthing!$B$7:$G$554,4, 0)</f>
        <v>#N/A</v>
      </c>
    </row>
    <row r="318" spans="1:6">
      <c r="A318" s="1121" t="s">
        <v>712</v>
      </c>
      <c r="B318" s="1108" t="s">
        <v>111</v>
      </c>
      <c r="C318" s="422" t="str">
        <f>VLOOKUP(A318,Foundation!$B$8:$Q$564,10, 0)</f>
        <v>Sandy</v>
      </c>
      <c r="D318" s="422">
        <f>VLOOKUP(A318,Foundation!$B$8:$Q$547,12, 0)</f>
        <v>45805</v>
      </c>
      <c r="E318" s="422" t="e">
        <f>VLOOKUP(A318,'Erection Compiled '!$B$2:$S$222,10, 0)</f>
        <v>#N/A</v>
      </c>
      <c r="F318" s="422">
        <f>VLOOKUP(A318,Earthing!$B$7:$G$554,4, 0)</f>
        <v>45805</v>
      </c>
    </row>
    <row r="319" spans="1:6">
      <c r="A319" s="1121" t="s">
        <v>435</v>
      </c>
      <c r="B319" s="1108" t="s">
        <v>171</v>
      </c>
      <c r="C319" s="422" t="str">
        <f>VLOOKUP(A319,Foundation!$B$8:$Q$564,10, 0)</f>
        <v>Sandy</v>
      </c>
      <c r="D319" s="422">
        <f>VLOOKUP(A319,Foundation!$B$8:$Q$547,12, 0)</f>
        <v>45792</v>
      </c>
      <c r="E319" s="422">
        <f>VLOOKUP(A319,'Erection Compiled '!$B$2:$S$222,10, 0)</f>
        <v>45787</v>
      </c>
      <c r="F319" s="422">
        <f>VLOOKUP(A319,Earthing!$B$7:$G$554,4, 0)</f>
        <v>45792</v>
      </c>
    </row>
    <row r="320" spans="1:6">
      <c r="A320" s="1121" t="s">
        <v>713</v>
      </c>
      <c r="B320" s="1108" t="s">
        <v>114</v>
      </c>
      <c r="C320" s="422" t="str">
        <f>VLOOKUP(A320,Foundation!$B$8:$Q$564,10, 0)</f>
        <v>Sandy</v>
      </c>
      <c r="D320" s="422">
        <f>VLOOKUP(A320,Foundation!$B$8:$Q$547,12, 0)</f>
        <v>45844</v>
      </c>
      <c r="E320" s="422" t="e">
        <f>VLOOKUP(A320,'Erection Compiled '!$B$2:$S$222,10, 0)</f>
        <v>#N/A</v>
      </c>
      <c r="F320" s="422">
        <f>VLOOKUP(A320,Earthing!$B$7:$G$554,4, 0)</f>
        <v>45845</v>
      </c>
    </row>
    <row r="321" spans="1:6" hidden="1">
      <c r="A321" s="1121" t="s">
        <v>159</v>
      </c>
      <c r="B321" s="1108" t="s">
        <v>129</v>
      </c>
      <c r="C321" s="422" t="e">
        <f>VLOOKUP(A321,Foundation!$B$8:$Q$564,10, 0)</f>
        <v>#N/A</v>
      </c>
      <c r="D321" s="422" t="e">
        <f>VLOOKUP(A321,Foundation!$B$8:$Q$547,12, 0)</f>
        <v>#N/A</v>
      </c>
      <c r="E321" s="422" t="e">
        <f>VLOOKUP(A321,'Erection Compiled '!$B$2:$S$222,10, 0)</f>
        <v>#N/A</v>
      </c>
      <c r="F321" s="422" t="e">
        <f>VLOOKUP(A321,Earthing!$B$7:$G$554,4, 0)</f>
        <v>#N/A</v>
      </c>
    </row>
    <row r="322" spans="1:6" hidden="1">
      <c r="A322" s="1121" t="s">
        <v>438</v>
      </c>
      <c r="B322" s="1108" t="s">
        <v>234</v>
      </c>
      <c r="C322" s="422" t="e">
        <f>VLOOKUP(A322,Foundation!$B$8:$Q$564,10, 0)</f>
        <v>#N/A</v>
      </c>
      <c r="D322" s="422" t="e">
        <f>VLOOKUP(A322,Foundation!$B$8:$Q$547,12, 0)</f>
        <v>#N/A</v>
      </c>
      <c r="E322" s="422" t="e">
        <f>VLOOKUP(A322,'Erection Compiled '!$B$2:$S$222,10, 0)</f>
        <v>#N/A</v>
      </c>
      <c r="F322" s="422" t="e">
        <f>VLOOKUP(A322,Earthing!$B$7:$G$554,4, 0)</f>
        <v>#N/A</v>
      </c>
    </row>
    <row r="323" spans="1:6" hidden="1">
      <c r="A323" s="1121" t="s">
        <v>439</v>
      </c>
      <c r="B323" s="1108" t="s">
        <v>101</v>
      </c>
      <c r="C323" s="422" t="str">
        <f>VLOOKUP(A323,Foundation!$B$8:$Q$564,10, 0)</f>
        <v>Sandy</v>
      </c>
      <c r="D323" s="422">
        <f>VLOOKUP(A323,Foundation!$B$8:$Q$547,12, 0)</f>
        <v>46042</v>
      </c>
      <c r="E323" s="422" t="e">
        <f>VLOOKUP(A323,'Erection Compiled '!$B$2:$S$222,10, 0)</f>
        <v>#N/A</v>
      </c>
      <c r="F323" s="422">
        <f>VLOOKUP(A323,Earthing!$B$7:$G$554,4, 0)</f>
        <v>46042</v>
      </c>
    </row>
    <row r="324" spans="1:6" hidden="1">
      <c r="A324" s="1121" t="s">
        <v>1856</v>
      </c>
      <c r="B324" s="1108" t="s">
        <v>123</v>
      </c>
      <c r="C324" s="422" t="str">
        <f>VLOOKUP(A324,Foundation!$B$8:$Q$564,10, 0)</f>
        <v>Sandy</v>
      </c>
      <c r="D324" s="422">
        <f>VLOOKUP(A324,Foundation!$B$8:$Q$547,12, 0)</f>
        <v>46045</v>
      </c>
      <c r="E324" s="422" t="e">
        <f>VLOOKUP(A324,'Erection Compiled '!$B$2:$S$222,10, 0)</f>
        <v>#N/A</v>
      </c>
      <c r="F324" s="422">
        <f>VLOOKUP(A324,Earthing!$B$7:$G$554,4, 0)</f>
        <v>46046</v>
      </c>
    </row>
    <row r="325" spans="1:6">
      <c r="A325" s="1121" t="s">
        <v>1785</v>
      </c>
      <c r="B325" s="1108" t="s">
        <v>111</v>
      </c>
      <c r="C325" s="422" t="str">
        <f>VLOOKUP(A325,Foundation!$B$8:$Q$564,10, 0)</f>
        <v>Sandy</v>
      </c>
      <c r="D325" s="422">
        <f>VLOOKUP(A325,Foundation!$B$8:$Q$547,12, 0)</f>
        <v>45977</v>
      </c>
      <c r="E325" s="422">
        <f>VLOOKUP(A325,'Erection Compiled '!$B$2:$S$222,10, 0)</f>
        <v>46039</v>
      </c>
      <c r="F325" s="422">
        <f>VLOOKUP(A325,Earthing!$B$7:$G$554,4, 0)</f>
        <v>45977</v>
      </c>
    </row>
    <row r="326" spans="1:6">
      <c r="A326" s="1121" t="s">
        <v>1358</v>
      </c>
      <c r="B326" s="1108" t="s">
        <v>101</v>
      </c>
      <c r="C326" s="422" t="str">
        <f>VLOOKUP(A326,Foundation!$B$8:$Q$564,10, 0)</f>
        <v>Sandy</v>
      </c>
      <c r="D326" s="422">
        <f>VLOOKUP(A326,Foundation!$B$8:$Q$547,12, 0)</f>
        <v>45838</v>
      </c>
      <c r="E326" s="422">
        <f>VLOOKUP(A326,'Erection Compiled '!$B$2:$S$222,10, 0)</f>
        <v>46046</v>
      </c>
      <c r="F326" s="422">
        <f>VLOOKUP(A326,Earthing!$B$7:$G$554,4, 0)</f>
        <v>45845</v>
      </c>
    </row>
    <row r="327" spans="1:6">
      <c r="A327" s="1121" t="s">
        <v>161</v>
      </c>
      <c r="B327" s="1108" t="s">
        <v>111</v>
      </c>
      <c r="C327" s="422" t="str">
        <f>VLOOKUP(A327,Foundation!$B$8:$Q$564,10, 0)</f>
        <v>Sandy</v>
      </c>
      <c r="D327" s="422">
        <f>VLOOKUP(A327,Foundation!$B$8:$Q$547,12, 0)</f>
        <v>46004</v>
      </c>
      <c r="E327" s="422" t="e">
        <f>VLOOKUP(A327,'Erection Compiled '!$B$2:$S$222,10, 0)</f>
        <v>#N/A</v>
      </c>
      <c r="F327" s="422">
        <f>VLOOKUP(A327,Earthing!$B$7:$G$554,4, 0)</f>
        <v>46004</v>
      </c>
    </row>
    <row r="328" spans="1:6">
      <c r="A328" s="1121" t="s">
        <v>456</v>
      </c>
      <c r="B328" s="1108" t="s">
        <v>171</v>
      </c>
      <c r="C328" s="422" t="str">
        <f>VLOOKUP(A328,Foundation!$B$8:$Q$564,10, 0)</f>
        <v>Sandy</v>
      </c>
      <c r="D328" s="422">
        <f>VLOOKUP(A328,Foundation!$B$8:$Q$547,12, 0)</f>
        <v>46010</v>
      </c>
      <c r="E328" s="422">
        <f>VLOOKUP(A328,'Erection Compiled '!$B$2:$S$222,10, 0)</f>
        <v>46161</v>
      </c>
      <c r="F328" s="422">
        <f>VLOOKUP(A328,Earthing!$B$7:$G$554,4, 0)</f>
        <v>46011</v>
      </c>
    </row>
    <row r="329" spans="1:6" hidden="1">
      <c r="A329" s="1121" t="s">
        <v>457</v>
      </c>
      <c r="B329" s="1108" t="s">
        <v>118</v>
      </c>
      <c r="C329" s="422" t="str">
        <f>VLOOKUP(A329,Foundation!$B$8:$Q$564,10, 0)</f>
        <v>Sandy</v>
      </c>
      <c r="D329" s="422">
        <f>VLOOKUP(A329,Foundation!$B$8:$Q$547,12, 0)</f>
        <v>46081</v>
      </c>
      <c r="E329" s="422" t="e">
        <f>VLOOKUP(A329,'Erection Compiled '!$B$2:$S$222,10, 0)</f>
        <v>#N/A</v>
      </c>
      <c r="F329" s="422">
        <f>VLOOKUP(A329,Earthing!$B$7:$G$554,4, 0)</f>
        <v>46081</v>
      </c>
    </row>
    <row r="330" spans="1:6">
      <c r="A330" s="1121" t="s">
        <v>1857</v>
      </c>
      <c r="B330" s="1108" t="s">
        <v>123</v>
      </c>
      <c r="C330" s="422" t="str">
        <f>VLOOKUP(A330,Foundation!$B$8:$Q$564,10, 0)</f>
        <v>Sandy</v>
      </c>
      <c r="D330" s="422">
        <f>VLOOKUP(A330,Foundation!$B$8:$Q$547,12, 0)</f>
        <v>45996</v>
      </c>
      <c r="E330" s="422">
        <f>VLOOKUP(A330,'Erection Compiled '!$B$2:$S$222,10, 0)</f>
        <v>46052</v>
      </c>
      <c r="F330" s="422">
        <f>VLOOKUP(A330,Earthing!$B$7:$G$554,4, 0)</f>
        <v>46005</v>
      </c>
    </row>
    <row r="331" spans="1:6">
      <c r="A331" s="1121" t="s">
        <v>1356</v>
      </c>
      <c r="B331" s="1108" t="s">
        <v>129</v>
      </c>
      <c r="C331" s="422" t="str">
        <f>VLOOKUP(A331,Foundation!$B$8:$Q$564,10, 0)</f>
        <v>Sandy</v>
      </c>
      <c r="D331" s="422">
        <f>VLOOKUP(A331,Foundation!$B$8:$Q$547,12, 0)</f>
        <v>45823</v>
      </c>
      <c r="E331" s="422" t="e">
        <f>VLOOKUP(A331,'Erection Compiled '!$B$2:$S$222,10, 0)</f>
        <v>#N/A</v>
      </c>
      <c r="F331" s="422">
        <f>VLOOKUP(A331,Earthing!$B$7:$G$554,4, 0)</f>
        <v>45823</v>
      </c>
    </row>
    <row r="332" spans="1:6">
      <c r="A332" s="1121" t="s">
        <v>460</v>
      </c>
      <c r="B332" s="1108" t="s">
        <v>171</v>
      </c>
      <c r="C332" s="422" t="str">
        <f>VLOOKUP(A332,Foundation!$B$8:$Q$564,10, 0)</f>
        <v>Sandy</v>
      </c>
      <c r="D332" s="422">
        <f>VLOOKUP(A332,Foundation!$B$8:$Q$547,12, 0)</f>
        <v>45765</v>
      </c>
      <c r="E332" s="422">
        <f>VLOOKUP(A332,'Erection Compiled '!$B$2:$S$222,10, 0)</f>
        <v>46012</v>
      </c>
      <c r="F332" s="422">
        <f>VLOOKUP(A332,Earthing!$B$7:$G$554,4, 0)</f>
        <v>45767</v>
      </c>
    </row>
    <row r="333" spans="1:6">
      <c r="A333" s="1121" t="s">
        <v>461</v>
      </c>
      <c r="B333" s="1108" t="s">
        <v>171</v>
      </c>
      <c r="C333" s="422" t="str">
        <f>VLOOKUP(A333,Foundation!$B$8:$Q$564,10, 0)</f>
        <v>Sandy</v>
      </c>
      <c r="D333" s="422">
        <f>VLOOKUP(A333,Foundation!$B$8:$Q$547,12, 0)</f>
        <v>45769</v>
      </c>
      <c r="E333" s="422">
        <f>VLOOKUP(A333,'Erection Compiled '!$B$2:$S$222,10, 0)</f>
        <v>46009</v>
      </c>
      <c r="F333" s="422">
        <f>VLOOKUP(A333,Earthing!$B$7:$G$554,4, 0)</f>
        <v>45768</v>
      </c>
    </row>
    <row r="334" spans="1:6" hidden="1">
      <c r="A334" s="1121" t="s">
        <v>1858</v>
      </c>
      <c r="B334" s="1108" t="s">
        <v>101</v>
      </c>
      <c r="C334" s="422" t="str">
        <f>VLOOKUP(A334,Foundation!$B$8:$Q$564,10, 0)</f>
        <v>Sandy</v>
      </c>
      <c r="D334" s="422">
        <f>VLOOKUP(A334,Foundation!$B$8:$Q$547,12, 0)</f>
        <v>46047</v>
      </c>
      <c r="E334" s="422" t="e">
        <f>VLOOKUP(A334,'Erection Compiled '!$B$2:$S$222,10, 0)</f>
        <v>#N/A</v>
      </c>
      <c r="F334" s="422">
        <f>VLOOKUP(A334,Earthing!$B$7:$G$554,4, 0)</f>
        <v>46050</v>
      </c>
    </row>
    <row r="335" spans="1:6">
      <c r="A335" s="1121" t="s">
        <v>463</v>
      </c>
      <c r="B335" s="1108" t="s">
        <v>228</v>
      </c>
      <c r="C335" s="422" t="str">
        <f>VLOOKUP(A335,Foundation!$B$8:$Q$564,10, 0)</f>
        <v>Sandy</v>
      </c>
      <c r="D335" s="422">
        <f>VLOOKUP(A335,Foundation!$B$8:$Q$547,12, 0)</f>
        <v>45813</v>
      </c>
      <c r="E335" s="422">
        <f>VLOOKUP(A335,'Erection Compiled '!$B$2:$S$222,10, 0)</f>
        <v>46016</v>
      </c>
      <c r="F335" s="422">
        <f>VLOOKUP(A335,Earthing!$B$7:$G$554,4, 0)</f>
        <v>45814</v>
      </c>
    </row>
    <row r="336" spans="1:6" hidden="1">
      <c r="A336" s="1121" t="s">
        <v>162</v>
      </c>
      <c r="B336" s="1108" t="s">
        <v>111</v>
      </c>
      <c r="C336" s="422" t="e">
        <f>VLOOKUP(A336,Foundation!$B$8:$Q$564,10, 0)</f>
        <v>#N/A</v>
      </c>
      <c r="D336" s="422" t="e">
        <f>VLOOKUP(A336,Foundation!$B$8:$Q$547,12, 0)</f>
        <v>#N/A</v>
      </c>
      <c r="E336" s="422" t="e">
        <f>VLOOKUP(A336,'Erection Compiled '!$B$2:$S$222,10, 0)</f>
        <v>#N/A</v>
      </c>
      <c r="F336" s="422" t="e">
        <f>VLOOKUP(A336,Earthing!$B$7:$G$554,4, 0)</f>
        <v>#N/A</v>
      </c>
    </row>
    <row r="337" spans="1:6" hidden="1">
      <c r="A337" s="1121" t="s">
        <v>849</v>
      </c>
      <c r="B337" s="1108" t="s">
        <v>114</v>
      </c>
      <c r="C337" s="422" t="e">
        <f>VLOOKUP(A337,Foundation!$B$8:$Q$564,10, 0)</f>
        <v>#N/A</v>
      </c>
      <c r="D337" s="422" t="e">
        <f>VLOOKUP(A337,Foundation!$B$8:$Q$547,12, 0)</f>
        <v>#N/A</v>
      </c>
      <c r="E337" s="422" t="e">
        <f>VLOOKUP(A337,'Erection Compiled '!$B$2:$S$222,10, 0)</f>
        <v>#N/A</v>
      </c>
      <c r="F337" s="422" t="e">
        <f>VLOOKUP(A337,Earthing!$B$7:$G$554,4, 0)</f>
        <v>#N/A</v>
      </c>
    </row>
    <row r="338" spans="1:6" hidden="1">
      <c r="A338" s="1121" t="s">
        <v>720</v>
      </c>
      <c r="B338" s="1108" t="s">
        <v>171</v>
      </c>
      <c r="C338" s="422" t="e">
        <f>VLOOKUP(A338,Foundation!$B$8:$Q$564,10, 0)</f>
        <v>#N/A</v>
      </c>
      <c r="D338" s="422" t="e">
        <f>VLOOKUP(A338,Foundation!$B$8:$Q$547,12, 0)</f>
        <v>#N/A</v>
      </c>
      <c r="E338" s="422" t="e">
        <f>VLOOKUP(A338,'Erection Compiled '!$B$2:$S$222,10, 0)</f>
        <v>#N/A</v>
      </c>
      <c r="F338" s="422" t="e">
        <f>VLOOKUP(A338,Earthing!$B$7:$G$554,4, 0)</f>
        <v>#N/A</v>
      </c>
    </row>
    <row r="339" spans="1:6" hidden="1">
      <c r="A339" s="1121" t="s">
        <v>721</v>
      </c>
      <c r="B339" s="1108" t="s">
        <v>171</v>
      </c>
      <c r="C339" s="422" t="str">
        <f>VLOOKUP(A339,Foundation!$B$8:$Q$564,10, 0)</f>
        <v>Sandy</v>
      </c>
      <c r="D339" s="422">
        <f>VLOOKUP(A339,Foundation!$B$8:$Q$547,12, 0)</f>
        <v>46030</v>
      </c>
      <c r="E339" s="422" t="e">
        <f>VLOOKUP(A339,'Erection Compiled '!$B$2:$S$222,10, 0)</f>
        <v>#N/A</v>
      </c>
      <c r="F339" s="422">
        <f>VLOOKUP(A339,Earthing!$B$7:$G$554,4, 0)</f>
        <v>46031</v>
      </c>
    </row>
    <row r="340" spans="1:6">
      <c r="A340" s="1121" t="s">
        <v>850</v>
      </c>
      <c r="B340" s="1108" t="s">
        <v>101</v>
      </c>
      <c r="C340" s="422" t="str">
        <f>VLOOKUP(A340,Foundation!$B$8:$Q$564,10, 0)</f>
        <v>Sandy</v>
      </c>
      <c r="D340" s="422">
        <f>VLOOKUP(A340,Foundation!$B$8:$Q$547,12, 0)</f>
        <v>45930</v>
      </c>
      <c r="E340" s="422">
        <f>VLOOKUP(A340,'Erection Compiled '!$B$2:$S$222,10, 0)</f>
        <v>46021</v>
      </c>
      <c r="F340" s="422">
        <f>VLOOKUP(A340,Earthing!$B$7:$G$554,4, 0)</f>
        <v>45930</v>
      </c>
    </row>
    <row r="341" spans="1:6">
      <c r="A341" s="1121" t="s">
        <v>851</v>
      </c>
      <c r="B341" s="1108" t="s">
        <v>123</v>
      </c>
      <c r="C341" s="422" t="str">
        <f>VLOOKUP(A341,Foundation!$B$8:$Q$564,10, 0)</f>
        <v>Sandy</v>
      </c>
      <c r="D341" s="422">
        <f>VLOOKUP(A341,Foundation!$B$8:$Q$547,12, 0)</f>
        <v>46021</v>
      </c>
      <c r="E341" s="422" t="e">
        <f>VLOOKUP(A341,'Erection Compiled '!$B$2:$S$222,10, 0)</f>
        <v>#N/A</v>
      </c>
      <c r="F341" s="422">
        <f>VLOOKUP(A341,Earthing!$B$7:$G$554,4, 0)</f>
        <v>46021</v>
      </c>
    </row>
    <row r="342" spans="1:6">
      <c r="A342" s="1121" t="s">
        <v>852</v>
      </c>
      <c r="B342" s="1108" t="s">
        <v>123</v>
      </c>
      <c r="C342" s="422" t="str">
        <f>VLOOKUP(A342,Foundation!$B$8:$Q$564,10, 0)</f>
        <v>Sandy</v>
      </c>
      <c r="D342" s="422">
        <f>VLOOKUP(A342,Foundation!$B$8:$Q$547,12, 0)</f>
        <v>45862</v>
      </c>
      <c r="E342" s="422" t="e">
        <f>VLOOKUP(A342,'Erection Compiled '!$B$2:$S$222,10, 0)</f>
        <v>#N/A</v>
      </c>
      <c r="F342" s="422">
        <f>VLOOKUP(A342,Earthing!$B$7:$G$554,4, 0)</f>
        <v>45895</v>
      </c>
    </row>
    <row r="343" spans="1:6">
      <c r="A343" s="1121" t="s">
        <v>725</v>
      </c>
      <c r="B343" s="1108" t="s">
        <v>168</v>
      </c>
      <c r="C343" s="422" t="str">
        <f>VLOOKUP(A343,Foundation!$B$8:$Q$564,10, 0)</f>
        <v>Sandy</v>
      </c>
      <c r="D343" s="422">
        <f>VLOOKUP(A343,Foundation!$B$8:$Q$547,12, 0)</f>
        <v>45852</v>
      </c>
      <c r="E343" s="422" t="e">
        <f>VLOOKUP(A343,'Erection Compiled '!$B$2:$S$222,10, 0)</f>
        <v>#N/A</v>
      </c>
      <c r="F343" s="422">
        <f>VLOOKUP(A343,Earthing!$B$7:$G$554,4, 0)</f>
        <v>45895</v>
      </c>
    </row>
    <row r="344" spans="1:6">
      <c r="A344" s="1121" t="s">
        <v>726</v>
      </c>
      <c r="B344" s="1108" t="s">
        <v>168</v>
      </c>
      <c r="C344" s="422" t="str">
        <f>VLOOKUP(A344,Foundation!$B$8:$Q$564,10, 0)</f>
        <v>Sandy</v>
      </c>
      <c r="D344" s="422">
        <f>VLOOKUP(A344,Foundation!$B$8:$Q$547,12, 0)</f>
        <v>45918</v>
      </c>
      <c r="E344" s="422" t="e">
        <f>VLOOKUP(A344,'Erection Compiled '!$B$2:$S$222,10, 0)</f>
        <v>#N/A</v>
      </c>
      <c r="F344" s="422">
        <f>VLOOKUP(A344,Earthing!$B$7:$G$554,4, 0)</f>
        <v>45916</v>
      </c>
    </row>
    <row r="345" spans="1:6">
      <c r="A345" s="1121" t="s">
        <v>727</v>
      </c>
      <c r="B345" s="1108" t="s">
        <v>168</v>
      </c>
      <c r="C345" s="422" t="str">
        <f>VLOOKUP(A345,Foundation!$B$8:$Q$564,10, 0)</f>
        <v>Sandy</v>
      </c>
      <c r="D345" s="422">
        <f>VLOOKUP(A345,Foundation!$B$8:$Q$547,12, 0)</f>
        <v>45910</v>
      </c>
      <c r="E345" s="422" t="e">
        <f>VLOOKUP(A345,'Erection Compiled '!$B$2:$S$222,10, 0)</f>
        <v>#N/A</v>
      </c>
      <c r="F345" s="422">
        <f>VLOOKUP(A345,Earthing!$B$7:$G$554,4, 0)</f>
        <v>45910</v>
      </c>
    </row>
    <row r="346" spans="1:6">
      <c r="A346" s="1121" t="s">
        <v>163</v>
      </c>
      <c r="B346" s="1108" t="s">
        <v>114</v>
      </c>
      <c r="C346" s="422" t="str">
        <f>VLOOKUP(A346,Foundation!$B$8:$Q$564,10, 0)</f>
        <v>Sandy</v>
      </c>
      <c r="D346" s="422">
        <f>VLOOKUP(A346,Foundation!$B$8:$Q$547,12, 0)</f>
        <v>45888</v>
      </c>
      <c r="E346" s="422">
        <f>VLOOKUP(A346,'Erection Compiled '!$B$2:$S$222,10, 0)</f>
        <v>46033</v>
      </c>
      <c r="F346" s="422">
        <f>VLOOKUP(A346,Earthing!$B$7:$G$554,4, 0)</f>
        <v>45895</v>
      </c>
    </row>
    <row r="347" spans="1:6">
      <c r="A347" s="1121" t="s">
        <v>729</v>
      </c>
      <c r="B347" s="1108" t="s">
        <v>228</v>
      </c>
      <c r="C347" s="422" t="str">
        <f>VLOOKUP(A347,Foundation!$B$8:$Q$564,10, 0)</f>
        <v>Sandy</v>
      </c>
      <c r="D347" s="422">
        <f>VLOOKUP(A347,Foundation!$B$8:$Q$547,12, 0)</f>
        <v>45871</v>
      </c>
      <c r="E347" s="422">
        <f>VLOOKUP(A347,'Erection Compiled '!$B$2:$S$222,10, 0)</f>
        <v>46007</v>
      </c>
      <c r="F347" s="422">
        <f>VLOOKUP(A347,Earthing!$B$7:$G$554,4, 0)</f>
        <v>45895</v>
      </c>
    </row>
    <row r="348" spans="1:6">
      <c r="A348" s="1121" t="s">
        <v>730</v>
      </c>
      <c r="B348" s="1108" t="s">
        <v>171</v>
      </c>
      <c r="C348" s="422" t="str">
        <f>VLOOKUP(A348,Foundation!$B$8:$Q$564,10, 0)</f>
        <v>Sandy</v>
      </c>
      <c r="D348" s="422">
        <f>VLOOKUP(A348,Foundation!$B$8:$Q$547,12, 0)</f>
        <v>45864</v>
      </c>
      <c r="E348" s="422">
        <f>VLOOKUP(A348,'Erection Compiled '!$B$2:$S$222,10, 0)</f>
        <v>46003</v>
      </c>
      <c r="F348" s="422">
        <f>VLOOKUP(A348,Earthing!$B$7:$G$554,4, 0)</f>
        <v>45895</v>
      </c>
    </row>
    <row r="349" spans="1:6">
      <c r="A349" s="1121" t="s">
        <v>731</v>
      </c>
      <c r="B349" s="1108" t="s">
        <v>228</v>
      </c>
      <c r="C349" s="422" t="str">
        <f>VLOOKUP(A349,Foundation!$B$8:$Q$564,10, 0)</f>
        <v>Sandy</v>
      </c>
      <c r="D349" s="422">
        <f>VLOOKUP(A349,Foundation!$B$8:$Q$547,12, 0)</f>
        <v>46037</v>
      </c>
      <c r="E349" s="422">
        <f>VLOOKUP(A349,'Erection Compiled '!$B$2:$S$222,10, 0)</f>
        <v>46173</v>
      </c>
      <c r="F349" s="422">
        <f>VLOOKUP(A349,Earthing!$B$7:$G$554,4, 0)</f>
        <v>46037</v>
      </c>
    </row>
    <row r="350" spans="1:6" hidden="1">
      <c r="A350" s="1121" t="s">
        <v>853</v>
      </c>
      <c r="B350" s="1108" t="s">
        <v>178</v>
      </c>
      <c r="C350" s="422" t="e">
        <f>VLOOKUP(A350,Foundation!$B$8:$Q$564,10, 0)</f>
        <v>#N/A</v>
      </c>
      <c r="D350" s="422" t="e">
        <f>VLOOKUP(A350,Foundation!$B$8:$Q$547,12, 0)</f>
        <v>#N/A</v>
      </c>
      <c r="E350" s="422" t="e">
        <f>VLOOKUP(A350,'Erection Compiled '!$B$2:$S$222,10, 0)</f>
        <v>#N/A</v>
      </c>
      <c r="F350" s="422" t="e">
        <f>VLOOKUP(A350,Earthing!$B$7:$G$554,4, 0)</f>
        <v>#N/A</v>
      </c>
    </row>
    <row r="351" spans="1:6">
      <c r="A351" s="1121" t="s">
        <v>733</v>
      </c>
      <c r="B351" s="1108" t="s">
        <v>234</v>
      </c>
      <c r="C351" s="422" t="str">
        <f>VLOOKUP(A351,Foundation!$B$8:$Q$564,10, 0)</f>
        <v>Sandy</v>
      </c>
      <c r="D351" s="422">
        <f>VLOOKUP(A351,Foundation!$B$8:$Q$547,12, 0)</f>
        <v>45989</v>
      </c>
      <c r="E351" s="422">
        <f>VLOOKUP(A351,'Erection Compiled '!$B$2:$S$222,10, 0)</f>
        <v>46038</v>
      </c>
      <c r="F351" s="422">
        <f>VLOOKUP(A351,Earthing!$B$7:$G$554,4, 0)</f>
        <v>46008</v>
      </c>
    </row>
    <row r="352" spans="1:6">
      <c r="A352" s="1121" t="s">
        <v>735</v>
      </c>
      <c r="B352" s="1108" t="s">
        <v>228</v>
      </c>
      <c r="C352" s="422" t="str">
        <f>VLOOKUP(A352,Foundation!$B$8:$Q$564,10, 0)</f>
        <v>Sandy</v>
      </c>
      <c r="D352" s="422">
        <f>VLOOKUP(A352,Foundation!$B$8:$Q$547,12, 0)</f>
        <v>46005</v>
      </c>
      <c r="E352" s="422">
        <f>VLOOKUP(A352,'Erection Compiled '!$B$2:$S$222,10, 0)</f>
        <v>46061</v>
      </c>
      <c r="F352" s="422">
        <f>VLOOKUP(A352,Earthing!$B$7:$G$554,4, 0)</f>
        <v>46008</v>
      </c>
    </row>
    <row r="353" spans="1:6">
      <c r="A353" s="1121" t="s">
        <v>738</v>
      </c>
      <c r="B353" s="1108" t="s">
        <v>234</v>
      </c>
      <c r="C353" s="422" t="str">
        <f>VLOOKUP(A353,Foundation!$B$8:$Q$564,10, 0)</f>
        <v>Sandy</v>
      </c>
      <c r="D353" s="422">
        <f>VLOOKUP(A353,Foundation!$B$8:$Q$547,12, 0)</f>
        <v>45892</v>
      </c>
      <c r="E353" s="422">
        <f>VLOOKUP(A353,'Erection Compiled '!$B$2:$S$222,10, 0)</f>
        <v>46037</v>
      </c>
      <c r="F353" s="422">
        <f>VLOOKUP(A353,Earthing!$B$7:$G$554,4, 0)</f>
        <v>45893</v>
      </c>
    </row>
    <row r="354" spans="1:6">
      <c r="A354" s="1121" t="s">
        <v>740</v>
      </c>
      <c r="B354" s="1108" t="s">
        <v>168</v>
      </c>
      <c r="C354" s="422" t="str">
        <f>VLOOKUP(A354,Foundation!$B$8:$Q$564,10, 0)</f>
        <v>Sandy</v>
      </c>
      <c r="D354" s="422">
        <f>VLOOKUP(A354,Foundation!$B$8:$Q$547,12, 0)</f>
        <v>45997</v>
      </c>
      <c r="E354" s="422">
        <f>VLOOKUP(A354,'Erection Compiled '!$B$2:$S$222,10, 0)</f>
        <v>46064</v>
      </c>
      <c r="F354" s="422">
        <f>VLOOKUP(A354,Earthing!$B$7:$G$554,4, 0)</f>
        <v>46006</v>
      </c>
    </row>
    <row r="355" spans="1:6">
      <c r="A355" s="1121" t="s">
        <v>164</v>
      </c>
      <c r="B355" s="1108" t="s">
        <v>111</v>
      </c>
      <c r="C355" s="422" t="str">
        <f>VLOOKUP(A355,Foundation!$B$8:$Q$564,10, 0)</f>
        <v>Sandy</v>
      </c>
      <c r="D355" s="422">
        <f>VLOOKUP(A355,Foundation!$B$8:$Q$547,12, 0)</f>
        <v>45904</v>
      </c>
      <c r="E355" s="422">
        <f>VLOOKUP(A355,'Erection Compiled '!$B$2:$S$222,10, 0)</f>
        <v>46058</v>
      </c>
      <c r="F355" s="422">
        <f>VLOOKUP(A355,Earthing!$B$7:$G$554,4, 0)</f>
        <v>45905</v>
      </c>
    </row>
    <row r="356" spans="1:6">
      <c r="A356" s="1121" t="s">
        <v>743</v>
      </c>
      <c r="B356" s="1108" t="s">
        <v>111</v>
      </c>
      <c r="C356" s="422" t="str">
        <f>VLOOKUP(A356,Foundation!$B$8:$Q$564,10, 0)</f>
        <v>Sandy</v>
      </c>
      <c r="D356" s="422">
        <f>VLOOKUP(A356,Foundation!$B$8:$Q$547,12, 0)</f>
        <v>46019</v>
      </c>
      <c r="E356" s="422">
        <f>VLOOKUP(A356,'Erection Compiled '!$B$2:$S$222,10, 0)</f>
        <v>46071</v>
      </c>
      <c r="F356" s="422">
        <f>VLOOKUP(A356,Earthing!$B$7:$G$554,4, 0)</f>
        <v>46020</v>
      </c>
    </row>
    <row r="357" spans="1:6">
      <c r="A357" s="1121" t="s">
        <v>745</v>
      </c>
      <c r="B357" s="1108" t="s">
        <v>168</v>
      </c>
      <c r="C357" s="422" t="str">
        <f>VLOOKUP(A357,Foundation!$B$8:$Q$564,10, 0)</f>
        <v>Sandy</v>
      </c>
      <c r="D357" s="422">
        <f>VLOOKUP(A357,Foundation!$B$8:$Q$547,12, 0)</f>
        <v>46011</v>
      </c>
      <c r="E357" s="422">
        <f>VLOOKUP(A357,'Erection Compiled '!$B$2:$S$222,10, 0)</f>
        <v>46066</v>
      </c>
      <c r="F357" s="422">
        <f>VLOOKUP(A357,Earthing!$B$7:$G$554,4, 0)</f>
        <v>46012</v>
      </c>
    </row>
    <row r="358" spans="1:6">
      <c r="A358" s="1121" t="s">
        <v>770</v>
      </c>
      <c r="B358" s="1108" t="s">
        <v>234</v>
      </c>
      <c r="C358" s="422" t="str">
        <f>VLOOKUP(A358,Foundation!$B$8:$Q$564,10, 0)</f>
        <v>Sandy</v>
      </c>
      <c r="D358" s="422">
        <f>VLOOKUP(A358,Foundation!$B$8:$Q$547,12, 0)</f>
        <v>45977</v>
      </c>
      <c r="E358" s="422">
        <f>VLOOKUP(A358,'Erection Compiled '!$B$2:$S$222,10, 0)</f>
        <v>46001</v>
      </c>
      <c r="F358" s="422">
        <f>VLOOKUP(A358,Earthing!$B$7:$G$554,4, 0)</f>
        <v>46009</v>
      </c>
    </row>
    <row r="359" spans="1:6">
      <c r="A359" s="1121" t="s">
        <v>1823</v>
      </c>
      <c r="B359" s="1108" t="s">
        <v>105</v>
      </c>
      <c r="C359" s="422" t="str">
        <f>VLOOKUP(A359,Foundation!$B$8:$Q$564,10, 0)</f>
        <v>Sandy</v>
      </c>
      <c r="D359" s="422">
        <f>VLOOKUP(A359,Foundation!$B$8:$Q$547,12, 0)</f>
        <v>45983</v>
      </c>
      <c r="E359" s="422">
        <f>VLOOKUP(A359,'Erection Compiled '!$B$2:$S$222,10, 0)</f>
        <v>46004</v>
      </c>
      <c r="F359" s="422">
        <f>VLOOKUP(A359,Earthing!$B$7:$G$554,4, 0)</f>
        <v>46009</v>
      </c>
    </row>
    <row r="360" spans="1:6">
      <c r="A360" s="1121" t="s">
        <v>182</v>
      </c>
      <c r="B360" s="1108" t="s">
        <v>133</v>
      </c>
      <c r="C360" s="422" t="str">
        <f>VLOOKUP(A360,Foundation!$B$8:$Q$564,10, 0)</f>
        <v>DFR</v>
      </c>
      <c r="D360" s="422">
        <f>VLOOKUP(A360,Foundation!$B$8:$Q$547,12, 0)</f>
        <v>45969</v>
      </c>
      <c r="E360" s="422">
        <f>VLOOKUP(A360,'Erection Compiled '!$B$2:$S$222,10, 0)</f>
        <v>46005</v>
      </c>
      <c r="F360" s="422">
        <f>VLOOKUP(A360,Earthing!$B$7:$G$554,4, 0)</f>
        <v>45969</v>
      </c>
    </row>
    <row r="361" spans="1:6">
      <c r="A361" s="1121" t="s">
        <v>184</v>
      </c>
      <c r="B361" s="1108" t="s">
        <v>103</v>
      </c>
      <c r="C361" s="422" t="str">
        <f>VLOOKUP(A361,Foundation!$B$8:$Q$564,10, 0)</f>
        <v>DFR</v>
      </c>
      <c r="D361" s="422">
        <f>VLOOKUP(A361,Foundation!$B$8:$Q$547,12, 0)</f>
        <v>45991</v>
      </c>
      <c r="E361" s="422">
        <f>VLOOKUP(A361,'Erection Compiled '!$B$2:$S$222,10, 0)</f>
        <v>46026</v>
      </c>
      <c r="F361" s="422">
        <f>VLOOKUP(A361,Earthing!$B$7:$G$554,4, 0)</f>
        <v>45993</v>
      </c>
    </row>
    <row r="362" spans="1:6">
      <c r="A362" s="1121" t="s">
        <v>185</v>
      </c>
      <c r="B362" s="1108" t="s">
        <v>111</v>
      </c>
      <c r="C362" s="422" t="str">
        <f>VLOOKUP(A362,Foundation!$B$8:$Q$564,10, 0)</f>
        <v>DFR</v>
      </c>
      <c r="D362" s="422">
        <f>VLOOKUP(A362,Foundation!$B$8:$Q$547,12, 0)</f>
        <v>45983</v>
      </c>
      <c r="E362" s="422">
        <f>VLOOKUP(A362,'Erection Compiled '!$B$2:$S$222,10, 0)</f>
        <v>46012</v>
      </c>
      <c r="F362" s="422">
        <f>VLOOKUP(A362,Earthing!$B$7:$G$554,4, 0)</f>
        <v>45984</v>
      </c>
    </row>
    <row r="363" spans="1:6" hidden="1">
      <c r="A363" s="1121" t="s">
        <v>1859</v>
      </c>
      <c r="B363" s="1108" t="s">
        <v>1860</v>
      </c>
      <c r="C363" s="422" t="e">
        <f>VLOOKUP(A363,Foundation!$B$8:$Q$564,10, 0)</f>
        <v>#N/A</v>
      </c>
      <c r="D363" s="422" t="e">
        <f>VLOOKUP(A363,Foundation!$B$8:$Q$547,12, 0)</f>
        <v>#N/A</v>
      </c>
      <c r="E363" s="422" t="e">
        <f>VLOOKUP(A363,'Erection Compiled '!$B$2:$S$222,10, 0)</f>
        <v>#N/A</v>
      </c>
      <c r="F363" s="422" t="e">
        <f>VLOOKUP(A363,Earthing!$B$7:$G$554,4, 0)</f>
        <v>#N/A</v>
      </c>
    </row>
    <row r="364" spans="1:6" hidden="1">
      <c r="A364" s="1121" t="s">
        <v>1861</v>
      </c>
      <c r="B364" s="1108" t="s">
        <v>1860</v>
      </c>
      <c r="C364" s="422" t="e">
        <f>VLOOKUP(A364,Foundation!$B$8:$Q$564,10, 0)</f>
        <v>#N/A</v>
      </c>
      <c r="D364" s="422" t="e">
        <f>VLOOKUP(A364,Foundation!$B$8:$Q$547,12, 0)</f>
        <v>#N/A</v>
      </c>
      <c r="E364" s="422" t="e">
        <f>VLOOKUP(A364,'Erection Compiled '!$B$2:$S$222,10, 0)</f>
        <v>#N/A</v>
      </c>
      <c r="F364" s="422" t="e">
        <f>VLOOKUP(A364,Earthing!$B$7:$G$554,4, 0)</f>
        <v>#N/A</v>
      </c>
    </row>
    <row r="365" spans="1:6" hidden="1">
      <c r="A365" s="1121" t="s">
        <v>186</v>
      </c>
      <c r="B365" s="1108" t="s">
        <v>111</v>
      </c>
      <c r="C365" s="422" t="str">
        <f>VLOOKUP(A365,Foundation!$B$8:$Q$564,10, 0)</f>
        <v>DFR</v>
      </c>
      <c r="D365" s="422">
        <f>VLOOKUP(A365,Foundation!$B$8:$Q$547,12, 0)</f>
        <v>46145</v>
      </c>
      <c r="E365" s="422" t="e">
        <f>VLOOKUP(A365,'Erection Compiled '!$B$2:$S$222,10, 0)</f>
        <v>#N/A</v>
      </c>
      <c r="F365" s="422">
        <f>VLOOKUP(A365,Earthing!$B$7:$G$554,4, 0)</f>
        <v>46148</v>
      </c>
    </row>
    <row r="366" spans="1:6" hidden="1">
      <c r="A366" s="1121" t="s">
        <v>1862</v>
      </c>
      <c r="B366" s="1108" t="s">
        <v>111</v>
      </c>
      <c r="C366" s="422" t="str">
        <f>VLOOKUP(A366,Foundation!$B$8:$Q$564,10, 0)</f>
        <v>DFR</v>
      </c>
      <c r="D366" s="422">
        <f>VLOOKUP(A366,Foundation!$B$8:$Q$547,12, 0)</f>
        <v>46091</v>
      </c>
      <c r="E366" s="422" t="e">
        <f>VLOOKUP(A366,'Erection Compiled '!$B$2:$S$222,10, 0)</f>
        <v>#N/A</v>
      </c>
      <c r="F366" s="422">
        <f>VLOOKUP(A366,Earthing!$B$7:$G$554,4, 0)</f>
        <v>46092</v>
      </c>
    </row>
    <row r="367" spans="1:6" hidden="1">
      <c r="A367" s="1121" t="s">
        <v>1863</v>
      </c>
      <c r="B367" s="1108" t="s">
        <v>1908</v>
      </c>
      <c r="C367" s="422" t="str">
        <f>VLOOKUP(A367,Foundation!$B$8:$Q$564,10, 0)</f>
        <v>DFR</v>
      </c>
      <c r="D367" s="422">
        <f>VLOOKUP(A367,Foundation!$B$8:$Q$547,12, 0)</f>
        <v>46085</v>
      </c>
      <c r="E367" s="422" t="e">
        <f>VLOOKUP(A367,'Erection Compiled '!$B$2:$S$222,10, 0)</f>
        <v>#N/A</v>
      </c>
      <c r="F367" s="422">
        <f>VLOOKUP(A367,Earthing!$B$7:$G$554,4, 0)</f>
        <v>46092</v>
      </c>
    </row>
    <row r="368" spans="1:6" hidden="1">
      <c r="A368" s="1121" t="s">
        <v>505</v>
      </c>
      <c r="B368" s="1108" t="s">
        <v>1909</v>
      </c>
      <c r="C368" s="422" t="e">
        <f>VLOOKUP(A368,Foundation!$B$8:$Q$564,10, 0)</f>
        <v>#N/A</v>
      </c>
      <c r="D368" s="422" t="e">
        <f>VLOOKUP(A368,Foundation!$B$8:$Q$547,12, 0)</f>
        <v>#N/A</v>
      </c>
      <c r="E368" s="422" t="e">
        <f>VLOOKUP(A368,'Erection Compiled '!$B$2:$S$222,10, 0)</f>
        <v>#N/A</v>
      </c>
      <c r="F368" s="422" t="e">
        <f>VLOOKUP(A368,Earthing!$B$7:$G$554,4, 0)</f>
        <v>#N/A</v>
      </c>
    </row>
    <row r="369" spans="1:6">
      <c r="A369" s="1121" t="s">
        <v>772</v>
      </c>
      <c r="B369" s="1108" t="s">
        <v>171</v>
      </c>
      <c r="C369" s="422" t="str">
        <f>VLOOKUP(A369,Foundation!$B$8:$Q$564,10, 0)</f>
        <v>Sandy</v>
      </c>
      <c r="D369" s="422">
        <f>VLOOKUP(A369,Foundation!$B$8:$Q$547,12, 0)</f>
        <v>45972</v>
      </c>
      <c r="E369" s="422">
        <f>VLOOKUP(A369,'Erection Compiled '!$B$2:$S$222,10, 0)</f>
        <v>45994</v>
      </c>
      <c r="F369" s="422">
        <f>VLOOKUP(A369,Earthing!$B$7:$G$554,4, 0)</f>
        <v>46009</v>
      </c>
    </row>
    <row r="370" spans="1:6">
      <c r="A370" s="1119" t="s">
        <v>1926</v>
      </c>
      <c r="B370" s="1109" t="s">
        <v>1905</v>
      </c>
      <c r="C370" s="422" t="str">
        <f>VLOOKUP(A370,Foundation!$B$8:$Q$564,10, 0)</f>
        <v>Sandy</v>
      </c>
      <c r="D370" s="422">
        <f>VLOOKUP(A370,Foundation!$B$8:$Q$547,12, 0)</f>
        <v>45711</v>
      </c>
      <c r="E370" s="422">
        <f>VLOOKUP(A370,'Erection Compiled '!$B$2:$S$222,10, 0)</f>
        <v>45991</v>
      </c>
      <c r="F370" s="422">
        <f>VLOOKUP(A370,Earthing!$B$7:$G$554,4, 0)</f>
        <v>45712</v>
      </c>
    </row>
    <row r="371" spans="1:6">
      <c r="A371" s="1121" t="s">
        <v>762</v>
      </c>
      <c r="B371" s="1108" t="s">
        <v>171</v>
      </c>
      <c r="C371" s="422" t="str">
        <f>VLOOKUP(A371,Foundation!$B$8:$Q$564,10, 0)</f>
        <v>Sandy</v>
      </c>
      <c r="D371" s="422">
        <f>VLOOKUP(A371,Foundation!$B$8:$Q$547,12, 0)</f>
        <v>45946</v>
      </c>
      <c r="E371" s="422">
        <f>VLOOKUP(A371,'Erection Compiled '!$B$2:$S$222,10, 0)</f>
        <v>45991</v>
      </c>
      <c r="F371" s="422">
        <f>VLOOKUP(A371,Earthing!$B$7:$G$554,4, 0)</f>
        <v>45946</v>
      </c>
    </row>
    <row r="372" spans="1:6">
      <c r="A372" s="1117" t="s">
        <v>408</v>
      </c>
      <c r="B372" s="1106" t="s">
        <v>111</v>
      </c>
      <c r="C372" s="422" t="str">
        <f>VLOOKUP(A372,Foundation!$B$8:$Q$564,10, 0)</f>
        <v>DFR</v>
      </c>
      <c r="D372" s="422">
        <f>VLOOKUP(A372,Foundation!$B$8:$Q$547,12, 0)</f>
        <v>45869</v>
      </c>
      <c r="E372" s="422">
        <f>VLOOKUP(A372,'Erection Compiled '!$B$2:$S$222,10, 0)</f>
        <v>45990</v>
      </c>
      <c r="F372" s="422">
        <f>VLOOKUP(A372,Earthing!$B$7:$G$554,4, 0)</f>
        <v>45871</v>
      </c>
    </row>
    <row r="373" spans="1:6">
      <c r="A373" s="1121" t="s">
        <v>854</v>
      </c>
      <c r="B373" s="1108" t="s">
        <v>123</v>
      </c>
      <c r="C373" s="422" t="str">
        <f>VLOOKUP(A373,Foundation!$B$8:$Q$564,10, 0)</f>
        <v>Sandy</v>
      </c>
      <c r="D373" s="422">
        <f>VLOOKUP(A373,Foundation!$B$8:$Q$547,12, 0)</f>
        <v>45889</v>
      </c>
      <c r="E373" s="422">
        <f>VLOOKUP(A373,'Erection Compiled '!$B$2:$S$222,10, 0)</f>
        <v>45989</v>
      </c>
      <c r="F373" s="422">
        <f>VLOOKUP(A373,Earthing!$B$7:$G$554,4, 0)</f>
        <v>45895</v>
      </c>
    </row>
    <row r="374" spans="1:6">
      <c r="A374" s="1121" t="s">
        <v>1654</v>
      </c>
      <c r="B374" s="1108" t="s">
        <v>174</v>
      </c>
      <c r="C374" s="422" t="str">
        <f>VLOOKUP(A374,Foundation!$B$8:$Q$564,10, 0)</f>
        <v>Sandy</v>
      </c>
      <c r="D374" s="422">
        <f>VLOOKUP(A374,Foundation!$B$8:$Q$547,12, 0)</f>
        <v>45881</v>
      </c>
      <c r="E374" s="422">
        <f>VLOOKUP(A374,'Erection Compiled '!$B$2:$S$222,10, 0)</f>
        <v>45989</v>
      </c>
      <c r="F374" s="422">
        <f>VLOOKUP(A374,Earthing!$B$7:$G$554,4, 0)</f>
        <v>45897</v>
      </c>
    </row>
    <row r="375" spans="1:6">
      <c r="A375" s="1121" t="s">
        <v>761</v>
      </c>
      <c r="B375" s="1108" t="s">
        <v>168</v>
      </c>
      <c r="C375" s="422" t="str">
        <f>VLOOKUP(A375,Foundation!$B$8:$Q$564,10, 0)</f>
        <v>Sandy</v>
      </c>
      <c r="D375" s="422">
        <f>VLOOKUP(A375,Foundation!$B$8:$Q$547,12, 0)</f>
        <v>45941</v>
      </c>
      <c r="E375" s="422">
        <f>VLOOKUP(A375,'Erection Compiled '!$B$2:$S$222,10, 0)</f>
        <v>45988</v>
      </c>
      <c r="F375" s="422">
        <f>VLOOKUP(A375,Earthing!$B$7:$G$554,4, 0)</f>
        <v>45946</v>
      </c>
    </row>
    <row r="376" spans="1:6">
      <c r="A376" s="1119" t="s">
        <v>1927</v>
      </c>
      <c r="B376" s="1109" t="s">
        <v>1906</v>
      </c>
      <c r="C376" s="422" t="str">
        <f>VLOOKUP(A376,Foundation!$B$8:$Q$564,10, 0)</f>
        <v>Sandy</v>
      </c>
      <c r="D376" s="422">
        <f>VLOOKUP(A376,Foundation!$B$8:$Q$547,12, 0)</f>
        <v>45969</v>
      </c>
      <c r="E376" s="422">
        <f>VLOOKUP(A376,'Erection Compiled '!$B$2:$S$222,10, 0)</f>
        <v>45986</v>
      </c>
      <c r="F376" s="422">
        <f>VLOOKUP(A376,Earthing!$B$7:$G$554,4, 0)</f>
        <v>45972</v>
      </c>
    </row>
    <row r="377" spans="1:6">
      <c r="A377" s="1121" t="s">
        <v>1345</v>
      </c>
      <c r="B377" s="1108" t="s">
        <v>228</v>
      </c>
      <c r="C377" s="422" t="str">
        <f>VLOOKUP(A377,Foundation!$B$8:$Q$564,10, 0)</f>
        <v>Sandy</v>
      </c>
      <c r="D377" s="422">
        <f>VLOOKUP(A377,Foundation!$B$8:$Q$547,12, 0)</f>
        <v>45961</v>
      </c>
      <c r="E377" s="422">
        <f>VLOOKUP(A377,'Erection Compiled '!$B$2:$S$222,10, 0)</f>
        <v>45986</v>
      </c>
      <c r="F377" s="422">
        <f>VLOOKUP(A377,Earthing!$B$7:$G$554,4, 0)</f>
        <v>46009</v>
      </c>
    </row>
    <row r="378" spans="1:6">
      <c r="A378" s="1121" t="s">
        <v>1353</v>
      </c>
      <c r="B378" s="1108" t="s">
        <v>118</v>
      </c>
      <c r="C378" s="422" t="str">
        <f>VLOOKUP(A378,Foundation!$B$8:$Q$564,10, 0)</f>
        <v>Sandy</v>
      </c>
      <c r="D378" s="422">
        <f>VLOOKUP(A378,Foundation!$B$8:$Q$547,12, 0)</f>
        <v>45943</v>
      </c>
      <c r="E378" s="422">
        <f>VLOOKUP(A378,'Erection Compiled '!$B$2:$S$222,10, 0)</f>
        <v>45983</v>
      </c>
      <c r="F378" s="422">
        <f>VLOOKUP(A378,Earthing!$B$7:$G$554,4, 0)</f>
        <v>45943</v>
      </c>
    </row>
    <row r="379" spans="1:6">
      <c r="A379" s="1121" t="s">
        <v>180</v>
      </c>
      <c r="B379" s="1108" t="s">
        <v>105</v>
      </c>
      <c r="C379" s="422" t="str">
        <f>VLOOKUP(A379,Foundation!$B$8:$Q$564,10, 0)</f>
        <v>Sandy</v>
      </c>
      <c r="D379" s="422">
        <f>VLOOKUP(A379,Foundation!$B$8:$Q$547,12, 0)</f>
        <v>45965</v>
      </c>
      <c r="E379" s="422">
        <f>VLOOKUP(A379,'Erection Compiled '!$B$2:$S$222,10, 0)</f>
        <v>45982</v>
      </c>
      <c r="F379" s="422">
        <f>VLOOKUP(A379,Earthing!$B$7:$G$554,4, 0)</f>
        <v>45965</v>
      </c>
    </row>
    <row r="380" spans="1:6">
      <c r="A380" s="1119" t="s">
        <v>1661</v>
      </c>
      <c r="B380" s="1109" t="s">
        <v>1910</v>
      </c>
      <c r="C380" s="422" t="str">
        <f>VLOOKUP(A380,Foundation!$B$8:$Q$564,10, 0)</f>
        <v>Sandy</v>
      </c>
      <c r="D380" s="422">
        <f>VLOOKUP(A380,Foundation!$B$8:$Q$547,12, 0)</f>
        <v>45900</v>
      </c>
      <c r="E380" s="422">
        <f>VLOOKUP(A380,'Erection Compiled '!$B$2:$S$222,10, 0)</f>
        <v>45981</v>
      </c>
      <c r="F380" s="422">
        <f>VLOOKUP(A380,Earthing!$B$7:$G$554,4, 0)</f>
        <v>45901</v>
      </c>
    </row>
    <row r="381" spans="1:6">
      <c r="A381" s="1121" t="s">
        <v>1579</v>
      </c>
      <c r="B381" s="1108" t="s">
        <v>153</v>
      </c>
      <c r="C381" s="422" t="str">
        <f>VLOOKUP(A381,Foundation!$B$8:$Q$564,10, 0)</f>
        <v>Sandy</v>
      </c>
      <c r="D381" s="422">
        <f>VLOOKUP(A381,Foundation!$B$8:$Q$547,12, 0)</f>
        <v>45854</v>
      </c>
      <c r="E381" s="422">
        <f>VLOOKUP(A381,'Erection Compiled '!$B$2:$S$222,10, 0)</f>
        <v>45981</v>
      </c>
      <c r="F381" s="422">
        <f>VLOOKUP(A381,Earthing!$B$7:$G$554,4, 0)</f>
        <v>45858</v>
      </c>
    </row>
    <row r="382" spans="1:6">
      <c r="A382" s="1121" t="s">
        <v>750</v>
      </c>
      <c r="B382" s="1108" t="s">
        <v>168</v>
      </c>
      <c r="C382" s="422" t="str">
        <f>VLOOKUP(A382,Foundation!$B$8:$Q$564,10, 0)</f>
        <v>Sandy</v>
      </c>
      <c r="D382" s="422">
        <f>VLOOKUP(A382,Foundation!$B$8:$Q$547,12, 0)</f>
        <v>45854</v>
      </c>
      <c r="E382" s="422">
        <f>VLOOKUP(A382,'Erection Compiled '!$B$2:$S$222,10, 0)</f>
        <v>45981</v>
      </c>
      <c r="F382" s="422">
        <f>VLOOKUP(A382,Earthing!$B$7:$G$554,4, 0)</f>
        <v>45855</v>
      </c>
    </row>
    <row r="383" spans="1:6">
      <c r="A383" s="1121" t="s">
        <v>177</v>
      </c>
      <c r="B383" s="1108" t="s">
        <v>178</v>
      </c>
      <c r="C383" s="422" t="str">
        <f>VLOOKUP(A383,Foundation!$B$8:$Q$564,10, 0)</f>
        <v>Sandy</v>
      </c>
      <c r="D383" s="422">
        <f>VLOOKUP(A383,Foundation!$B$8:$Q$547,12, 0)</f>
        <v>45869</v>
      </c>
      <c r="E383" s="422">
        <f>VLOOKUP(A383,'Erection Compiled '!$B$2:$S$222,10, 0)</f>
        <v>45978</v>
      </c>
      <c r="F383" s="422">
        <f>VLOOKUP(A383,Earthing!$B$7:$G$554,4, 0)</f>
        <v>45876</v>
      </c>
    </row>
    <row r="384" spans="1:6">
      <c r="A384" s="1119" t="s">
        <v>256</v>
      </c>
      <c r="B384" s="1109" t="s">
        <v>1910</v>
      </c>
      <c r="C384" s="422" t="str">
        <f>VLOOKUP(A384,Foundation!$B$8:$Q$564,10, 0)</f>
        <v>Sandy</v>
      </c>
      <c r="D384" s="422">
        <f>VLOOKUP(A384,Foundation!$B$8:$Q$547,12, 0)</f>
        <v>45848</v>
      </c>
      <c r="E384" s="422">
        <f>VLOOKUP(A384,'Erection Compiled '!$B$2:$S$222,10, 0)</f>
        <v>45976</v>
      </c>
      <c r="F384" s="422">
        <f>VLOOKUP(A384,Earthing!$B$7:$G$554,4, 0)</f>
        <v>45848</v>
      </c>
    </row>
    <row r="385" spans="1:6">
      <c r="A385" s="1121" t="s">
        <v>742</v>
      </c>
      <c r="B385" s="1108" t="s">
        <v>171</v>
      </c>
      <c r="C385" s="422" t="str">
        <f>VLOOKUP(A385,Foundation!$B$8:$Q$564,10, 0)</f>
        <v>Sandy</v>
      </c>
      <c r="D385" s="422">
        <f>VLOOKUP(A385,Foundation!$B$8:$Q$547,12, 0)</f>
        <v>45889</v>
      </c>
      <c r="E385" s="422">
        <f>VLOOKUP(A385,'Erection Compiled '!$B$2:$S$222,10, 0)</f>
        <v>45976</v>
      </c>
      <c r="F385" s="422">
        <f>VLOOKUP(A385,Earthing!$B$7:$G$554,4, 0)</f>
        <v>45890</v>
      </c>
    </row>
    <row r="386" spans="1:6">
      <c r="A386" s="1121" t="s">
        <v>855</v>
      </c>
      <c r="B386" s="1108" t="s">
        <v>101</v>
      </c>
      <c r="C386" s="422" t="str">
        <f>VLOOKUP(A386,Foundation!$B$8:$Q$564,10, 0)</f>
        <v>Sandy</v>
      </c>
      <c r="D386" s="422">
        <f>VLOOKUP(A386,Foundation!$B$8:$Q$547,12, 0)</f>
        <v>45877</v>
      </c>
      <c r="E386" s="422">
        <f>VLOOKUP(A386,'Erection Compiled '!$B$2:$S$222,10, 0)</f>
        <v>45975</v>
      </c>
      <c r="F386" s="422">
        <f>VLOOKUP(A386,Earthing!$B$7:$G$554,4, 0)</f>
        <v>45877</v>
      </c>
    </row>
    <row r="387" spans="1:6">
      <c r="A387" s="1121" t="s">
        <v>183</v>
      </c>
      <c r="B387" s="1108" t="s">
        <v>103</v>
      </c>
      <c r="C387" s="422" t="str">
        <f>VLOOKUP(A387,Foundation!$B$8:$Q$564,10, 0)</f>
        <v>DFR</v>
      </c>
      <c r="D387" s="422">
        <f>VLOOKUP(A387,Foundation!$B$8:$Q$547,12, 0)</f>
        <v>45930</v>
      </c>
      <c r="E387" s="422">
        <f>VLOOKUP(A387,'Erection Compiled '!$B$2:$S$222,10, 0)</f>
        <v>45975</v>
      </c>
      <c r="F387" s="422">
        <f>VLOOKUP(A387,Earthing!$B$7:$G$554,4, 0)</f>
        <v>45993</v>
      </c>
    </row>
    <row r="388" spans="1:6">
      <c r="A388" s="1121" t="s">
        <v>172</v>
      </c>
      <c r="B388" s="1108" t="s">
        <v>174</v>
      </c>
      <c r="C388" s="422" t="str">
        <f>VLOOKUP(A388,Foundation!$B$8:$Q$564,10, 0)</f>
        <v>Sandy</v>
      </c>
      <c r="D388" s="422">
        <f>VLOOKUP(A388,Foundation!$B$8:$Q$547,12, 0)</f>
        <v>45893</v>
      </c>
      <c r="E388" s="422">
        <f>VLOOKUP(A388,'Erection Compiled '!$B$2:$S$222,10, 0)</f>
        <v>45973</v>
      </c>
      <c r="F388" s="422">
        <f>VLOOKUP(A388,Earthing!$B$7:$G$554,4, 0)</f>
        <v>45897</v>
      </c>
    </row>
    <row r="389" spans="1:6">
      <c r="A389" s="1121" t="s">
        <v>747</v>
      </c>
      <c r="B389" s="1108" t="s">
        <v>168</v>
      </c>
      <c r="C389" s="422" t="str">
        <f>VLOOKUP(A389,Foundation!$B$8:$Q$564,10, 0)</f>
        <v>Sandy</v>
      </c>
      <c r="D389" s="422">
        <f>VLOOKUP(A389,Foundation!$B$8:$Q$547,12, 0)</f>
        <v>45925</v>
      </c>
      <c r="E389" s="422">
        <f>VLOOKUP(A389,'Erection Compiled '!$B$2:$S$222,10, 0)</f>
        <v>45972</v>
      </c>
      <c r="F389" s="422">
        <f>VLOOKUP(A389,Earthing!$B$7:$G$554,4, 0)</f>
        <v>45925</v>
      </c>
    </row>
    <row r="390" spans="1:6">
      <c r="A390" s="1117" t="s">
        <v>1322</v>
      </c>
      <c r="B390" s="1106" t="s">
        <v>101</v>
      </c>
      <c r="C390" s="422" t="str">
        <f>VLOOKUP(A390,Foundation!$B$8:$Q$564,10, 0)</f>
        <v>DFR</v>
      </c>
      <c r="D390" s="422">
        <f>VLOOKUP(A390,Foundation!$B$8:$Q$547,12, 0)</f>
        <v>45876</v>
      </c>
      <c r="E390" s="422">
        <f>VLOOKUP(A390,'Erection Compiled '!$B$2:$S$222,10, 0)</f>
        <v>45971</v>
      </c>
      <c r="F390" s="422">
        <f>VLOOKUP(A390,Earthing!$B$7:$G$554,4, 0)</f>
        <v>45876</v>
      </c>
    </row>
    <row r="391" spans="1:6">
      <c r="A391" s="1121" t="s">
        <v>160</v>
      </c>
      <c r="B391" s="1108" t="s">
        <v>118</v>
      </c>
      <c r="C391" s="422" t="str">
        <f>VLOOKUP(A391,Foundation!$B$8:$Q$564,10, 0)</f>
        <v>Sandy</v>
      </c>
      <c r="D391" s="422">
        <f>VLOOKUP(A391,Foundation!$B$8:$Q$547,12, 0)</f>
        <v>45869</v>
      </c>
      <c r="E391" s="422">
        <f>VLOOKUP(A391,'Erection Compiled '!$B$2:$S$222,10, 0)</f>
        <v>45971</v>
      </c>
      <c r="F391" s="422">
        <f>VLOOKUP(A391,Earthing!$B$7:$G$554,4, 0)</f>
        <v>45870</v>
      </c>
    </row>
    <row r="392" spans="1:6">
      <c r="A392" s="1121" t="s">
        <v>741</v>
      </c>
      <c r="B392" s="1108" t="s">
        <v>171</v>
      </c>
      <c r="C392" s="422" t="str">
        <f>VLOOKUP(A392,Foundation!$B$8:$Q$564,10, 0)</f>
        <v>Sandy</v>
      </c>
      <c r="D392" s="422">
        <f>VLOOKUP(A392,Foundation!$B$8:$Q$547,12, 0)</f>
        <v>45881</v>
      </c>
      <c r="E392" s="422">
        <f>VLOOKUP(A392,'Erection Compiled '!$B$2:$S$222,10, 0)</f>
        <v>45970</v>
      </c>
      <c r="F392" s="422">
        <f>VLOOKUP(A392,Earthing!$B$7:$G$554,4, 0)</f>
        <v>45890</v>
      </c>
    </row>
    <row r="393" spans="1:6">
      <c r="A393" s="1121" t="s">
        <v>1696</v>
      </c>
      <c r="B393" s="1108" t="s">
        <v>111</v>
      </c>
      <c r="C393" s="422" t="str">
        <f>VLOOKUP(A393,Foundation!$B$8:$Q$564,10, 0)</f>
        <v>Sandy</v>
      </c>
      <c r="D393" s="422">
        <f>VLOOKUP(A393,Foundation!$B$8:$Q$547,12, 0)</f>
        <v>45921</v>
      </c>
      <c r="E393" s="422">
        <f>VLOOKUP(A393,'Erection Compiled '!$B$2:$S$222,10, 0)</f>
        <v>45969</v>
      </c>
      <c r="F393" s="422">
        <f>VLOOKUP(A393,Earthing!$B$7:$G$554,4, 0)</f>
        <v>45922</v>
      </c>
    </row>
    <row r="394" spans="1:6">
      <c r="A394" s="1121" t="s">
        <v>744</v>
      </c>
      <c r="B394" s="1108" t="s">
        <v>168</v>
      </c>
      <c r="C394" s="422" t="str">
        <f>VLOOKUP(A394,Foundation!$B$8:$Q$564,10, 0)</f>
        <v>Sandy</v>
      </c>
      <c r="D394" s="422">
        <f>VLOOKUP(A394,Foundation!$B$8:$Q$547,12, 0)</f>
        <v>45894</v>
      </c>
      <c r="E394" s="422">
        <f>VLOOKUP(A394,'Erection Compiled '!$B$2:$S$222,10, 0)</f>
        <v>45968</v>
      </c>
      <c r="F394" s="422">
        <f>VLOOKUP(A394,Earthing!$B$7:$G$554,4, 0)</f>
        <v>45931</v>
      </c>
    </row>
    <row r="395" spans="1:6">
      <c r="A395" s="1121" t="s">
        <v>1348</v>
      </c>
      <c r="B395" s="1108" t="s">
        <v>234</v>
      </c>
      <c r="C395" s="422" t="str">
        <f>VLOOKUP(A395,Foundation!$B$8:$Q$564,10, 0)</f>
        <v>Sandy</v>
      </c>
      <c r="D395" s="422">
        <f>VLOOKUP(A395,Foundation!$B$8:$Q$547,12, 0)</f>
        <v>45885</v>
      </c>
      <c r="E395" s="422">
        <f>VLOOKUP(A395,'Erection Compiled '!$B$2:$S$222,10, 0)</f>
        <v>45967</v>
      </c>
      <c r="F395" s="422">
        <f>VLOOKUP(A395,Earthing!$B$7:$G$554,4, 0)</f>
        <v>45888</v>
      </c>
    </row>
    <row r="396" spans="1:6">
      <c r="A396" s="1119" t="s">
        <v>366</v>
      </c>
      <c r="B396" s="1109" t="s">
        <v>1911</v>
      </c>
      <c r="C396" s="422" t="str">
        <f>VLOOKUP(A396,Foundation!$B$8:$Q$564,10, 0)</f>
        <v>Sandy</v>
      </c>
      <c r="D396" s="422">
        <f>VLOOKUP(A396,Foundation!$B$8:$Q$547,12, 0)</f>
        <v>45857</v>
      </c>
      <c r="E396" s="422">
        <f>VLOOKUP(A396,'Erection Compiled '!$B$2:$S$222,10, 0)</f>
        <v>45966</v>
      </c>
      <c r="F396" s="422">
        <f>VLOOKUP(A396,Earthing!$B$7:$G$554,4, 0)</f>
        <v>45859</v>
      </c>
    </row>
    <row r="397" spans="1:6">
      <c r="A397" s="1121" t="s">
        <v>737</v>
      </c>
      <c r="B397" s="1108" t="s">
        <v>171</v>
      </c>
      <c r="C397" s="422" t="str">
        <f>VLOOKUP(A397,Foundation!$B$8:$Q$564,10, 0)</f>
        <v>Sandy</v>
      </c>
      <c r="D397" s="422">
        <f>VLOOKUP(A397,Foundation!$B$8:$Q$547,12, 0)</f>
        <v>45869</v>
      </c>
      <c r="E397" s="422">
        <f>VLOOKUP(A397,'Erection Compiled '!$B$2:$S$222,10, 0)</f>
        <v>45966</v>
      </c>
      <c r="F397" s="422">
        <f>VLOOKUP(A397,Earthing!$B$7:$G$554,4, 0)</f>
        <v>45895</v>
      </c>
    </row>
    <row r="398" spans="1:6">
      <c r="A398" s="1121" t="s">
        <v>746</v>
      </c>
      <c r="B398" s="1108" t="s">
        <v>168</v>
      </c>
      <c r="C398" s="422" t="str">
        <f>VLOOKUP(A398,Foundation!$B$8:$Q$564,10, 0)</f>
        <v>Sandy</v>
      </c>
      <c r="D398" s="422">
        <f>VLOOKUP(A398,Foundation!$B$8:$Q$547,12, 0)</f>
        <v>45900</v>
      </c>
      <c r="E398" s="422">
        <f>VLOOKUP(A398,'Erection Compiled '!$B$2:$S$222,10, 0)</f>
        <v>45965</v>
      </c>
      <c r="F398" s="422">
        <f>VLOOKUP(A398,Earthing!$B$7:$G$554,4, 0)</f>
        <v>45931</v>
      </c>
    </row>
    <row r="399" spans="1:6">
      <c r="A399" s="1121" t="s">
        <v>1343</v>
      </c>
      <c r="B399" s="1108" t="s">
        <v>234</v>
      </c>
      <c r="C399" s="422" t="str">
        <f>VLOOKUP(A399,Foundation!$B$8:$Q$564,10, 0)</f>
        <v>Sandy</v>
      </c>
      <c r="D399" s="422">
        <f>VLOOKUP(A399,Foundation!$B$8:$Q$547,12, 0)</f>
        <v>45898</v>
      </c>
      <c r="E399" s="422">
        <f>VLOOKUP(A399,'Erection Compiled '!$B$2:$S$222,10, 0)</f>
        <v>45964</v>
      </c>
      <c r="F399" s="422">
        <f>VLOOKUP(A399,Earthing!$B$7:$G$554,4, 0)</f>
        <v>45898</v>
      </c>
    </row>
    <row r="400" spans="1:6">
      <c r="A400" s="1121" t="s">
        <v>451</v>
      </c>
      <c r="B400" s="1108" t="s">
        <v>118</v>
      </c>
      <c r="C400" s="422" t="str">
        <f>VLOOKUP(A400,Foundation!$B$8:$Q$564,10, 0)</f>
        <v>Sandy</v>
      </c>
      <c r="D400" s="422">
        <f>VLOOKUP(A400,Foundation!$B$8:$Q$547,12, 0)</f>
        <v>45885</v>
      </c>
      <c r="E400" s="422">
        <f>VLOOKUP(A400,'Erection Compiled '!$B$2:$S$222,10, 0)</f>
        <v>45963</v>
      </c>
      <c r="F400" s="422">
        <f>VLOOKUP(A400,Earthing!$B$7:$G$554,4, 0)</f>
        <v>45885</v>
      </c>
    </row>
    <row r="401" spans="1:6">
      <c r="A401" s="1121" t="s">
        <v>1659</v>
      </c>
      <c r="B401" s="1108" t="s">
        <v>101</v>
      </c>
      <c r="C401" s="422" t="str">
        <f>VLOOKUP(A401,Foundation!$B$8:$Q$564,10, 0)</f>
        <v>Sandy</v>
      </c>
      <c r="D401" s="422">
        <f>VLOOKUP(A401,Foundation!$B$8:$Q$547,12, 0)</f>
        <v>45888</v>
      </c>
      <c r="E401" s="422">
        <f>VLOOKUP(A401,'Erection Compiled '!$B$2:$S$222,10, 0)</f>
        <v>45963</v>
      </c>
      <c r="F401" s="422">
        <f>VLOOKUP(A401,Earthing!$B$7:$G$554,4, 0)</f>
        <v>45890</v>
      </c>
    </row>
    <row r="402" spans="1:6">
      <c r="A402" s="1121" t="s">
        <v>1707</v>
      </c>
      <c r="B402" s="1108" t="s">
        <v>105</v>
      </c>
      <c r="C402" s="422" t="str">
        <f>VLOOKUP(A402,Foundation!$B$8:$Q$564,10, 0)</f>
        <v>DFR</v>
      </c>
      <c r="D402" s="422">
        <f>VLOOKUP(A402,Foundation!$B$8:$Q$547,12, 0)</f>
        <v>45930</v>
      </c>
      <c r="E402" s="422">
        <f>VLOOKUP(A402,'Erection Compiled '!$B$2:$S$222,10, 0)</f>
        <v>45962</v>
      </c>
      <c r="F402" s="422">
        <f>VLOOKUP(A402,Earthing!$B$7:$G$554,4, 0)</f>
        <v>45929</v>
      </c>
    </row>
    <row r="403" spans="1:6">
      <c r="A403" s="1119" t="s">
        <v>144</v>
      </c>
      <c r="B403" s="1109" t="s">
        <v>1902</v>
      </c>
      <c r="C403" s="422" t="str">
        <f>VLOOKUP(A403,Foundation!$B$8:$Q$564,10, 0)</f>
        <v>Sandy</v>
      </c>
      <c r="D403" s="422">
        <f>VLOOKUP(A403,Foundation!$B$8:$Q$547,12, 0)</f>
        <v>45869</v>
      </c>
      <c r="E403" s="422">
        <f>VLOOKUP(A403,'Erection Compiled '!$B$2:$S$222,10, 0)</f>
        <v>45961</v>
      </c>
      <c r="F403" s="422">
        <f>VLOOKUP(A403,Earthing!$B$7:$G$554,4, 0)</f>
        <v>45872</v>
      </c>
    </row>
    <row r="404" spans="1:6">
      <c r="A404" s="1121" t="s">
        <v>165</v>
      </c>
      <c r="B404" s="1108" t="s">
        <v>101</v>
      </c>
      <c r="C404" s="422" t="str">
        <f>VLOOKUP(A404,Foundation!$B$8:$Q$564,10, 0)</f>
        <v>Sandy</v>
      </c>
      <c r="D404" s="422">
        <f>VLOOKUP(A404,Foundation!$B$8:$Q$547,12, 0)</f>
        <v>45930</v>
      </c>
      <c r="E404" s="422">
        <f>VLOOKUP(A404,'Erection Compiled '!$B$2:$S$222,10, 0)</f>
        <v>45961</v>
      </c>
      <c r="F404" s="422">
        <f>VLOOKUP(A404,Earthing!$B$7:$G$554,4, 0)</f>
        <v>45929</v>
      </c>
    </row>
    <row r="405" spans="1:6">
      <c r="A405" s="1121" t="s">
        <v>799</v>
      </c>
      <c r="B405" s="1108" t="s">
        <v>168</v>
      </c>
      <c r="C405" s="422" t="str">
        <f>VLOOKUP(A405,Foundation!$B$8:$Q$564,10, 0)</f>
        <v>Sandy</v>
      </c>
      <c r="D405" s="422">
        <f>VLOOKUP(A405,Foundation!$B$8:$Q$547,12, 0)</f>
        <v>45824</v>
      </c>
      <c r="E405" s="422">
        <f>VLOOKUP(A405,'Erection Compiled '!$B$2:$S$222,10, 0)</f>
        <v>45961</v>
      </c>
      <c r="F405" s="422">
        <f>VLOOKUP(A405,Earthing!$B$7:$G$554,4, 0)</f>
        <v>45824</v>
      </c>
    </row>
    <row r="406" spans="1:6">
      <c r="A406" s="1121" t="s">
        <v>170</v>
      </c>
      <c r="B406" s="1108" t="s">
        <v>111</v>
      </c>
      <c r="C406" s="422" t="str">
        <f>VLOOKUP(A406,Foundation!$B$8:$Q$564,10, 0)</f>
        <v>Sandy</v>
      </c>
      <c r="D406" s="422">
        <f>VLOOKUP(A406,Foundation!$B$8:$Q$547,12, 0)</f>
        <v>45898</v>
      </c>
      <c r="E406" s="422">
        <f>VLOOKUP(A406,'Erection Compiled '!$B$2:$S$222,10, 0)</f>
        <v>45959</v>
      </c>
      <c r="F406" s="422">
        <f>VLOOKUP(A406,Earthing!$B$7:$G$554,4, 0)</f>
        <v>45899</v>
      </c>
    </row>
    <row r="407" spans="1:6">
      <c r="A407" s="1121" t="s">
        <v>1685</v>
      </c>
      <c r="B407" s="1108" t="s">
        <v>123</v>
      </c>
      <c r="C407" s="422" t="str">
        <f>VLOOKUP(A407,Foundation!$B$8:$Q$564,10, 0)</f>
        <v>Sandy</v>
      </c>
      <c r="D407" s="422">
        <f>VLOOKUP(A407,Foundation!$B$8:$Q$547,12, 0)</f>
        <v>45905</v>
      </c>
      <c r="E407" s="422">
        <f>VLOOKUP(A407,'Erection Compiled '!$B$2:$S$222,10, 0)</f>
        <v>45958</v>
      </c>
      <c r="F407" s="422">
        <f>VLOOKUP(A407,Earthing!$B$7:$G$554,4, 0)</f>
        <v>45907</v>
      </c>
    </row>
    <row r="408" spans="1:6">
      <c r="A408" s="1121" t="s">
        <v>800</v>
      </c>
      <c r="B408" s="1108" t="s">
        <v>168</v>
      </c>
      <c r="C408" s="422" t="str">
        <f>VLOOKUP(A408,Foundation!$B$8:$Q$564,10, 0)</f>
        <v>Sandy</v>
      </c>
      <c r="D408" s="422">
        <f>VLOOKUP(A408,Foundation!$B$8:$Q$547,12, 0)</f>
        <v>45820</v>
      </c>
      <c r="E408" s="422">
        <f>VLOOKUP(A408,'Erection Compiled '!$B$2:$S$222,10, 0)</f>
        <v>45958</v>
      </c>
      <c r="F408" s="422">
        <f>VLOOKUP(A408,Earthing!$B$7:$G$554,4, 0)</f>
        <v>46125</v>
      </c>
    </row>
    <row r="409" spans="1:6">
      <c r="A409" s="1121" t="s">
        <v>1650</v>
      </c>
      <c r="B409" s="1108" t="s">
        <v>109</v>
      </c>
      <c r="C409" s="422" t="str">
        <f>VLOOKUP(A409,Foundation!$B$8:$Q$564,10, 0)</f>
        <v>Sandy</v>
      </c>
      <c r="D409" s="422">
        <f>VLOOKUP(A409,Foundation!$B$8:$Q$547,12, 0)</f>
        <v>45877</v>
      </c>
      <c r="E409" s="422">
        <f>VLOOKUP(A409,'Erection Compiled '!$B$2:$S$222,10, 0)</f>
        <v>45957</v>
      </c>
      <c r="F409" s="422">
        <f>VLOOKUP(A409,Earthing!$B$7:$G$554,4, 0)</f>
        <v>45879</v>
      </c>
    </row>
    <row r="410" spans="1:6">
      <c r="A410" s="1121" t="s">
        <v>804</v>
      </c>
      <c r="B410" s="1108" t="s">
        <v>168</v>
      </c>
      <c r="C410" s="422" t="str">
        <f>VLOOKUP(A410,Foundation!$B$8:$Q$564,10, 0)</f>
        <v>Sandy</v>
      </c>
      <c r="D410" s="422">
        <f>VLOOKUP(A410,Foundation!$B$8:$Q$547,12, 0)</f>
        <v>45846</v>
      </c>
      <c r="E410" s="422">
        <f>VLOOKUP(A410,'Erection Compiled '!$B$2:$S$222,10, 0)</f>
        <v>45957</v>
      </c>
      <c r="F410" s="422">
        <f>VLOOKUP(A410,Earthing!$B$7:$G$554,4, 0)</f>
        <v>45855</v>
      </c>
    </row>
    <row r="411" spans="1:6">
      <c r="A411" s="1121" t="s">
        <v>1344</v>
      </c>
      <c r="B411" s="1108" t="s">
        <v>171</v>
      </c>
      <c r="C411" s="422" t="str">
        <f>VLOOKUP(A411,Foundation!$B$8:$Q$564,10, 0)</f>
        <v>Sandy</v>
      </c>
      <c r="D411" s="422">
        <f>VLOOKUP(A411,Foundation!$B$8:$Q$547,12, 0)</f>
        <v>45895</v>
      </c>
      <c r="E411" s="422">
        <f>VLOOKUP(A411,'Erection Compiled '!$B$2:$S$222,10, 0)</f>
        <v>45956</v>
      </c>
      <c r="F411" s="422">
        <f>VLOOKUP(A411,Earthing!$B$7:$G$554,4, 0)</f>
        <v>45896</v>
      </c>
    </row>
    <row r="412" spans="1:6">
      <c r="A412" s="1121" t="s">
        <v>801</v>
      </c>
      <c r="B412" s="1108" t="s">
        <v>168</v>
      </c>
      <c r="C412" s="422" t="str">
        <f>VLOOKUP(A412,Foundation!$B$8:$Q$564,10, 0)</f>
        <v>Sandy</v>
      </c>
      <c r="D412" s="422">
        <f>VLOOKUP(A412,Foundation!$B$8:$Q$547,12, 0)</f>
        <v>45905</v>
      </c>
      <c r="E412" s="422">
        <f>VLOOKUP(A412,'Erection Compiled '!$B$2:$S$222,10, 0)</f>
        <v>45956</v>
      </c>
      <c r="F412" s="422">
        <f>VLOOKUP(A412,Earthing!$B$7:$G$554,4, 0)</f>
        <v>45908</v>
      </c>
    </row>
    <row r="413" spans="1:6">
      <c r="A413" s="1119" t="s">
        <v>1928</v>
      </c>
      <c r="B413" s="1111" t="s">
        <v>168</v>
      </c>
      <c r="C413" s="422" t="str">
        <f>VLOOKUP(A413,Foundation!$B$8:$Q$564,10, 0)</f>
        <v>Sandy</v>
      </c>
      <c r="D413" s="422">
        <f>VLOOKUP(A413,Foundation!$B$8:$Q$547,12, 0)</f>
        <v>45818</v>
      </c>
      <c r="E413" s="422">
        <f>VLOOKUP(A413,'Erection Compiled '!$B$2:$S$222,10, 0)</f>
        <v>45954</v>
      </c>
      <c r="F413" s="422">
        <f>VLOOKUP(A413,Earthing!$B$7:$G$554,4, 0)</f>
        <v>45818</v>
      </c>
    </row>
    <row r="414" spans="1:6">
      <c r="A414" s="1121" t="s">
        <v>760</v>
      </c>
      <c r="B414" s="1108" t="s">
        <v>168</v>
      </c>
      <c r="C414" s="422" t="str">
        <f>VLOOKUP(A414,Foundation!$B$8:$Q$564,10, 0)</f>
        <v>Sandy</v>
      </c>
      <c r="D414" s="422">
        <f>VLOOKUP(A414,Foundation!$B$8:$Q$547,12, 0)</f>
        <v>45892</v>
      </c>
      <c r="E414" s="422">
        <f>VLOOKUP(A414,'Erection Compiled '!$B$2:$S$222,10, 0)</f>
        <v>45954</v>
      </c>
      <c r="F414" s="422">
        <f>VLOOKUP(A414,Earthing!$B$7:$G$554,4, 0)</f>
        <v>45892</v>
      </c>
    </row>
    <row r="415" spans="1:6">
      <c r="A415" s="1121" t="s">
        <v>173</v>
      </c>
      <c r="B415" s="1108" t="s">
        <v>174</v>
      </c>
      <c r="C415" s="422" t="str">
        <f>VLOOKUP(A415,Foundation!$B$8:$Q$564,10, 0)</f>
        <v>Sandy</v>
      </c>
      <c r="D415" s="422">
        <f>VLOOKUP(A415,Foundation!$B$8:$Q$547,12, 0)</f>
        <v>45897</v>
      </c>
      <c r="E415" s="422">
        <f>VLOOKUP(A415,'Erection Compiled '!$B$2:$S$222,10, 0)</f>
        <v>45954</v>
      </c>
      <c r="F415" s="422">
        <f>VLOOKUP(A415,Earthing!$B$7:$G$554,4, 0)</f>
        <v>45898</v>
      </c>
    </row>
    <row r="416" spans="1:6">
      <c r="A416" s="1121" t="s">
        <v>1347</v>
      </c>
      <c r="B416" s="1108" t="s">
        <v>111</v>
      </c>
      <c r="C416" s="422" t="str">
        <f>VLOOKUP(A416,Foundation!$B$8:$Q$564,10, 0)</f>
        <v>Sandy</v>
      </c>
      <c r="D416" s="422">
        <f>VLOOKUP(A416,Foundation!$B$8:$Q$547,12, 0)</f>
        <v>45900</v>
      </c>
      <c r="E416" s="422">
        <f>VLOOKUP(A416,'Erection Compiled '!$B$2:$S$222,10, 0)</f>
        <v>45953</v>
      </c>
      <c r="F416" s="422" t="e">
        <f>VLOOKUP(A416,Earthing!$B$7:$G$554,4, 0)</f>
        <v>#N/A</v>
      </c>
    </row>
    <row r="417" spans="1:6">
      <c r="A417" s="1121" t="s">
        <v>796</v>
      </c>
      <c r="B417" s="1108" t="s">
        <v>168</v>
      </c>
      <c r="C417" s="422" t="str">
        <f>VLOOKUP(A417,Foundation!$B$8:$Q$564,10, 0)</f>
        <v>Sandy</v>
      </c>
      <c r="D417" s="422">
        <f>VLOOKUP(A417,Foundation!$B$8:$Q$547,12, 0)</f>
        <v>45829</v>
      </c>
      <c r="E417" s="422">
        <f>VLOOKUP(A417,'Erection Compiled '!$B$2:$S$222,10, 0)</f>
        <v>45952</v>
      </c>
      <c r="F417" s="422">
        <f>VLOOKUP(A417,Earthing!$B$7:$G$554,4, 0)</f>
        <v>45830</v>
      </c>
    </row>
    <row r="418" spans="1:6">
      <c r="A418" s="1121" t="s">
        <v>803</v>
      </c>
      <c r="B418" s="1108" t="s">
        <v>168</v>
      </c>
      <c r="C418" s="422" t="str">
        <f>VLOOKUP(A418,Foundation!$B$8:$Q$564,10, 0)</f>
        <v>Sandy</v>
      </c>
      <c r="D418" s="422">
        <f>VLOOKUP(A418,Foundation!$B$8:$Q$547,12, 0)</f>
        <v>45838</v>
      </c>
      <c r="E418" s="422">
        <f>VLOOKUP(A418,'Erection Compiled '!$B$2:$S$222,10, 0)</f>
        <v>45952</v>
      </c>
      <c r="F418" s="422">
        <f>VLOOKUP(A418,Earthing!$B$7:$G$554,4, 0)</f>
        <v>45839</v>
      </c>
    </row>
    <row r="419" spans="1:6">
      <c r="A419" s="1121" t="s">
        <v>166</v>
      </c>
      <c r="B419" s="1108" t="s">
        <v>168</v>
      </c>
      <c r="C419" s="422" t="str">
        <f>VLOOKUP(A419,Foundation!$B$8:$Q$564,10, 0)</f>
        <v>Sandy</v>
      </c>
      <c r="D419" s="422">
        <f>VLOOKUP(A419,Foundation!$B$8:$Q$547,12, 0)</f>
        <v>45868</v>
      </c>
      <c r="E419" s="422">
        <f>VLOOKUP(A419,'Erection Compiled '!$B$2:$S$222,10, 0)</f>
        <v>45949</v>
      </c>
      <c r="F419" s="422">
        <f>VLOOKUP(A419,Earthing!$B$7:$G$554,4, 0)</f>
        <v>45870</v>
      </c>
    </row>
    <row r="420" spans="1:6">
      <c r="A420" s="1121" t="s">
        <v>768</v>
      </c>
      <c r="B420" s="1108" t="s">
        <v>168</v>
      </c>
      <c r="C420" s="422" t="str">
        <f>VLOOKUP(A420,Foundation!$B$8:$Q$564,10, 0)</f>
        <v>Sandy</v>
      </c>
      <c r="D420" s="422">
        <f>VLOOKUP(A420,Foundation!$B$8:$Q$547,12, 0)</f>
        <v>45900</v>
      </c>
      <c r="E420" s="422">
        <f>VLOOKUP(A420,'Erection Compiled '!$B$2:$S$222,10, 0)</f>
        <v>45949</v>
      </c>
      <c r="F420" s="422">
        <f>VLOOKUP(A420,Earthing!$B$7:$G$554,4, 0)</f>
        <v>45919</v>
      </c>
    </row>
    <row r="421" spans="1:6">
      <c r="A421" s="1121" t="s">
        <v>797</v>
      </c>
      <c r="B421" s="1108" t="s">
        <v>168</v>
      </c>
      <c r="C421" s="422" t="str">
        <f>VLOOKUP(A421,Foundation!$B$8:$Q$564,10, 0)</f>
        <v>Sandy</v>
      </c>
      <c r="D421" s="422">
        <f>VLOOKUP(A421,Foundation!$B$8:$Q$547,12, 0)</f>
        <v>45816</v>
      </c>
      <c r="E421" s="422">
        <f>VLOOKUP(A421,'Erection Compiled '!$B$2:$S$222,10, 0)</f>
        <v>45949</v>
      </c>
      <c r="F421" s="422" t="e">
        <f>VLOOKUP(A421,Earthing!$B$7:$G$554,4, 0)</f>
        <v>#N/A</v>
      </c>
    </row>
    <row r="422" spans="1:6">
      <c r="A422" s="1121" t="s">
        <v>1272</v>
      </c>
      <c r="B422" s="1108" t="s">
        <v>168</v>
      </c>
      <c r="C422" s="422" t="str">
        <f>VLOOKUP(A422,Foundation!$B$8:$Q$564,10, 0)</f>
        <v>Sandy</v>
      </c>
      <c r="D422" s="422">
        <f>VLOOKUP(A422,Foundation!$B$8:$Q$547,12, 0)</f>
        <v>45914</v>
      </c>
      <c r="E422" s="422">
        <f>VLOOKUP(A422,'Erection Compiled '!$B$2:$S$222,10, 0)</f>
        <v>45949</v>
      </c>
      <c r="F422" s="422">
        <f>VLOOKUP(A422,Earthing!$B$7:$G$554,4, 0)</f>
        <v>45917</v>
      </c>
    </row>
    <row r="423" spans="1:6">
      <c r="A423" s="1121" t="s">
        <v>717</v>
      </c>
      <c r="B423" s="1108" t="s">
        <v>101</v>
      </c>
      <c r="C423" s="422" t="str">
        <f>VLOOKUP(A423,Foundation!$B$8:$Q$564,10, 0)</f>
        <v>Sandy</v>
      </c>
      <c r="D423" s="422">
        <f>VLOOKUP(A423,Foundation!$B$8:$Q$547,12, 0)</f>
        <v>45866</v>
      </c>
      <c r="E423" s="422">
        <f>VLOOKUP(A423,'Erection Compiled '!$B$2:$S$222,10, 0)</f>
        <v>45948</v>
      </c>
      <c r="F423" s="422">
        <f>VLOOKUP(A423,Earthing!$B$7:$G$554,4, 0)</f>
        <v>45868</v>
      </c>
    </row>
    <row r="424" spans="1:6">
      <c r="A424" s="1121" t="s">
        <v>767</v>
      </c>
      <c r="B424" s="1108" t="s">
        <v>168</v>
      </c>
      <c r="C424" s="422" t="str">
        <f>VLOOKUP(A424,Foundation!$B$8:$Q$564,10, 0)</f>
        <v>Sandy</v>
      </c>
      <c r="D424" s="422">
        <f>VLOOKUP(A424,Foundation!$B$8:$Q$547,12, 0)</f>
        <v>45894</v>
      </c>
      <c r="E424" s="422">
        <f>VLOOKUP(A424,'Erection Compiled '!$B$2:$S$222,10, 0)</f>
        <v>45946</v>
      </c>
      <c r="F424" s="422">
        <f>VLOOKUP(A424,Earthing!$B$7:$G$554,4, 0)</f>
        <v>45895</v>
      </c>
    </row>
    <row r="425" spans="1:6">
      <c r="A425" s="1121" t="s">
        <v>175</v>
      </c>
      <c r="B425" s="1108" t="s">
        <v>101</v>
      </c>
      <c r="C425" s="422" t="str">
        <f>VLOOKUP(A425,Foundation!$B$8:$Q$564,10, 0)</f>
        <v>Sandy</v>
      </c>
      <c r="D425" s="422">
        <f>VLOOKUP(A425,Foundation!$B$8:$Q$547,12, 0)</f>
        <v>45889</v>
      </c>
      <c r="E425" s="422">
        <f>VLOOKUP(A425,'Erection Compiled '!$B$2:$S$222,10, 0)</f>
        <v>45946</v>
      </c>
      <c r="F425" s="422">
        <f>VLOOKUP(A425,Earthing!$B$7:$G$554,4, 0)</f>
        <v>45890</v>
      </c>
    </row>
    <row r="426" spans="1:6">
      <c r="A426" s="1117" t="s">
        <v>407</v>
      </c>
      <c r="B426" s="1106" t="s">
        <v>101</v>
      </c>
      <c r="C426" s="422" t="str">
        <f>VLOOKUP(A426,Foundation!$B$8:$Q$564,10, 0)</f>
        <v>DFR</v>
      </c>
      <c r="D426" s="422">
        <f>VLOOKUP(A426,Foundation!$B$8:$Q$547,12, 0)</f>
        <v>45806</v>
      </c>
      <c r="E426" s="422">
        <f>VLOOKUP(A426,'Erection Compiled '!$B$2:$S$222,10, 0)</f>
        <v>45945</v>
      </c>
      <c r="F426" s="422">
        <f>VLOOKUP(A426,Earthing!$B$7:$G$554,4, 0)</f>
        <v>45807</v>
      </c>
    </row>
    <row r="427" spans="1:6">
      <c r="A427" s="1121" t="s">
        <v>749</v>
      </c>
      <c r="B427" s="1108" t="s">
        <v>168</v>
      </c>
      <c r="C427" s="422" t="str">
        <f>VLOOKUP(A427,Foundation!$B$8:$Q$564,10, 0)</f>
        <v>Sandy</v>
      </c>
      <c r="D427" s="422">
        <f>VLOOKUP(A427,Foundation!$B$8:$Q$547,12, 0)</f>
        <v>45859</v>
      </c>
      <c r="E427" s="422">
        <f>VLOOKUP(A427,'Erection Compiled '!$B$2:$S$222,10, 0)</f>
        <v>45945</v>
      </c>
      <c r="F427" s="422">
        <f>VLOOKUP(A427,Earthing!$B$7:$G$554,4, 0)</f>
        <v>45858</v>
      </c>
    </row>
    <row r="428" spans="1:6">
      <c r="A428" s="1121" t="s">
        <v>798</v>
      </c>
      <c r="B428" s="1108" t="s">
        <v>168</v>
      </c>
      <c r="C428" s="422" t="str">
        <f>VLOOKUP(A428,Foundation!$B$8:$Q$564,10, 0)</f>
        <v>Sandy</v>
      </c>
      <c r="D428" s="422">
        <f>VLOOKUP(A428,Foundation!$B$8:$Q$547,12, 0)</f>
        <v>45833</v>
      </c>
      <c r="E428" s="422">
        <f>VLOOKUP(A428,'Erection Compiled '!$B$2:$S$222,10, 0)</f>
        <v>45945</v>
      </c>
      <c r="F428" s="422">
        <f>VLOOKUP(A428,Earthing!$B$7:$G$554,4, 0)</f>
        <v>45837</v>
      </c>
    </row>
    <row r="429" spans="1:6">
      <c r="A429" s="1121" t="s">
        <v>1349</v>
      </c>
      <c r="B429" s="1108" t="s">
        <v>111</v>
      </c>
      <c r="C429" s="422" t="str">
        <f>VLOOKUP(A429,Foundation!$B$8:$Q$564,10, 0)</f>
        <v>Sandy</v>
      </c>
      <c r="D429" s="422">
        <f>VLOOKUP(A429,Foundation!$B$8:$Q$547,12, 0)</f>
        <v>45888</v>
      </c>
      <c r="E429" s="422">
        <f>VLOOKUP(A429,'Erection Compiled '!$B$2:$S$222,10, 0)</f>
        <v>45945</v>
      </c>
      <c r="F429" s="422">
        <f>VLOOKUP(A429,Earthing!$B$7:$G$554,4, 0)</f>
        <v>45926</v>
      </c>
    </row>
    <row r="430" spans="1:6">
      <c r="A430" s="1121" t="s">
        <v>1594</v>
      </c>
      <c r="B430" s="1108" t="s">
        <v>101</v>
      </c>
      <c r="C430" s="422" t="str">
        <f>VLOOKUP(A430,Foundation!$B$8:$Q$564,10, 0)</f>
        <v>Sandy</v>
      </c>
      <c r="D430" s="422">
        <f>VLOOKUP(A430,Foundation!$B$8:$Q$547,12, 0)</f>
        <v>45856</v>
      </c>
      <c r="E430" s="422">
        <f>VLOOKUP(A430,'Erection Compiled '!$B$2:$S$222,10, 0)</f>
        <v>45943</v>
      </c>
      <c r="F430" s="422">
        <f>VLOOKUP(A430,Earthing!$B$7:$G$554,4, 0)</f>
        <v>45860</v>
      </c>
    </row>
    <row r="431" spans="1:6">
      <c r="A431" s="1121" t="s">
        <v>766</v>
      </c>
      <c r="B431" s="1108" t="s">
        <v>168</v>
      </c>
      <c r="C431" s="422" t="str">
        <f>VLOOKUP(A431,Foundation!$B$8:$Q$564,10, 0)</f>
        <v>Sandy</v>
      </c>
      <c r="D431" s="422">
        <f>VLOOKUP(A431,Foundation!$B$8:$Q$547,12, 0)</f>
        <v>45892</v>
      </c>
      <c r="E431" s="422">
        <f>VLOOKUP(A431,'Erection Compiled '!$B$2:$S$222,10, 0)</f>
        <v>45943</v>
      </c>
      <c r="F431" s="422">
        <f>VLOOKUP(A431,Earthing!$B$7:$G$554,4, 0)</f>
        <v>45893</v>
      </c>
    </row>
    <row r="432" spans="1:6">
      <c r="A432" s="1121" t="s">
        <v>179</v>
      </c>
      <c r="B432" s="1108" t="s">
        <v>101</v>
      </c>
      <c r="C432" s="422" t="str">
        <f>VLOOKUP(A432,Foundation!$B$8:$Q$564,10, 0)</f>
        <v>Sandy</v>
      </c>
      <c r="D432" s="422">
        <f>VLOOKUP(A432,Foundation!$B$8:$Q$547,12, 0)</f>
        <v>45823</v>
      </c>
      <c r="E432" s="422">
        <f>VLOOKUP(A432,'Erection Compiled '!$B$2:$S$222,10, 0)</f>
        <v>45942</v>
      </c>
      <c r="F432" s="422">
        <f>VLOOKUP(A432,Earthing!$B$7:$G$554,4, 0)</f>
        <v>45835</v>
      </c>
    </row>
    <row r="433" spans="1:6">
      <c r="A433" s="1121" t="s">
        <v>753</v>
      </c>
      <c r="B433" s="1108" t="s">
        <v>228</v>
      </c>
      <c r="C433" s="422" t="str">
        <f>VLOOKUP(A433,Foundation!$B$8:$Q$564,10, 0)</f>
        <v>Sandy</v>
      </c>
      <c r="D433" s="422">
        <f>VLOOKUP(A433,Foundation!$B$8:$Q$547,12, 0)</f>
        <v>45865</v>
      </c>
      <c r="E433" s="422">
        <f>VLOOKUP(A433,'Erection Compiled '!$B$2:$S$222,10, 0)</f>
        <v>45941</v>
      </c>
      <c r="F433" s="422">
        <f>VLOOKUP(A433,Earthing!$B$7:$G$554,4, 0)</f>
        <v>45864</v>
      </c>
    </row>
    <row r="434" spans="1:6">
      <c r="A434" s="1121" t="s">
        <v>774</v>
      </c>
      <c r="B434" s="1108" t="s">
        <v>171</v>
      </c>
      <c r="C434" s="422" t="str">
        <f>VLOOKUP(A434,Foundation!$B$8:$Q$564,10, 0)</f>
        <v>Sandy</v>
      </c>
      <c r="D434" s="422">
        <f>VLOOKUP(A434,Foundation!$B$8:$Q$547,12, 0)</f>
        <v>45883</v>
      </c>
      <c r="E434" s="422">
        <f>VLOOKUP(A434,'Erection Compiled '!$B$2:$S$222,10, 0)</f>
        <v>45941</v>
      </c>
      <c r="F434" s="422">
        <f>VLOOKUP(A434,Earthing!$B$7:$G$554,4, 0)</f>
        <v>45888</v>
      </c>
    </row>
    <row r="435" spans="1:6">
      <c r="A435" s="1121" t="s">
        <v>773</v>
      </c>
      <c r="B435" s="1108" t="s">
        <v>171</v>
      </c>
      <c r="C435" s="422" t="str">
        <f>VLOOKUP(A435,Foundation!$B$8:$Q$564,10, 0)</f>
        <v>Sandy</v>
      </c>
      <c r="D435" s="422">
        <f>VLOOKUP(A435,Foundation!$B$8:$Q$547,12, 0)</f>
        <v>45886</v>
      </c>
      <c r="E435" s="422">
        <f>VLOOKUP(A435,'Erection Compiled '!$B$2:$S$222,10, 0)</f>
        <v>45940</v>
      </c>
      <c r="F435" s="422">
        <f>VLOOKUP(A435,Earthing!$B$7:$G$554,4, 0)</f>
        <v>45888</v>
      </c>
    </row>
    <row r="436" spans="1:6">
      <c r="A436" s="1121" t="s">
        <v>1555</v>
      </c>
      <c r="B436" s="1108" t="s">
        <v>101</v>
      </c>
      <c r="C436" s="422" t="str">
        <f>VLOOKUP(A436,Foundation!$B$8:$Q$564,10, 0)</f>
        <v>Sandy</v>
      </c>
      <c r="D436" s="422">
        <f>VLOOKUP(A436,Foundation!$B$8:$Q$547,12, 0)</f>
        <v>45846</v>
      </c>
      <c r="E436" s="422">
        <f>VLOOKUP(A436,'Erection Compiled '!$B$2:$S$222,10, 0)</f>
        <v>45940</v>
      </c>
      <c r="F436" s="422">
        <f>VLOOKUP(A436,Earthing!$B$7:$G$554,4, 0)</f>
        <v>45846</v>
      </c>
    </row>
    <row r="437" spans="1:6">
      <c r="A437" s="1121" t="s">
        <v>1660</v>
      </c>
      <c r="B437" s="1108" t="s">
        <v>111</v>
      </c>
      <c r="C437" s="422" t="str">
        <f>VLOOKUP(A437,Foundation!$B$8:$Q$564,10, 0)</f>
        <v>Sandy</v>
      </c>
      <c r="D437" s="422">
        <f>VLOOKUP(A437,Foundation!$B$8:$Q$547,12, 0)</f>
        <v>45897</v>
      </c>
      <c r="E437" s="422">
        <f>VLOOKUP(A437,'Erection Compiled '!$B$2:$S$222,10, 0)</f>
        <v>45940</v>
      </c>
      <c r="F437" s="422">
        <f>VLOOKUP(A437,Earthing!$B$7:$G$554,4, 0)</f>
        <v>45897</v>
      </c>
    </row>
    <row r="438" spans="1:6">
      <c r="A438" s="1121" t="s">
        <v>176</v>
      </c>
      <c r="B438" s="1108" t="s">
        <v>178</v>
      </c>
      <c r="C438" s="422" t="str">
        <f>VLOOKUP(A438,Foundation!$B$8:$Q$564,10, 0)</f>
        <v>Sandy</v>
      </c>
      <c r="D438" s="422">
        <f>VLOOKUP(A438,Foundation!$B$8:$Q$547,12, 0)</f>
        <v>45876</v>
      </c>
      <c r="E438" s="422">
        <f>VLOOKUP(A438,'Erection Compiled '!$B$2:$S$222,10, 0)</f>
        <v>45938</v>
      </c>
      <c r="F438" s="422">
        <f>VLOOKUP(A438,Earthing!$B$7:$G$554,4, 0)</f>
        <v>45875</v>
      </c>
    </row>
    <row r="439" spans="1:6">
      <c r="A439" s="1121" t="s">
        <v>1642</v>
      </c>
      <c r="B439" s="1108" t="s">
        <v>111</v>
      </c>
      <c r="C439" s="422" t="str">
        <f>VLOOKUP(A439,Foundation!$B$8:$Q$564,10, 0)</f>
        <v>Sandy</v>
      </c>
      <c r="D439" s="422">
        <f>VLOOKUP(A439,Foundation!$B$8:$Q$547,12, 0)</f>
        <v>45869</v>
      </c>
      <c r="E439" s="422">
        <f>VLOOKUP(A439,'Erection Compiled '!$B$2:$S$222,10, 0)</f>
        <v>45937</v>
      </c>
      <c r="F439" s="422">
        <f>VLOOKUP(A439,Earthing!$B$7:$G$554,4, 0)</f>
        <v>45872</v>
      </c>
    </row>
    <row r="440" spans="1:6">
      <c r="A440" s="1121" t="s">
        <v>1601</v>
      </c>
      <c r="B440" s="1108" t="s">
        <v>123</v>
      </c>
      <c r="C440" s="422" t="str">
        <f>VLOOKUP(A440,Foundation!$B$8:$Q$564,10, 0)</f>
        <v>Sandy</v>
      </c>
      <c r="D440" s="422">
        <f>VLOOKUP(A440,Foundation!$B$8:$Q$547,12, 0)</f>
        <v>45855</v>
      </c>
      <c r="E440" s="422">
        <f>VLOOKUP(A440,'Erection Compiled '!$B$2:$S$222,10, 0)</f>
        <v>45937</v>
      </c>
      <c r="F440" s="422">
        <f>VLOOKUP(A440,Earthing!$B$7:$G$554,4, 0)</f>
        <v>45882</v>
      </c>
    </row>
    <row r="441" spans="1:6">
      <c r="A441" s="1121" t="s">
        <v>752</v>
      </c>
      <c r="B441" s="1108" t="s">
        <v>168</v>
      </c>
      <c r="C441" s="422" t="str">
        <f>VLOOKUP(A441,Foundation!$B$8:$Q$564,10, 0)</f>
        <v>Sandy</v>
      </c>
      <c r="D441" s="422">
        <f>VLOOKUP(A441,Foundation!$B$8:$Q$547,12, 0)</f>
        <v>45869</v>
      </c>
      <c r="E441" s="422">
        <f>VLOOKUP(A441,'Erection Compiled '!$B$2:$S$222,10, 0)</f>
        <v>45935</v>
      </c>
      <c r="F441" s="422">
        <f>VLOOKUP(A441,Earthing!$B$7:$G$554,4, 0)</f>
        <v>45870</v>
      </c>
    </row>
    <row r="442" spans="1:6">
      <c r="A442" s="1121" t="s">
        <v>795</v>
      </c>
      <c r="B442" s="1108" t="s">
        <v>168</v>
      </c>
      <c r="C442" s="422" t="str">
        <f>VLOOKUP(A442,Foundation!$B$8:$Q$564,10, 0)</f>
        <v>Sandy</v>
      </c>
      <c r="D442" s="422">
        <f>VLOOKUP(A442,Foundation!$B$8:$Q$547,12, 0)</f>
        <v>45833</v>
      </c>
      <c r="E442" s="422">
        <f>VLOOKUP(A442,'Erection Compiled '!$B$2:$S$222,10, 0)</f>
        <v>45935</v>
      </c>
      <c r="F442" s="422">
        <f>VLOOKUP(A442,Earthing!$B$7:$G$554,4, 0)</f>
        <v>45833</v>
      </c>
    </row>
    <row r="443" spans="1:6">
      <c r="A443" s="1121" t="s">
        <v>794</v>
      </c>
      <c r="B443" s="1108" t="s">
        <v>171</v>
      </c>
      <c r="C443" s="422" t="str">
        <f>VLOOKUP(A443,Foundation!$B$8:$Q$564,10, 0)</f>
        <v>Sandy</v>
      </c>
      <c r="D443" s="422">
        <f>VLOOKUP(A443,Foundation!$B$8:$Q$547,12, 0)</f>
        <v>45838</v>
      </c>
      <c r="E443" s="422">
        <f>VLOOKUP(A443,'Erection Compiled '!$B$2:$S$222,10, 0)</f>
        <v>45933</v>
      </c>
      <c r="F443" s="422">
        <f>VLOOKUP(A443,Earthing!$B$7:$G$554,4, 0)</f>
        <v>45846</v>
      </c>
    </row>
    <row r="444" spans="1:6">
      <c r="A444" s="1121" t="s">
        <v>802</v>
      </c>
      <c r="B444" s="1108" t="s">
        <v>168</v>
      </c>
      <c r="C444" s="422" t="str">
        <f>VLOOKUP(A444,Foundation!$B$8:$Q$564,10, 0)</f>
        <v>Sandy</v>
      </c>
      <c r="D444" s="422">
        <f>VLOOKUP(A444,Foundation!$B$8:$Q$547,12, 0)</f>
        <v>45830</v>
      </c>
      <c r="E444" s="422">
        <f>VLOOKUP(A444,'Erection Compiled '!$B$2:$S$222,10, 0)</f>
        <v>45933</v>
      </c>
      <c r="F444" s="422">
        <f>VLOOKUP(A444,Earthing!$B$7:$G$554,4, 0)</f>
        <v>45837</v>
      </c>
    </row>
    <row r="445" spans="1:6">
      <c r="A445" s="1117" t="s">
        <v>275</v>
      </c>
      <c r="B445" s="1106" t="s">
        <v>168</v>
      </c>
      <c r="C445" s="422" t="str">
        <f>VLOOKUP(A445,Foundation!$B$8:$Q$564,10, 0)</f>
        <v>DFR</v>
      </c>
      <c r="D445" s="422">
        <f>VLOOKUP(A445,Foundation!$B$8:$Q$547,12, 0)</f>
        <v>45746</v>
      </c>
      <c r="E445" s="422">
        <f>VLOOKUP(A445,'Erection Compiled '!$B$2:$S$222,10, 0)</f>
        <v>45931</v>
      </c>
      <c r="F445" s="422">
        <f>VLOOKUP(A445,Earthing!$B$7:$G$554,4, 0)</f>
        <v>45753</v>
      </c>
    </row>
    <row r="446" spans="1:6">
      <c r="A446" s="1121" t="s">
        <v>776</v>
      </c>
      <c r="B446" s="1108" t="s">
        <v>168</v>
      </c>
      <c r="C446" s="422" t="str">
        <f>VLOOKUP(A446,Foundation!$B$8:$Q$564,10, 0)</f>
        <v>Sandy</v>
      </c>
      <c r="D446" s="422">
        <f>VLOOKUP(A446,Foundation!$B$8:$Q$547,12, 0)</f>
        <v>45849</v>
      </c>
      <c r="E446" s="422">
        <f>VLOOKUP(A446,'Erection Compiled '!$B$2:$S$222,10, 0)</f>
        <v>45930</v>
      </c>
      <c r="F446" s="422">
        <f>VLOOKUP(A446,Earthing!$B$7:$G$554,4, 0)</f>
        <v>45888</v>
      </c>
    </row>
    <row r="447" spans="1:6">
      <c r="A447" s="1121" t="s">
        <v>1618</v>
      </c>
      <c r="B447" s="1108" t="s">
        <v>123</v>
      </c>
      <c r="C447" s="422" t="str">
        <f>VLOOKUP(A447,Foundation!$B$8:$Q$564,10, 0)</f>
        <v>Sandy</v>
      </c>
      <c r="D447" s="422">
        <f>VLOOKUP(A447,Foundation!$B$8:$Q$547,12, 0)</f>
        <v>45859</v>
      </c>
      <c r="E447" s="422">
        <f>VLOOKUP(A447,'Erection Compiled '!$B$2:$S$222,10, 0)</f>
        <v>45930</v>
      </c>
      <c r="F447" s="422">
        <f>VLOOKUP(A447,Earthing!$B$7:$G$554,4, 0)</f>
        <v>45862</v>
      </c>
    </row>
    <row r="448" spans="1:6">
      <c r="A448" s="1121" t="s">
        <v>792</v>
      </c>
      <c r="B448" s="1108" t="s">
        <v>171</v>
      </c>
      <c r="C448" s="422" t="str">
        <f>VLOOKUP(A448,Foundation!$B$8:$Q$564,10, 0)</f>
        <v>Sandy</v>
      </c>
      <c r="D448" s="422">
        <f>VLOOKUP(A448,Foundation!$B$8:$Q$547,12, 0)</f>
        <v>45851</v>
      </c>
      <c r="E448" s="422">
        <f>VLOOKUP(A448,'Erection Compiled '!$B$2:$S$222,10, 0)</f>
        <v>45930</v>
      </c>
      <c r="F448" s="422">
        <f>VLOOKUP(A448,Earthing!$B$7:$G$554,4, 0)</f>
        <v>45850</v>
      </c>
    </row>
    <row r="449" spans="1:6">
      <c r="A449" s="1121" t="s">
        <v>1352</v>
      </c>
      <c r="B449" s="1108" t="s">
        <v>168</v>
      </c>
      <c r="C449" s="422" t="str">
        <f>VLOOKUP(A449,Foundation!$B$8:$Q$564,10, 0)</f>
        <v>Sandy</v>
      </c>
      <c r="D449" s="422">
        <f>VLOOKUP(A449,Foundation!$B$8:$Q$547,12, 0)</f>
        <v>45868</v>
      </c>
      <c r="E449" s="422">
        <f>VLOOKUP(A449,'Erection Compiled '!$B$2:$S$222,10, 0)</f>
        <v>45930</v>
      </c>
      <c r="F449" s="422">
        <f>VLOOKUP(A449,Earthing!$B$7:$G$554,4, 0)</f>
        <v>45869</v>
      </c>
    </row>
    <row r="450" spans="1:6">
      <c r="A450" s="1121" t="s">
        <v>454</v>
      </c>
      <c r="B450" s="1108" t="s">
        <v>168</v>
      </c>
      <c r="C450" s="422" t="str">
        <f>VLOOKUP(A450,Foundation!$B$8:$Q$564,10, 0)</f>
        <v>Sandy</v>
      </c>
      <c r="D450" s="422">
        <f>VLOOKUP(A450,Foundation!$B$8:$Q$547,12, 0)</f>
        <v>45900</v>
      </c>
      <c r="E450" s="422">
        <f>VLOOKUP(A450,'Erection Compiled '!$B$2:$S$222,10, 0)</f>
        <v>45929</v>
      </c>
      <c r="F450" s="422">
        <f>VLOOKUP(A450,Earthing!$B$7:$G$554,4, 0)</f>
        <v>45903</v>
      </c>
    </row>
    <row r="451" spans="1:6">
      <c r="A451" s="1121" t="s">
        <v>751</v>
      </c>
      <c r="B451" s="1108" t="s">
        <v>171</v>
      </c>
      <c r="C451" s="422" t="str">
        <f>VLOOKUP(A451,Foundation!$B$8:$Q$564,10, 0)</f>
        <v>Sandy</v>
      </c>
      <c r="D451" s="422">
        <f>VLOOKUP(A451,Foundation!$B$8:$Q$547,12, 0)</f>
        <v>45852</v>
      </c>
      <c r="E451" s="422">
        <f>VLOOKUP(A451,'Erection Compiled '!$B$2:$S$222,10, 0)</f>
        <v>45929</v>
      </c>
      <c r="F451" s="422">
        <f>VLOOKUP(A451,Earthing!$B$7:$G$554,4, 0)</f>
        <v>45854</v>
      </c>
    </row>
    <row r="452" spans="1:6">
      <c r="A452" s="1119" t="s">
        <v>1929</v>
      </c>
      <c r="B452" s="1109" t="s">
        <v>1901</v>
      </c>
      <c r="C452" s="422" t="str">
        <f>VLOOKUP(A452,Foundation!$B$8:$Q$564,10, 0)</f>
        <v>Sandy</v>
      </c>
      <c r="D452" s="422">
        <f>VLOOKUP(A452,Foundation!$B$8:$Q$547,12, 0)</f>
        <v>45718</v>
      </c>
      <c r="E452" s="422">
        <f>VLOOKUP(A452,'Erection Compiled '!$B$2:$S$222,10, 0)</f>
        <v>45927</v>
      </c>
      <c r="F452" s="422">
        <f>VLOOKUP(A452,Earthing!$B$7:$G$554,4, 0)</f>
        <v>45724</v>
      </c>
    </row>
    <row r="453" spans="1:6">
      <c r="A453" s="1121" t="s">
        <v>777</v>
      </c>
      <c r="B453" s="1108" t="s">
        <v>228</v>
      </c>
      <c r="C453" s="422" t="str">
        <f>VLOOKUP(A453,Foundation!$B$8:$Q$564,10, 0)</f>
        <v>Sandy</v>
      </c>
      <c r="D453" s="422">
        <f>VLOOKUP(A453,Foundation!$B$8:$Q$547,12, 0)</f>
        <v>45851</v>
      </c>
      <c r="E453" s="422">
        <f>VLOOKUP(A453,'Erection Compiled '!$B$2:$S$222,10, 0)</f>
        <v>45927</v>
      </c>
      <c r="F453" s="422">
        <f>VLOOKUP(A453,Earthing!$B$7:$G$554,4, 0)</f>
        <v>45862</v>
      </c>
    </row>
    <row r="454" spans="1:6">
      <c r="A454" s="1121" t="s">
        <v>780</v>
      </c>
      <c r="B454" s="1108" t="s">
        <v>228</v>
      </c>
      <c r="C454" s="422" t="str">
        <f>VLOOKUP(A454,Foundation!$B$8:$Q$564,10, 0)</f>
        <v>Sandy</v>
      </c>
      <c r="D454" s="422">
        <f>VLOOKUP(A454,Foundation!$B$8:$Q$547,12, 0)</f>
        <v>45867</v>
      </c>
      <c r="E454" s="422">
        <f>VLOOKUP(A454,'Erection Compiled '!$B$2:$S$222,10, 0)</f>
        <v>45927</v>
      </c>
      <c r="F454" s="422">
        <f>VLOOKUP(A454,Earthing!$B$7:$G$554,4, 0)</f>
        <v>45881</v>
      </c>
    </row>
    <row r="455" spans="1:6">
      <c r="A455" s="1121" t="s">
        <v>1351</v>
      </c>
      <c r="B455" s="1108" t="s">
        <v>171</v>
      </c>
      <c r="C455" s="422" t="str">
        <f>VLOOKUP(A455,Foundation!$B$8:$Q$564,10, 0)</f>
        <v>Sandy</v>
      </c>
      <c r="D455" s="422">
        <f>VLOOKUP(A455,Foundation!$B$8:$Q$547,12, 0)</f>
        <v>45865</v>
      </c>
      <c r="E455" s="422">
        <f>VLOOKUP(A455,'Erection Compiled '!$B$2:$S$222,10, 0)</f>
        <v>45927</v>
      </c>
      <c r="F455" s="422" t="e">
        <f>VLOOKUP(A455,Earthing!$B$7:$G$554,4, 0)</f>
        <v>#N/A</v>
      </c>
    </row>
    <row r="456" spans="1:6">
      <c r="A456" s="1121" t="s">
        <v>449</v>
      </c>
      <c r="B456" s="1108" t="s">
        <v>234</v>
      </c>
      <c r="C456" s="422" t="str">
        <f>VLOOKUP(A456,Foundation!$B$8:$Q$564,10, 0)</f>
        <v>Sandy</v>
      </c>
      <c r="D456" s="422">
        <f>VLOOKUP(A456,Foundation!$B$8:$Q$547,12, 0)</f>
        <v>45848</v>
      </c>
      <c r="E456" s="422">
        <f>VLOOKUP(A456,'Erection Compiled '!$B$2:$S$222,10, 0)</f>
        <v>45926</v>
      </c>
      <c r="F456" s="422">
        <f>VLOOKUP(A456,Earthing!$B$7:$G$554,4, 0)</f>
        <v>45848</v>
      </c>
    </row>
    <row r="457" spans="1:6">
      <c r="A457" s="1117" t="s">
        <v>155</v>
      </c>
      <c r="B457" s="1106" t="s">
        <v>168</v>
      </c>
      <c r="C457" s="422" t="str">
        <f>VLOOKUP(A457,Foundation!$B$8:$Q$564,10, 0)</f>
        <v>DFR</v>
      </c>
      <c r="D457" s="422">
        <f>VLOOKUP(A457,Foundation!$B$8:$Q$547,12, 0)</f>
        <v>45751</v>
      </c>
      <c r="E457" s="422">
        <f>VLOOKUP(A457,'Erection Compiled '!$B$2:$S$222,10, 0)</f>
        <v>45924</v>
      </c>
      <c r="F457" s="422">
        <f>VLOOKUP(A457,Earthing!$B$7:$G$554,4, 0)</f>
        <v>45753</v>
      </c>
    </row>
    <row r="458" spans="1:6">
      <c r="A458" s="1121" t="s">
        <v>782</v>
      </c>
      <c r="B458" s="1108" t="s">
        <v>171</v>
      </c>
      <c r="C458" s="422" t="str">
        <f>VLOOKUP(A458,Foundation!$B$8:$Q$564,10, 0)</f>
        <v>Sandy</v>
      </c>
      <c r="D458" s="422">
        <f>VLOOKUP(A458,Foundation!$B$8:$Q$547,12, 0)</f>
        <v>45864</v>
      </c>
      <c r="E458" s="422">
        <f>VLOOKUP(A458,'Erection Compiled '!$B$2:$S$222,10, 0)</f>
        <v>45923</v>
      </c>
      <c r="F458" s="422">
        <f>VLOOKUP(A458,Earthing!$B$7:$G$554,4, 0)</f>
        <v>45882</v>
      </c>
    </row>
    <row r="459" spans="1:6">
      <c r="A459" s="1121" t="s">
        <v>786</v>
      </c>
      <c r="B459" s="1108" t="s">
        <v>171</v>
      </c>
      <c r="C459" s="422" t="str">
        <f>VLOOKUP(A459,Foundation!$B$8:$Q$564,10, 0)</f>
        <v>Sandy</v>
      </c>
      <c r="D459" s="422">
        <f>VLOOKUP(A459,Foundation!$B$8:$Q$547,12, 0)</f>
        <v>45871</v>
      </c>
      <c r="E459" s="422">
        <f>VLOOKUP(A459,'Erection Compiled '!$B$2:$S$222,10, 0)</f>
        <v>45923</v>
      </c>
      <c r="F459" s="422">
        <f>VLOOKUP(A459,Earthing!$B$7:$G$554,4, 0)</f>
        <v>45875</v>
      </c>
    </row>
    <row r="460" spans="1:6">
      <c r="A460" s="1121" t="s">
        <v>810</v>
      </c>
      <c r="B460" s="1108" t="s">
        <v>168</v>
      </c>
      <c r="C460" s="422" t="str">
        <f>VLOOKUP(A460,Foundation!$B$8:$Q$564,10, 0)</f>
        <v>Sandy</v>
      </c>
      <c r="D460" s="422">
        <f>VLOOKUP(A460,Foundation!$B$8:$Q$547,12, 0)</f>
        <v>45861</v>
      </c>
      <c r="E460" s="422">
        <f>VLOOKUP(A460,'Erection Compiled '!$B$2:$S$222,10, 0)</f>
        <v>45923</v>
      </c>
      <c r="F460" s="422">
        <f>VLOOKUP(A460,Earthing!$B$7:$G$554,4, 0)</f>
        <v>45865</v>
      </c>
    </row>
    <row r="461" spans="1:6">
      <c r="A461" s="1121" t="s">
        <v>169</v>
      </c>
      <c r="B461" s="1108" t="s">
        <v>168</v>
      </c>
      <c r="C461" s="422" t="str">
        <f>VLOOKUP(A461,Foundation!$B$8:$Q$564,10, 0)</f>
        <v>Sandy</v>
      </c>
      <c r="D461" s="422">
        <f>VLOOKUP(A461,Foundation!$B$8:$Q$547,12, 0)</f>
        <v>45862</v>
      </c>
      <c r="E461" s="422">
        <f>VLOOKUP(A461,'Erection Compiled '!$B$2:$S$222,10, 0)</f>
        <v>45922</v>
      </c>
      <c r="F461" s="422">
        <f>VLOOKUP(A461,Earthing!$B$7:$G$554,4, 0)</f>
        <v>45863</v>
      </c>
    </row>
    <row r="462" spans="1:6">
      <c r="A462" s="1117" t="s">
        <v>404</v>
      </c>
      <c r="B462" s="1106" t="s">
        <v>171</v>
      </c>
      <c r="C462" s="422" t="str">
        <f>VLOOKUP(A462,Foundation!$B$8:$Q$564,10, 0)</f>
        <v>Sandy</v>
      </c>
      <c r="D462" s="422">
        <f>VLOOKUP(A462,Foundation!$B$8:$Q$547,12, 0)</f>
        <v>45874</v>
      </c>
      <c r="E462" s="422">
        <f>VLOOKUP(A462,'Erection Compiled '!$B$2:$S$222,10, 0)</f>
        <v>45921</v>
      </c>
      <c r="F462" s="422">
        <f>VLOOKUP(A462,Earthing!$B$7:$G$554,4, 0)</f>
        <v>45875</v>
      </c>
    </row>
    <row r="463" spans="1:6">
      <c r="A463" s="1121" t="s">
        <v>1307</v>
      </c>
      <c r="B463" s="1108" t="s">
        <v>101</v>
      </c>
      <c r="C463" s="422" t="str">
        <f>VLOOKUP(A463,Foundation!$B$8:$Q$564,10, 0)</f>
        <v>Sandy</v>
      </c>
      <c r="D463" s="422">
        <f>VLOOKUP(A463,Foundation!$B$8:$Q$547,12, 0)</f>
        <v>45854</v>
      </c>
      <c r="E463" s="422">
        <f>VLOOKUP(A463,'Erection Compiled '!$B$2:$S$222,10, 0)</f>
        <v>45921</v>
      </c>
      <c r="F463" s="422">
        <f>VLOOKUP(A463,Earthing!$B$7:$G$554,4, 0)</f>
        <v>45858</v>
      </c>
    </row>
    <row r="464" spans="1:6">
      <c r="A464" s="1121" t="s">
        <v>781</v>
      </c>
      <c r="B464" s="1108" t="s">
        <v>168</v>
      </c>
      <c r="C464" s="422" t="str">
        <f>VLOOKUP(A464,Foundation!$B$8:$Q$564,10, 0)</f>
        <v>Sandy</v>
      </c>
      <c r="D464" s="422">
        <f>VLOOKUP(A464,Foundation!$B$8:$Q$547,12, 0)</f>
        <v>45875</v>
      </c>
      <c r="E464" s="422">
        <f>VLOOKUP(A464,'Erection Compiled '!$B$2:$S$222,10, 0)</f>
        <v>45920</v>
      </c>
      <c r="F464" s="422">
        <f>VLOOKUP(A464,Earthing!$B$7:$G$554,4, 0)</f>
        <v>45888</v>
      </c>
    </row>
    <row r="465" spans="1:6">
      <c r="A465" s="1121" t="s">
        <v>785</v>
      </c>
      <c r="B465" s="1108" t="s">
        <v>168</v>
      </c>
      <c r="C465" s="422" t="str">
        <f>VLOOKUP(A465,Foundation!$B$8:$Q$564,10, 0)</f>
        <v>Sandy</v>
      </c>
      <c r="D465" s="422">
        <f>VLOOKUP(A465,Foundation!$B$8:$Q$547,12, 0)</f>
        <v>45869</v>
      </c>
      <c r="E465" s="422">
        <f>VLOOKUP(A465,'Erection Compiled '!$B$2:$S$222,10, 0)</f>
        <v>45920</v>
      </c>
      <c r="F465" s="422">
        <f>VLOOKUP(A465,Earthing!$B$7:$G$554,4, 0)</f>
        <v>45875</v>
      </c>
    </row>
    <row r="466" spans="1:6">
      <c r="A466" s="1121" t="s">
        <v>791</v>
      </c>
      <c r="B466" s="1108" t="s">
        <v>168</v>
      </c>
      <c r="C466" s="422" t="str">
        <f>VLOOKUP(A466,Foundation!$B$8:$Q$564,10, 0)</f>
        <v>Sandy</v>
      </c>
      <c r="D466" s="422">
        <f>VLOOKUP(A466,Foundation!$B$8:$Q$547,12, 0)</f>
        <v>45863</v>
      </c>
      <c r="E466" s="422">
        <f>VLOOKUP(A466,'Erection Compiled '!$B$2:$S$222,10, 0)</f>
        <v>45919</v>
      </c>
      <c r="F466" s="422">
        <f>VLOOKUP(A466,Earthing!$B$7:$G$554,4, 0)</f>
        <v>45875</v>
      </c>
    </row>
    <row r="467" spans="1:6">
      <c r="A467" s="1121" t="s">
        <v>809</v>
      </c>
      <c r="B467" s="1108" t="s">
        <v>168</v>
      </c>
      <c r="C467" s="422" t="str">
        <f>VLOOKUP(A467,Foundation!$B$8:$Q$564,10, 0)</f>
        <v>Sandy</v>
      </c>
      <c r="D467" s="422">
        <f>VLOOKUP(A467,Foundation!$B$8:$Q$547,12, 0)</f>
        <v>45856</v>
      </c>
      <c r="E467" s="422">
        <f>VLOOKUP(A467,'Erection Compiled '!$B$2:$S$222,10, 0)</f>
        <v>45919</v>
      </c>
      <c r="F467" s="422">
        <f>VLOOKUP(A467,Earthing!$B$7:$G$554,4, 0)</f>
        <v>45859</v>
      </c>
    </row>
    <row r="468" spans="1:6">
      <c r="A468" s="1121" t="s">
        <v>783</v>
      </c>
      <c r="B468" s="1108" t="s">
        <v>171</v>
      </c>
      <c r="C468" s="422" t="str">
        <f>VLOOKUP(A468,Foundation!$B$8:$Q$564,10, 0)</f>
        <v>Sandy</v>
      </c>
      <c r="D468" s="422">
        <f>VLOOKUP(A468,Foundation!$B$8:$Q$547,12, 0)</f>
        <v>45878</v>
      </c>
      <c r="E468" s="422">
        <f>VLOOKUP(A468,'Erection Compiled '!$B$2:$S$222,10, 0)</f>
        <v>45917</v>
      </c>
      <c r="F468" s="422">
        <f>VLOOKUP(A468,Earthing!$B$7:$G$554,4, 0)</f>
        <v>45888</v>
      </c>
    </row>
    <row r="469" spans="1:6">
      <c r="A469" s="1121" t="s">
        <v>784</v>
      </c>
      <c r="B469" s="1108" t="s">
        <v>171</v>
      </c>
      <c r="C469" s="422" t="str">
        <f>VLOOKUP(A469,Foundation!$B$8:$Q$564,10, 0)</f>
        <v>Sandy</v>
      </c>
      <c r="D469" s="422">
        <f>VLOOKUP(A469,Foundation!$B$8:$Q$547,12, 0)</f>
        <v>45873</v>
      </c>
      <c r="E469" s="422">
        <f>VLOOKUP(A469,'Erection Compiled '!$B$2:$S$222,10, 0)</f>
        <v>45917</v>
      </c>
      <c r="F469" s="422">
        <f>VLOOKUP(A469,Earthing!$B$7:$G$554,4, 0)</f>
        <v>45875</v>
      </c>
    </row>
    <row r="470" spans="1:6">
      <c r="A470" s="1121" t="s">
        <v>167</v>
      </c>
      <c r="B470" s="1108" t="s">
        <v>168</v>
      </c>
      <c r="C470" s="422" t="str">
        <f>VLOOKUP(A470,Foundation!$B$8:$Q$564,10, 0)</f>
        <v>Sandy</v>
      </c>
      <c r="D470" s="422">
        <f>VLOOKUP(A470,Foundation!$B$8:$Q$547,12, 0)</f>
        <v>45876</v>
      </c>
      <c r="E470" s="422">
        <f>VLOOKUP(A470,'Erection Compiled '!$B$2:$S$222,10, 0)</f>
        <v>45916</v>
      </c>
      <c r="F470" s="422">
        <f>VLOOKUP(A470,Earthing!$B$7:$G$554,4, 0)</f>
        <v>45877</v>
      </c>
    </row>
    <row r="471" spans="1:6">
      <c r="A471" s="1119" t="s">
        <v>1930</v>
      </c>
      <c r="B471" s="1109" t="s">
        <v>1900</v>
      </c>
      <c r="C471" s="422" t="str">
        <f>VLOOKUP(A471,Foundation!$B$8:$Q$564,10, 0)</f>
        <v>Sandy</v>
      </c>
      <c r="D471" s="422">
        <f>VLOOKUP(A471,Foundation!$B$8:$Q$547,12, 0)</f>
        <v>45865</v>
      </c>
      <c r="E471" s="422">
        <f>VLOOKUP(A471,'Erection Compiled '!$B$2:$S$222,10, 0)</f>
        <v>45915</v>
      </c>
      <c r="F471" s="422">
        <f>VLOOKUP(A471,Earthing!$B$7:$G$554,4, 0)</f>
        <v>45866</v>
      </c>
    </row>
    <row r="472" spans="1:6">
      <c r="A472" s="1117" t="s">
        <v>280</v>
      </c>
      <c r="B472" s="1106" t="s">
        <v>168</v>
      </c>
      <c r="C472" s="422" t="str">
        <f>VLOOKUP(A472,Foundation!$B$8:$Q$564,10, 0)</f>
        <v>Sandy</v>
      </c>
      <c r="D472" s="422">
        <f>VLOOKUP(A472,Foundation!$B$8:$Q$547,12, 0)</f>
        <v>45716</v>
      </c>
      <c r="E472" s="422">
        <f>VLOOKUP(A472,'Erection Compiled '!$B$2:$S$222,10, 0)</f>
        <v>45915</v>
      </c>
      <c r="F472" s="422">
        <f>VLOOKUP(A472,Earthing!$B$7:$G$554,4, 0)</f>
        <v>45724</v>
      </c>
    </row>
    <row r="473" spans="1:6">
      <c r="A473" s="1119" t="s">
        <v>1931</v>
      </c>
      <c r="B473" s="1111" t="s">
        <v>228</v>
      </c>
      <c r="C473" s="422" t="str">
        <f>VLOOKUP(A473,Foundation!$B$8:$Q$564,10, 0)</f>
        <v>Sandy</v>
      </c>
      <c r="D473" s="422">
        <f>VLOOKUP(A473,Foundation!$B$8:$Q$547,12, 0)</f>
        <v>45823</v>
      </c>
      <c r="E473" s="422">
        <f>VLOOKUP(A473,'Erection Compiled '!$B$2:$S$222,10, 0)</f>
        <v>45914</v>
      </c>
      <c r="F473" s="422">
        <f>VLOOKUP(A473,Earthing!$B$7:$G$554,4, 0)</f>
        <v>45824</v>
      </c>
    </row>
    <row r="474" spans="1:6">
      <c r="A474" s="1121" t="s">
        <v>790</v>
      </c>
      <c r="B474" s="1108" t="s">
        <v>168</v>
      </c>
      <c r="C474" s="422" t="str">
        <f>VLOOKUP(A474,Foundation!$B$8:$Q$564,10, 0)</f>
        <v>Sandy</v>
      </c>
      <c r="D474" s="422">
        <f>VLOOKUP(A474,Foundation!$B$8:$Q$547,12, 0)</f>
        <v>45854</v>
      </c>
      <c r="E474" s="422">
        <f>VLOOKUP(A474,'Erection Compiled '!$B$2:$S$222,10, 0)</f>
        <v>45914</v>
      </c>
      <c r="F474" s="422">
        <f>VLOOKUP(A474,Earthing!$B$7:$G$554,4, 0)</f>
        <v>45855</v>
      </c>
    </row>
    <row r="475" spans="1:6">
      <c r="A475" s="1121" t="s">
        <v>808</v>
      </c>
      <c r="B475" s="1108" t="s">
        <v>168</v>
      </c>
      <c r="C475" s="422" t="str">
        <f>VLOOKUP(A475,Foundation!$B$8:$Q$564,10, 0)</f>
        <v>Sandy</v>
      </c>
      <c r="D475" s="422">
        <f>VLOOKUP(A475,Foundation!$B$8:$Q$547,12, 0)</f>
        <v>45853</v>
      </c>
      <c r="E475" s="422">
        <f>VLOOKUP(A475,'Erection Compiled '!$B$2:$S$222,10, 0)</f>
        <v>45914</v>
      </c>
      <c r="F475" s="422">
        <f>VLOOKUP(A475,Earthing!$B$7:$G$554,4, 0)</f>
        <v>45895</v>
      </c>
    </row>
    <row r="476" spans="1:6">
      <c r="A476" s="1119" t="s">
        <v>1932</v>
      </c>
      <c r="B476" s="1109" t="s">
        <v>1906</v>
      </c>
      <c r="C476" s="422" t="str">
        <f>VLOOKUP(A476,Foundation!$B$8:$Q$564,10, 0)</f>
        <v>Sandy</v>
      </c>
      <c r="D476" s="422">
        <f>VLOOKUP(A476,Foundation!$B$8:$Q$547,12, 0)</f>
        <v>45674</v>
      </c>
      <c r="E476" s="422">
        <f>VLOOKUP(A476,'Erection Compiled '!$B$2:$S$222,10, 0)</f>
        <v>45911</v>
      </c>
      <c r="F476" s="422" t="e">
        <f>VLOOKUP(A476,Earthing!$B$7:$G$554,4, 0)</f>
        <v>#N/A</v>
      </c>
    </row>
    <row r="477" spans="1:6">
      <c r="A477" s="1117" t="s">
        <v>1297</v>
      </c>
      <c r="B477" s="1106" t="s">
        <v>101</v>
      </c>
      <c r="C477" s="422" t="str">
        <f>VLOOKUP(A477,Foundation!$B$8:$Q$564,10, 0)</f>
        <v>Sandy</v>
      </c>
      <c r="D477" s="422">
        <f>VLOOKUP(A477,Foundation!$B$8:$Q$547,12, 0)</f>
        <v>45800</v>
      </c>
      <c r="E477" s="422">
        <f>VLOOKUP(A477,'Erection Compiled '!$B$2:$S$222,10, 0)</f>
        <v>45911</v>
      </c>
      <c r="F477" s="422">
        <f>VLOOKUP(A477,Earthing!$B$7:$G$554,4, 0)</f>
        <v>45818</v>
      </c>
    </row>
    <row r="478" spans="1:6">
      <c r="A478" s="1121" t="s">
        <v>805</v>
      </c>
      <c r="B478" s="1108" t="s">
        <v>168</v>
      </c>
      <c r="C478" s="422" t="str">
        <f>VLOOKUP(A478,Foundation!$B$8:$Q$564,10, 0)</f>
        <v>Sandy</v>
      </c>
      <c r="D478" s="422">
        <f>VLOOKUP(A478,Foundation!$B$8:$Q$547,12, 0)</f>
        <v>45848</v>
      </c>
      <c r="E478" s="422">
        <f>VLOOKUP(A478,'Erection Compiled '!$B$2:$S$222,10, 0)</f>
        <v>45910</v>
      </c>
      <c r="F478" s="422">
        <f>VLOOKUP(A478,Earthing!$B$7:$G$554,4, 0)</f>
        <v>45855</v>
      </c>
    </row>
    <row r="479" spans="1:6">
      <c r="A479" s="1119" t="s">
        <v>1933</v>
      </c>
      <c r="B479" s="1109" t="s">
        <v>1900</v>
      </c>
      <c r="C479" s="422" t="str">
        <f>VLOOKUP(A479,Foundation!$B$8:$Q$564,10, 0)</f>
        <v>Sandy</v>
      </c>
      <c r="D479" s="422">
        <f>VLOOKUP(A479,Foundation!$B$8:$Q$547,12, 0)</f>
        <v>45776</v>
      </c>
      <c r="E479" s="422">
        <f>VLOOKUP(A479,'Erection Compiled '!$B$2:$S$222,10, 0)</f>
        <v>45909</v>
      </c>
      <c r="F479" s="422">
        <f>VLOOKUP(A479,Earthing!$B$7:$G$554,4, 0)</f>
        <v>45779</v>
      </c>
    </row>
    <row r="480" spans="1:6">
      <c r="A480" s="1121" t="s">
        <v>789</v>
      </c>
      <c r="B480" s="1108" t="s">
        <v>171</v>
      </c>
      <c r="C480" s="422" t="str">
        <f>VLOOKUP(A480,Foundation!$B$8:$Q$564,10, 0)</f>
        <v>Sandy</v>
      </c>
      <c r="D480" s="422">
        <f>VLOOKUP(A480,Foundation!$B$8:$Q$547,12, 0)</f>
        <v>45859</v>
      </c>
      <c r="E480" s="422">
        <f>VLOOKUP(A480,'Erection Compiled '!$B$2:$S$222,10, 0)</f>
        <v>45909</v>
      </c>
      <c r="F480" s="422">
        <f>VLOOKUP(A480,Earthing!$B$7:$G$554,4, 0)</f>
        <v>45855</v>
      </c>
    </row>
    <row r="481" spans="1:6">
      <c r="A481" s="1119" t="s">
        <v>1934</v>
      </c>
      <c r="B481" s="1109" t="s">
        <v>1906</v>
      </c>
      <c r="C481" s="422" t="str">
        <f>VLOOKUP(A481,Foundation!$B$8:$Q$564,10, 0)</f>
        <v>Sandy</v>
      </c>
      <c r="D481" s="422">
        <f>VLOOKUP(A481,Foundation!$B$8:$Q$547,12, 0)</f>
        <v>45724</v>
      </c>
      <c r="E481" s="422">
        <f>VLOOKUP(A481,'Erection Compiled '!$B$2:$S$222,10, 0)</f>
        <v>45905</v>
      </c>
      <c r="F481" s="422">
        <f>VLOOKUP(A481,Earthing!$B$7:$G$554,4, 0)</f>
        <v>45724</v>
      </c>
    </row>
    <row r="482" spans="1:6">
      <c r="A482" s="1121" t="s">
        <v>806</v>
      </c>
      <c r="B482" s="1108" t="s">
        <v>168</v>
      </c>
      <c r="C482" s="422" t="str">
        <f>VLOOKUP(A482,Foundation!$B$8:$Q$564,10, 0)</f>
        <v>Sandy</v>
      </c>
      <c r="D482" s="422">
        <f>VLOOKUP(A482,Foundation!$B$8:$Q$547,12, 0)</f>
        <v>45843</v>
      </c>
      <c r="E482" s="422">
        <f>VLOOKUP(A482,'Erection Compiled '!$B$2:$S$222,10, 0)</f>
        <v>45904</v>
      </c>
      <c r="F482" s="422">
        <f>VLOOKUP(A482,Earthing!$B$7:$G$554,4, 0)</f>
        <v>45855</v>
      </c>
    </row>
    <row r="483" spans="1:6">
      <c r="A483" s="1119" t="s">
        <v>1935</v>
      </c>
      <c r="B483" s="1109" t="s">
        <v>1900</v>
      </c>
      <c r="C483" s="422" t="str">
        <f>VLOOKUP(A483,Foundation!$B$8:$Q$564,10, 0)</f>
        <v>Sandy</v>
      </c>
      <c r="D483" s="422">
        <f>VLOOKUP(A483,Foundation!$B$8:$Q$547,12, 0)</f>
        <v>45812</v>
      </c>
      <c r="E483" s="422">
        <f>VLOOKUP(A483,'Erection Compiled '!$B$2:$S$222,10, 0)</f>
        <v>45900</v>
      </c>
      <c r="F483" s="422">
        <f>VLOOKUP(A483,Earthing!$B$7:$G$554,4, 0)</f>
        <v>45813</v>
      </c>
    </row>
    <row r="484" spans="1:6">
      <c r="A484" s="1117" t="s">
        <v>203</v>
      </c>
      <c r="B484" s="1106" t="s">
        <v>168</v>
      </c>
      <c r="C484" s="422" t="str">
        <f>VLOOKUP(A484,Foundation!$B$8:$Q$564,10, 0)</f>
        <v>DFR</v>
      </c>
      <c r="D484" s="422">
        <f>VLOOKUP(A484,Foundation!$B$8:$Q$547,12, 0)</f>
        <v>45713</v>
      </c>
      <c r="E484" s="422">
        <f>VLOOKUP(A484,'Erection Compiled '!$B$2:$S$222,10, 0)</f>
        <v>45902</v>
      </c>
      <c r="F484" s="422">
        <f>VLOOKUP(A484,Earthing!$B$7:$G$554,4, 0)</f>
        <v>45713</v>
      </c>
    </row>
    <row r="485" spans="1:6">
      <c r="A485" s="1121" t="s">
        <v>807</v>
      </c>
      <c r="B485" s="1108" t="s">
        <v>168</v>
      </c>
      <c r="C485" s="422" t="str">
        <f>VLOOKUP(A485,Foundation!$B$8:$Q$564,10, 0)</f>
        <v>Sandy</v>
      </c>
      <c r="D485" s="422">
        <f>VLOOKUP(A485,Foundation!$B$8:$Q$547,12, 0)</f>
        <v>45850</v>
      </c>
      <c r="E485" s="422">
        <f>VLOOKUP(A485,'Erection Compiled '!$B$2:$S$222,10, 0)</f>
        <v>45898</v>
      </c>
      <c r="F485" s="422">
        <f>VLOOKUP(A485,Earthing!$B$7:$G$554,4, 0)</f>
        <v>45895</v>
      </c>
    </row>
    <row r="486" spans="1:6">
      <c r="A486" s="1119" t="s">
        <v>1936</v>
      </c>
      <c r="B486" s="1109" t="s">
        <v>1905</v>
      </c>
      <c r="C486" s="422" t="str">
        <f>VLOOKUP(A486,Foundation!$B$8:$Q$564,10, 0)</f>
        <v>Sandy</v>
      </c>
      <c r="D486" s="422">
        <f>VLOOKUP(A486,Foundation!$B$8:$Q$547,12, 0)</f>
        <v>45715</v>
      </c>
      <c r="E486" s="422">
        <f>VLOOKUP(A486,'Erection Compiled '!$B$2:$S$222,10, 0)</f>
        <v>45897</v>
      </c>
      <c r="F486" s="422">
        <f>VLOOKUP(A486,Earthing!$B$7:$G$554,4, 0)</f>
        <v>45716</v>
      </c>
    </row>
    <row r="487" spans="1:6">
      <c r="A487" s="1119" t="s">
        <v>1937</v>
      </c>
      <c r="B487" s="1109" t="s">
        <v>1901</v>
      </c>
      <c r="C487" s="422" t="str">
        <f>VLOOKUP(A487,Foundation!$B$8:$Q$564,10, 0)</f>
        <v>Sandy</v>
      </c>
      <c r="D487" s="422">
        <f>VLOOKUP(A487,Foundation!$B$8:$Q$547,12, 0)</f>
        <v>45725</v>
      </c>
      <c r="E487" s="422">
        <f>VLOOKUP(A487,'Erection Compiled '!$B$2:$S$222,10, 0)</f>
        <v>45897</v>
      </c>
      <c r="F487" s="422" t="e">
        <f>VLOOKUP(A487,Earthing!$B$7:$G$554,4, 0)</f>
        <v>#N/A</v>
      </c>
    </row>
    <row r="488" spans="1:6">
      <c r="A488" s="1119" t="s">
        <v>1656</v>
      </c>
      <c r="B488" s="1109" t="s">
        <v>1904</v>
      </c>
      <c r="C488" s="422" t="str">
        <f>VLOOKUP(A488,Foundation!$B$8:$Q$564,10, 0)</f>
        <v>Sandy</v>
      </c>
      <c r="D488" s="422">
        <f>VLOOKUP(A488,Foundation!$B$8:$Q$547,12, 0)</f>
        <v>45820</v>
      </c>
      <c r="E488" s="422">
        <f>VLOOKUP(A488,'Erection Compiled '!$B$2:$S$222,10, 0)</f>
        <v>45892</v>
      </c>
      <c r="F488" s="422" t="e">
        <f>VLOOKUP(A488,Earthing!$B$7:$G$554,4, 0)</f>
        <v>#N/A</v>
      </c>
    </row>
    <row r="489" spans="1:6">
      <c r="A489" s="1119" t="s">
        <v>1938</v>
      </c>
      <c r="B489" s="1109" t="s">
        <v>1900</v>
      </c>
      <c r="C489" s="422" t="str">
        <f>VLOOKUP(A489,Foundation!$B$8:$Q$564,10, 0)</f>
        <v>Sandy</v>
      </c>
      <c r="D489" s="422">
        <f>VLOOKUP(A489,Foundation!$B$8:$Q$547,12, 0)</f>
        <v>45726</v>
      </c>
      <c r="E489" s="422">
        <f>VLOOKUP(A489,'Erection Compiled '!$B$2:$S$222,10, 0)</f>
        <v>45892</v>
      </c>
      <c r="F489" s="422">
        <f>VLOOKUP(A489,Earthing!$B$7:$G$554,4, 0)</f>
        <v>45727</v>
      </c>
    </row>
    <row r="490" spans="1:6">
      <c r="A490" s="1117" t="s">
        <v>245</v>
      </c>
      <c r="B490" s="1106" t="s">
        <v>234</v>
      </c>
      <c r="C490" s="422" t="str">
        <f>VLOOKUP(A490,Foundation!$B$8:$Q$564,10, 0)</f>
        <v>Sandy</v>
      </c>
      <c r="D490" s="422">
        <f>VLOOKUP(A490,Foundation!$B$8:$Q$547,12, 0)</f>
        <v>45713</v>
      </c>
      <c r="E490" s="422">
        <f>VLOOKUP(A490,'Erection Compiled '!$B$2:$S$222,10, 0)</f>
        <v>45885</v>
      </c>
      <c r="F490" s="422">
        <f>VLOOKUP(A490,Earthing!$B$7:$G$554,4, 0)</f>
        <v>45713</v>
      </c>
    </row>
    <row r="491" spans="1:6">
      <c r="A491" s="1119" t="s">
        <v>145</v>
      </c>
      <c r="B491" s="1109" t="s">
        <v>1902</v>
      </c>
      <c r="C491" s="422" t="str">
        <f>VLOOKUP(A491,Foundation!$B$8:$Q$564,10, 0)</f>
        <v>Sandy</v>
      </c>
      <c r="D491" s="422">
        <f>VLOOKUP(A491,Foundation!$B$8:$Q$547,12, 0)</f>
        <v>45824</v>
      </c>
      <c r="E491" s="422">
        <f>VLOOKUP(A491,'Erection Compiled '!$B$2:$S$222,10, 0)</f>
        <v>45885</v>
      </c>
      <c r="F491" s="422">
        <f>VLOOKUP(A491,Earthing!$B$7:$G$554,4, 0)</f>
        <v>45824</v>
      </c>
    </row>
    <row r="492" spans="1:6">
      <c r="A492" s="1119" t="s">
        <v>1354</v>
      </c>
      <c r="B492" s="1109" t="s">
        <v>1902</v>
      </c>
      <c r="C492" s="422" t="str">
        <f>VLOOKUP(A492,Foundation!$B$8:$Q$564,10, 0)</f>
        <v>Sandy</v>
      </c>
      <c r="D492" s="422">
        <f>VLOOKUP(A492,Foundation!$B$8:$Q$547,12, 0)</f>
        <v>45815</v>
      </c>
      <c r="E492" s="422">
        <f>VLOOKUP(A492,'Erection Compiled '!$B$2:$S$222,10, 0)</f>
        <v>45878</v>
      </c>
      <c r="F492" s="422" t="e">
        <f>VLOOKUP(A492,Earthing!$B$7:$G$554,4, 0)</f>
        <v>#N/A</v>
      </c>
    </row>
    <row r="493" spans="1:6">
      <c r="A493" s="1117" t="s">
        <v>237</v>
      </c>
      <c r="B493" s="1106" t="s">
        <v>234</v>
      </c>
      <c r="C493" s="422" t="str">
        <f>VLOOKUP(A493,Foundation!$B$8:$Q$564,10, 0)</f>
        <v>Sandy</v>
      </c>
      <c r="D493" s="422">
        <f>VLOOKUP(A493,Foundation!$B$8:$Q$547,12, 0)</f>
        <v>45710</v>
      </c>
      <c r="E493" s="422">
        <f>VLOOKUP(A493,'Erection Compiled '!$B$2:$S$222,10, 0)</f>
        <v>45877</v>
      </c>
      <c r="F493" s="422">
        <f>VLOOKUP(A493,Earthing!$B$7:$G$554,4, 0)</f>
        <v>45710</v>
      </c>
    </row>
    <row r="494" spans="1:6">
      <c r="A494" s="1119" t="s">
        <v>1939</v>
      </c>
      <c r="B494" s="1109" t="s">
        <v>1900</v>
      </c>
      <c r="C494" s="422" t="str">
        <f>VLOOKUP(A494,Foundation!$B$8:$Q$564,10, 0)</f>
        <v>Sandy</v>
      </c>
      <c r="D494" s="422">
        <f>VLOOKUP(A494,Foundation!$B$8:$Q$547,12, 0)</f>
        <v>45705</v>
      </c>
      <c r="E494" s="422">
        <f>VLOOKUP(A494,'Erection Compiled '!$B$2:$S$222,10, 0)</f>
        <v>45873</v>
      </c>
      <c r="F494" s="422">
        <f>VLOOKUP(A494,Earthing!$B$7:$G$554,4, 0)</f>
        <v>45710</v>
      </c>
    </row>
    <row r="495" spans="1:6">
      <c r="A495" s="1117" t="s">
        <v>283</v>
      </c>
      <c r="B495" s="1106" t="s">
        <v>168</v>
      </c>
      <c r="C495" s="422" t="str">
        <f>VLOOKUP(A495,Foundation!$B$8:$Q$564,10, 0)</f>
        <v>Sandy</v>
      </c>
      <c r="D495" s="422">
        <f>VLOOKUP(A495,Foundation!$B$8:$Q$547,12, 0)</f>
        <v>45716</v>
      </c>
      <c r="E495" s="422">
        <f>VLOOKUP(A495,'Erection Compiled '!$B$2:$S$222,10, 0)</f>
        <v>45869</v>
      </c>
      <c r="F495" s="422">
        <f>VLOOKUP(A495,Earthing!$B$7:$G$554,4, 0)</f>
        <v>45719</v>
      </c>
    </row>
    <row r="496" spans="1:6">
      <c r="A496" s="1119" t="s">
        <v>1940</v>
      </c>
      <c r="B496" s="1109" t="s">
        <v>1900</v>
      </c>
      <c r="C496" s="422" t="str">
        <f>VLOOKUP(A496,Foundation!$B$8:$Q$564,10, 0)</f>
        <v>Sandy</v>
      </c>
      <c r="D496" s="422">
        <f>VLOOKUP(A496,Foundation!$B$8:$Q$547,12, 0)</f>
        <v>45706</v>
      </c>
      <c r="E496" s="422">
        <f>VLOOKUP(A496,'Erection Compiled '!$B$2:$S$222,10, 0)</f>
        <v>45869</v>
      </c>
      <c r="F496" s="422">
        <f>VLOOKUP(A496,Earthing!$B$7:$G$554,4, 0)</f>
        <v>45710</v>
      </c>
    </row>
    <row r="497" spans="1:12">
      <c r="A497" s="1119" t="s">
        <v>1941</v>
      </c>
      <c r="B497" s="1109" t="s">
        <v>1906</v>
      </c>
      <c r="C497" s="422" t="str">
        <f>VLOOKUP(A497,Foundation!$B$8:$Q$564,10, 0)</f>
        <v>Sandy</v>
      </c>
      <c r="D497" s="422">
        <f>VLOOKUP(A497,Foundation!$B$8:$Q$547,12, 0)</f>
        <v>45698</v>
      </c>
      <c r="E497" s="422">
        <f>VLOOKUP(A497,'Erection Compiled '!$B$2:$S$222,10, 0)</f>
        <v>45866</v>
      </c>
      <c r="F497" s="422">
        <f>VLOOKUP(A497,Earthing!$B$7:$G$554,4, 0)</f>
        <v>45697</v>
      </c>
    </row>
    <row r="498" spans="1:12">
      <c r="A498" s="1119" t="s">
        <v>1942</v>
      </c>
      <c r="B498" s="1109" t="s">
        <v>1900</v>
      </c>
      <c r="C498" s="422" t="str">
        <f>VLOOKUP(A498,Foundation!$B$8:$Q$564,10, 0)</f>
        <v>Sandy</v>
      </c>
      <c r="D498" s="422">
        <f>VLOOKUP(A498,Foundation!$B$8:$Q$547,12, 0)</f>
        <v>45693</v>
      </c>
      <c r="E498" s="422">
        <f>VLOOKUP(A498,'Erection Compiled '!$B$2:$S$222,10, 0)</f>
        <v>45863</v>
      </c>
      <c r="F498" s="422">
        <f>VLOOKUP(A498,Earthing!$B$7:$G$554,4, 0)</f>
        <v>45724</v>
      </c>
    </row>
    <row r="499" spans="1:12">
      <c r="A499" s="1119" t="s">
        <v>1943</v>
      </c>
      <c r="B499" s="1109" t="s">
        <v>1900</v>
      </c>
      <c r="C499" s="422" t="str">
        <f>VLOOKUP(A499,Foundation!$B$8:$Q$564,10, 0)</f>
        <v>Sandy</v>
      </c>
      <c r="D499" s="422">
        <f>VLOOKUP(A499,Foundation!$B$8:$Q$547,12, 0)</f>
        <v>45693</v>
      </c>
      <c r="E499" s="422">
        <f>VLOOKUP(A499,'Erection Compiled '!$B$2:$S$222,10, 0)</f>
        <v>45860</v>
      </c>
      <c r="F499" s="422" t="e">
        <f>VLOOKUP(A499,Earthing!$B$7:$G$554,4, 0)</f>
        <v>#N/A</v>
      </c>
    </row>
    <row r="500" spans="1:12">
      <c r="A500" s="1119" t="s">
        <v>1944</v>
      </c>
      <c r="B500" s="1109" t="s">
        <v>1900</v>
      </c>
      <c r="C500" s="422" t="str">
        <f>VLOOKUP(A500,Foundation!$B$8:$Q$564,10, 0)</f>
        <v>Sandy</v>
      </c>
      <c r="D500" s="422">
        <f>VLOOKUP(A500,Foundation!$B$8:$Q$547,12, 0)</f>
        <v>45690</v>
      </c>
      <c r="E500" s="422">
        <f>VLOOKUP(A500,'Erection Compiled '!$B$2:$S$222,10, 0)</f>
        <v>45856</v>
      </c>
      <c r="F500" s="422">
        <f>VLOOKUP(A500,Earthing!$B$7:$G$554,4, 0)</f>
        <v>45691</v>
      </c>
    </row>
    <row r="501" spans="1:12">
      <c r="A501" s="1119" t="s">
        <v>1945</v>
      </c>
      <c r="B501" s="1109" t="s">
        <v>1900</v>
      </c>
      <c r="C501" s="422" t="str">
        <f>VLOOKUP(A501,Foundation!$B$8:$Q$564,10, 0)</f>
        <v>Sandy</v>
      </c>
      <c r="D501" s="422">
        <f>VLOOKUP(A501,Foundation!$B$8:$Q$547,12, 0)</f>
        <v>45699</v>
      </c>
      <c r="E501" s="422">
        <f>VLOOKUP(A501,'Erection Compiled '!$B$2:$S$222,10, 0)</f>
        <v>45852</v>
      </c>
      <c r="F501" s="422">
        <f>VLOOKUP(A501,Earthing!$B$7:$G$554,4, 0)</f>
        <v>45712</v>
      </c>
    </row>
    <row r="502" spans="1:12">
      <c r="A502" s="1119" t="s">
        <v>1946</v>
      </c>
      <c r="B502" s="1109" t="s">
        <v>1900</v>
      </c>
      <c r="C502" s="422" t="str">
        <f>VLOOKUP(A502,Foundation!$B$8:$Q$564,10, 0)</f>
        <v>Sandy</v>
      </c>
      <c r="D502" s="422">
        <f>VLOOKUP(A502,Foundation!$B$8:$Q$547,12,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VLOOKUP(A503,Foundation!$B$8:$Q$564,10, 0)</f>
        <v>Sandy</v>
      </c>
      <c r="D503" s="422">
        <f>VLOOKUP(A503,Foundation!$B$8:$Q$547,12, 0)</f>
        <v>45684</v>
      </c>
      <c r="E503" s="422">
        <f>VLOOKUP(A503,'Erection Compiled '!$B$2:$S$222,10, 0)</f>
        <v>45843</v>
      </c>
      <c r="F503" s="422">
        <f>VLOOKUP(A503,Earthing!$B$7:$G$554,4, 0)</f>
        <v>45685</v>
      </c>
    </row>
    <row r="504" spans="1:12">
      <c r="A504" s="1119" t="s">
        <v>1948</v>
      </c>
      <c r="B504" s="1109" t="s">
        <v>1901</v>
      </c>
      <c r="C504" s="422" t="str">
        <f>VLOOKUP(A504,Foundation!$B$8:$Q$564,10, 0)</f>
        <v>Sandy</v>
      </c>
      <c r="D504" s="422">
        <f>VLOOKUP(A504,Foundation!$B$8:$Q$547,12, 0)</f>
        <v>45707</v>
      </c>
      <c r="E504" s="422">
        <f>VLOOKUP(A504,'Erection Compiled '!$B$2:$S$222,10, 0)</f>
        <v>45843</v>
      </c>
      <c r="F504" s="422">
        <f>VLOOKUP(A504,Earthing!$B$7:$G$554,4, 0)</f>
        <v>45708</v>
      </c>
    </row>
    <row r="505" spans="1:12">
      <c r="A505" s="1119" t="s">
        <v>1949</v>
      </c>
      <c r="B505" s="1109" t="s">
        <v>1906</v>
      </c>
      <c r="C505" s="422" t="str">
        <f>VLOOKUP(A505,Foundation!$B$8:$Q$564,10, 0)</f>
        <v>Sandy</v>
      </c>
      <c r="D505" s="422">
        <f>VLOOKUP(A505,Foundation!$B$8:$Q$547,12, 0)</f>
        <v>45705</v>
      </c>
      <c r="E505" s="422">
        <f>VLOOKUP(A505,'Erection Compiled '!$B$2:$S$222,10, 0)</f>
        <v>45840</v>
      </c>
      <c r="F505" s="422">
        <f>VLOOKUP(A505,Earthing!$B$7:$G$554,4, 0)</f>
        <v>45712</v>
      </c>
    </row>
    <row r="506" spans="1:12">
      <c r="A506" s="1119" t="s">
        <v>1950</v>
      </c>
      <c r="B506" s="1109" t="s">
        <v>1906</v>
      </c>
      <c r="C506" s="422" t="str">
        <f>VLOOKUP(A506,Foundation!$B$8:$Q$564,10, 0)</f>
        <v>Sandy</v>
      </c>
      <c r="D506" s="422">
        <f>VLOOKUP(A506,Foundation!$B$8:$Q$547,12, 0)</f>
        <v>45697</v>
      </c>
      <c r="E506" s="422">
        <f>VLOOKUP(A506,'Erection Compiled '!$B$2:$S$222,10, 0)</f>
        <v>45836</v>
      </c>
      <c r="F506" s="422">
        <f>VLOOKUP(A506,Earthing!$B$7:$G$554,4, 0)</f>
        <v>45724</v>
      </c>
    </row>
    <row r="507" spans="1:12">
      <c r="A507" s="1121" t="s">
        <v>433</v>
      </c>
      <c r="B507" s="1108" t="s">
        <v>168</v>
      </c>
      <c r="C507" s="422" t="str">
        <f>VLOOKUP(A507,Foundation!$B$8:$Q$564,10, 0)</f>
        <v>Sandy</v>
      </c>
      <c r="D507" s="422">
        <f>VLOOKUP(A507,Foundation!$B$8:$Q$547,12, 0)</f>
        <v>45782</v>
      </c>
      <c r="E507" s="422">
        <f>VLOOKUP(A507,'Erection Compiled '!$B$2:$S$222,10, 0)</f>
        <v>46012</v>
      </c>
      <c r="F507" s="422">
        <f>VLOOKUP(A507,Earthing!$B$7:$G$554,4, 0)</f>
        <v>45784</v>
      </c>
    </row>
    <row r="508" spans="1:12">
      <c r="A508" s="1121" t="s">
        <v>856</v>
      </c>
      <c r="B508" s="1108" t="s">
        <v>114</v>
      </c>
      <c r="C508" s="422" t="str">
        <f>VLOOKUP(A508,Foundation!$B$8:$Q$564,10, 0)</f>
        <v>Sandy</v>
      </c>
      <c r="D508" s="422">
        <f>VLOOKUP(A508,Foundation!$B$8:$Q$547,12, 0)</f>
        <v>45873</v>
      </c>
      <c r="E508" s="422">
        <f>VLOOKUP(A508,'Erection Compiled '!$B$2:$S$222,10, 0)</f>
        <v>45996</v>
      </c>
      <c r="F508" s="422" t="e">
        <f>VLOOKUP(A508,Earthing!$B$7:$G$554,4, 0)</f>
        <v>#N/A</v>
      </c>
    </row>
    <row r="509" spans="1:12">
      <c r="A509" s="1121" t="s">
        <v>181</v>
      </c>
      <c r="B509" s="1108" t="s">
        <v>133</v>
      </c>
      <c r="C509" s="422" t="str">
        <f>VLOOKUP(A509,Foundation!$B$8:$Q$564,10, 0)</f>
        <v>DFR</v>
      </c>
      <c r="D509" s="422">
        <f>VLOOKUP(A509,Foundation!$B$8:$Q$547,12,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14"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107" t="s">
        <v>1972</v>
      </c>
      <c r="H1" s="2107"/>
      <c r="I1" s="2107"/>
      <c r="J1" s="2107"/>
      <c r="K1" s="1221" t="s">
        <v>1770</v>
      </c>
      <c r="L1" s="1221" t="s">
        <v>1769</v>
      </c>
    </row>
    <row r="2" spans="1:12" ht="15.5">
      <c r="A2" s="57">
        <v>1</v>
      </c>
      <c r="B2" s="1772" t="s">
        <v>274</v>
      </c>
      <c r="C2" s="1773" t="s">
        <v>168</v>
      </c>
      <c r="D2" s="1251"/>
      <c r="E2" s="1230">
        <v>46145</v>
      </c>
      <c r="F2" s="314">
        <v>11.145</v>
      </c>
      <c r="G2" s="2098" t="s">
        <v>1975</v>
      </c>
      <c r="H2" s="2098"/>
      <c r="I2" s="2098"/>
      <c r="J2" s="2098"/>
      <c r="K2" s="1230">
        <v>46151</v>
      </c>
      <c r="L2" s="1252" t="s">
        <v>2247</v>
      </c>
    </row>
    <row r="3" spans="1:12" ht="15.5">
      <c r="A3" s="57">
        <f t="shared" ref="A3:A11" si="0">A2+1</f>
        <v>2</v>
      </c>
      <c r="B3" s="1761" t="s">
        <v>435</v>
      </c>
      <c r="C3" s="1763" t="s">
        <v>171</v>
      </c>
      <c r="D3" s="1251"/>
      <c r="E3" s="1230">
        <v>46142</v>
      </c>
      <c r="F3" s="1762">
        <v>11.997</v>
      </c>
      <c r="G3" s="2098" t="s">
        <v>1975</v>
      </c>
      <c r="H3" s="2098"/>
      <c r="I3" s="2098"/>
      <c r="J3" s="2098"/>
      <c r="K3" s="1230">
        <v>45787</v>
      </c>
      <c r="L3" s="1812" t="s">
        <v>2261</v>
      </c>
    </row>
    <row r="4" spans="1:12" ht="15.5">
      <c r="A4" s="57">
        <f t="shared" si="0"/>
        <v>3</v>
      </c>
      <c r="B4" s="1826" t="s">
        <v>1091</v>
      </c>
      <c r="C4" s="1827" t="s">
        <v>111</v>
      </c>
      <c r="D4" s="1251"/>
      <c r="E4" s="1828">
        <v>46151</v>
      </c>
      <c r="F4" s="1922">
        <v>21.403078999999998</v>
      </c>
      <c r="G4" s="2098" t="s">
        <v>1975</v>
      </c>
      <c r="H4" s="2098"/>
      <c r="I4" s="2098"/>
      <c r="J4" s="2098"/>
      <c r="K4" s="1828">
        <v>46160</v>
      </c>
      <c r="L4" s="1829" t="s">
        <v>2247</v>
      </c>
    </row>
    <row r="5" spans="1:12" ht="15.5">
      <c r="A5" s="57">
        <f t="shared" si="0"/>
        <v>4</v>
      </c>
      <c r="B5" s="1830" t="s">
        <v>456</v>
      </c>
      <c r="C5" s="1831" t="s">
        <v>171</v>
      </c>
      <c r="D5" s="1251"/>
      <c r="E5" s="1828">
        <v>46153</v>
      </c>
      <c r="F5" s="1922">
        <v>11.997211</v>
      </c>
      <c r="G5" s="2098" t="s">
        <v>1975</v>
      </c>
      <c r="H5" s="2098"/>
      <c r="I5" s="2098"/>
      <c r="J5" s="2098"/>
      <c r="K5" s="1828">
        <v>46161</v>
      </c>
      <c r="L5" s="1829" t="s">
        <v>2252</v>
      </c>
    </row>
    <row r="6" spans="1:12" ht="15.5">
      <c r="A6" s="57">
        <f t="shared" si="0"/>
        <v>5</v>
      </c>
      <c r="B6" s="1834" t="s">
        <v>424</v>
      </c>
      <c r="C6" s="1833" t="s">
        <v>168</v>
      </c>
      <c r="D6" s="1251"/>
      <c r="E6" s="1828">
        <v>46152</v>
      </c>
      <c r="F6" s="314">
        <v>11.145</v>
      </c>
      <c r="G6" s="2098" t="s">
        <v>1975</v>
      </c>
      <c r="H6" s="2098"/>
      <c r="I6" s="2098"/>
      <c r="J6" s="2098"/>
      <c r="K6" s="1828">
        <v>46166</v>
      </c>
      <c r="L6" s="314" t="s">
        <v>2264</v>
      </c>
    </row>
    <row r="7" spans="1:12" ht="15.5">
      <c r="A7" s="57">
        <f t="shared" si="0"/>
        <v>6</v>
      </c>
      <c r="B7" s="1895" t="s">
        <v>1855</v>
      </c>
      <c r="C7" s="1893" t="s">
        <v>118</v>
      </c>
      <c r="D7" s="1893"/>
      <c r="E7" s="1828">
        <v>46152</v>
      </c>
      <c r="F7" s="1224">
        <v>21.670999999999999</v>
      </c>
      <c r="G7" s="2100" t="s">
        <v>1975</v>
      </c>
      <c r="H7" s="2101"/>
      <c r="I7" s="2101"/>
      <c r="J7" s="2102"/>
      <c r="K7" s="1828">
        <v>46172</v>
      </c>
      <c r="L7" s="314" t="s">
        <v>2263</v>
      </c>
    </row>
    <row r="8" spans="1:12" ht="15.5">
      <c r="A8" s="57">
        <f t="shared" si="0"/>
        <v>7</v>
      </c>
      <c r="B8" s="1897" t="s">
        <v>731</v>
      </c>
      <c r="C8" s="1898" t="s">
        <v>228</v>
      </c>
      <c r="D8" s="1898"/>
      <c r="E8" s="1733">
        <v>46166</v>
      </c>
      <c r="F8" s="1899">
        <v>11.997</v>
      </c>
      <c r="G8" s="2104" t="s">
        <v>1975</v>
      </c>
      <c r="H8" s="2105"/>
      <c r="I8" s="2105"/>
      <c r="J8" s="2106"/>
      <c r="K8" s="1733">
        <v>46173</v>
      </c>
      <c r="L8" s="1900" t="s">
        <v>2252</v>
      </c>
    </row>
    <row r="9" spans="1:12" ht="15.5">
      <c r="A9" s="57">
        <f t="shared" si="0"/>
        <v>8</v>
      </c>
      <c r="B9" s="1895" t="s">
        <v>705</v>
      </c>
      <c r="C9" s="1893" t="s">
        <v>101</v>
      </c>
      <c r="D9" s="1893"/>
      <c r="E9" s="1828">
        <v>46136</v>
      </c>
      <c r="F9" s="1224">
        <v>18.727</v>
      </c>
      <c r="G9" s="2100" t="s">
        <v>1975</v>
      </c>
      <c r="H9" s="2101"/>
      <c r="I9" s="2101"/>
      <c r="J9" s="2102"/>
      <c r="K9" s="1828">
        <v>46178</v>
      </c>
      <c r="L9" s="314" t="s">
        <v>2264</v>
      </c>
    </row>
    <row r="10" spans="1:12" ht="15.5">
      <c r="A10" s="57">
        <f t="shared" si="0"/>
        <v>9</v>
      </c>
      <c r="B10" s="1895" t="s">
        <v>1858</v>
      </c>
      <c r="C10" s="1893" t="s">
        <v>101</v>
      </c>
      <c r="D10" s="1893"/>
      <c r="E10" s="1828">
        <v>46161</v>
      </c>
      <c r="F10" s="1224">
        <v>18.727</v>
      </c>
      <c r="G10" s="2098" t="s">
        <v>264</v>
      </c>
      <c r="H10" s="2098"/>
      <c r="I10" s="2098"/>
      <c r="J10" s="2098"/>
      <c r="K10" s="1828"/>
      <c r="L10" s="1829" t="s">
        <v>2252</v>
      </c>
    </row>
    <row r="11" spans="1:12" ht="15.5">
      <c r="A11" s="57">
        <f t="shared" si="0"/>
        <v>10</v>
      </c>
      <c r="B11" s="1895" t="s">
        <v>421</v>
      </c>
      <c r="C11" s="1893" t="s">
        <v>228</v>
      </c>
      <c r="D11" s="1893"/>
      <c r="E11" s="1828">
        <v>46175</v>
      </c>
      <c r="F11" s="1224">
        <v>13.686999999999999</v>
      </c>
      <c r="G11" s="2098" t="s">
        <v>214</v>
      </c>
      <c r="H11" s="2098"/>
      <c r="I11" s="2098"/>
      <c r="J11" s="2098"/>
      <c r="K11" s="1828"/>
      <c r="L11" s="314" t="s">
        <v>2263</v>
      </c>
    </row>
    <row r="13" spans="1:12">
      <c r="B13" s="2099" t="s">
        <v>1490</v>
      </c>
      <c r="C13" s="2099"/>
      <c r="D13" s="2099"/>
      <c r="E13" s="2099"/>
      <c r="F13" s="2099"/>
      <c r="G13" s="2099"/>
      <c r="H13" s="2099"/>
      <c r="I13" s="2099"/>
      <c r="J13" s="2099"/>
    </row>
    <row r="14" spans="1:12">
      <c r="B14" s="2095" t="s">
        <v>2317</v>
      </c>
      <c r="C14" s="2095"/>
      <c r="D14" s="310" t="s">
        <v>2318</v>
      </c>
      <c r="E14" s="310" t="s">
        <v>1078</v>
      </c>
      <c r="F14" s="310" t="s">
        <v>2319</v>
      </c>
      <c r="G14" s="310" t="s">
        <v>467</v>
      </c>
      <c r="H14" s="310" t="s">
        <v>2320</v>
      </c>
      <c r="I14" s="310" t="s">
        <v>2321</v>
      </c>
      <c r="J14" s="310" t="s">
        <v>2322</v>
      </c>
    </row>
    <row r="15" spans="1:12">
      <c r="B15" s="2083" t="s">
        <v>2247</v>
      </c>
      <c r="C15" s="2084"/>
      <c r="D15" s="1919">
        <v>11.144926999999999</v>
      </c>
      <c r="E15" s="310" t="s">
        <v>168</v>
      </c>
      <c r="F15" s="310">
        <v>1</v>
      </c>
      <c r="G15" s="1919">
        <v>11.144926999999999</v>
      </c>
      <c r="H15" s="310">
        <v>10000</v>
      </c>
      <c r="I15" s="310">
        <f>G15*H15</f>
        <v>111449.26999999999</v>
      </c>
      <c r="J15" s="2103">
        <v>325480</v>
      </c>
    </row>
    <row r="16" spans="1:12">
      <c r="B16" s="2085"/>
      <c r="C16" s="2086"/>
      <c r="D16" s="1919">
        <v>21.403078999999998</v>
      </c>
      <c r="E16" s="310" t="s">
        <v>111</v>
      </c>
      <c r="F16" s="310">
        <v>1</v>
      </c>
      <c r="G16" s="1919">
        <v>21.403078999999998</v>
      </c>
      <c r="H16" s="310">
        <v>10000</v>
      </c>
      <c r="I16" s="310">
        <f t="shared" ref="I16:I18" si="1">G16*H16</f>
        <v>214030.78999999998</v>
      </c>
      <c r="J16" s="2103"/>
    </row>
    <row r="17" spans="2:10">
      <c r="B17" s="2089" t="s">
        <v>2263</v>
      </c>
      <c r="C17" s="2090"/>
      <c r="D17" s="1919">
        <v>11.997211</v>
      </c>
      <c r="E17" s="310" t="s">
        <v>171</v>
      </c>
      <c r="F17" s="310">
        <v>1</v>
      </c>
      <c r="G17" s="1919">
        <v>11.997211</v>
      </c>
      <c r="H17" s="310">
        <v>10000</v>
      </c>
      <c r="I17" s="310">
        <f t="shared" si="1"/>
        <v>119972.11</v>
      </c>
      <c r="J17" s="2103">
        <v>336689</v>
      </c>
    </row>
    <row r="18" spans="2:10">
      <c r="B18" s="2091"/>
      <c r="C18" s="2092"/>
      <c r="D18" s="1919">
        <v>21.671690999999996</v>
      </c>
      <c r="E18" s="310" t="s">
        <v>118</v>
      </c>
      <c r="F18" s="310">
        <v>1</v>
      </c>
      <c r="G18" s="1919">
        <v>21.671690999999996</v>
      </c>
      <c r="H18" s="310">
        <v>10000</v>
      </c>
      <c r="I18" s="310">
        <f t="shared" si="1"/>
        <v>216716.90999999995</v>
      </c>
      <c r="J18" s="2103"/>
    </row>
    <row r="19" spans="2:10">
      <c r="B19" s="2089" t="s">
        <v>2264</v>
      </c>
      <c r="C19" s="2090"/>
      <c r="D19" s="1919">
        <v>11.144926999999999</v>
      </c>
      <c r="E19" s="310" t="s">
        <v>168</v>
      </c>
      <c r="F19" s="310">
        <v>1</v>
      </c>
      <c r="G19" s="1919">
        <v>11.144926999999999</v>
      </c>
      <c r="H19" s="310">
        <v>10000</v>
      </c>
      <c r="I19" s="310">
        <f t="shared" ref="I19:I22" si="2">G19*H19</f>
        <v>111449.26999999999</v>
      </c>
      <c r="J19" s="2103">
        <v>298719</v>
      </c>
    </row>
    <row r="20" spans="2:10">
      <c r="B20" s="2093"/>
      <c r="C20" s="2094"/>
      <c r="D20" s="1919">
        <v>18.727009000000002</v>
      </c>
      <c r="E20" s="310" t="s">
        <v>101</v>
      </c>
      <c r="F20" s="310">
        <v>1</v>
      </c>
      <c r="G20" s="1919">
        <v>18.727009000000002</v>
      </c>
      <c r="H20" s="310">
        <v>10000</v>
      </c>
      <c r="I20" s="310">
        <f t="shared" si="2"/>
        <v>187270.09000000003</v>
      </c>
      <c r="J20" s="2103"/>
    </row>
    <row r="21" spans="2:10">
      <c r="B21" s="2087" t="s">
        <v>2252</v>
      </c>
      <c r="C21" s="2087"/>
      <c r="D21" s="1919">
        <v>11.997211</v>
      </c>
      <c r="E21" s="310" t="s">
        <v>171</v>
      </c>
      <c r="F21" s="310">
        <v>1</v>
      </c>
      <c r="G21" s="1919">
        <v>11.997211</v>
      </c>
      <c r="H21" s="310">
        <v>10000</v>
      </c>
      <c r="I21" s="310">
        <f t="shared" si="2"/>
        <v>119972.11</v>
      </c>
      <c r="J21" s="2103">
        <v>256841</v>
      </c>
    </row>
    <row r="22" spans="2:10">
      <c r="B22" s="2087"/>
      <c r="C22" s="2087"/>
      <c r="D22" s="1919">
        <v>13.686903000000001</v>
      </c>
      <c r="E22" s="310" t="s">
        <v>228</v>
      </c>
      <c r="F22" s="310">
        <v>1</v>
      </c>
      <c r="G22" s="1919">
        <v>13.686903000000001</v>
      </c>
      <c r="H22" s="310">
        <v>10000</v>
      </c>
      <c r="I22" s="310">
        <f t="shared" si="2"/>
        <v>136869.03</v>
      </c>
      <c r="J22" s="2103"/>
    </row>
    <row r="23" spans="2:10">
      <c r="G23" s="1920"/>
    </row>
    <row r="24" spans="2:10">
      <c r="B24" s="2095" t="s">
        <v>264</v>
      </c>
      <c r="C24" s="2095"/>
      <c r="D24" s="2095"/>
      <c r="E24" s="2095"/>
      <c r="F24" s="2095"/>
      <c r="G24" s="2095"/>
      <c r="H24" s="2095"/>
      <c r="I24" s="2095"/>
      <c r="J24" s="2095"/>
    </row>
    <row r="25" spans="2:10">
      <c r="B25" s="2081" t="s">
        <v>2317</v>
      </c>
      <c r="C25" s="2082"/>
      <c r="D25" s="310" t="s">
        <v>2318</v>
      </c>
      <c r="E25" s="310" t="s">
        <v>1078</v>
      </c>
      <c r="F25" s="310" t="s">
        <v>2319</v>
      </c>
      <c r="G25" s="1919" t="s">
        <v>467</v>
      </c>
      <c r="H25" s="310" t="s">
        <v>2320</v>
      </c>
      <c r="I25" s="310" t="s">
        <v>2321</v>
      </c>
      <c r="J25" s="310" t="s">
        <v>2322</v>
      </c>
    </row>
    <row r="26" spans="2:10">
      <c r="B26" s="2096" t="s">
        <v>2247</v>
      </c>
      <c r="C26" s="2097"/>
      <c r="D26" s="310"/>
      <c r="E26" s="310"/>
      <c r="F26" s="310"/>
      <c r="G26" s="1919"/>
      <c r="H26" s="310"/>
      <c r="I26" s="310"/>
      <c r="J26" s="310"/>
    </row>
    <row r="27" spans="2:10">
      <c r="B27" s="1918" t="s">
        <v>2263</v>
      </c>
      <c r="C27" s="310"/>
      <c r="D27" s="1919">
        <v>13.686903000000001</v>
      </c>
      <c r="E27" s="310" t="s">
        <v>228</v>
      </c>
      <c r="F27" s="310">
        <v>1</v>
      </c>
      <c r="G27" s="1919">
        <v>13.686903000000001</v>
      </c>
      <c r="H27" s="310">
        <v>10000</v>
      </c>
      <c r="I27" s="310">
        <f>G27*H27</f>
        <v>136869.03</v>
      </c>
      <c r="J27" s="1921">
        <v>136869</v>
      </c>
    </row>
    <row r="28" spans="2:10">
      <c r="B28" s="2088" t="s">
        <v>2252</v>
      </c>
      <c r="C28" s="2088"/>
      <c r="D28" s="1919">
        <v>18.727009000000002</v>
      </c>
      <c r="E28" s="310" t="s">
        <v>101</v>
      </c>
      <c r="F28" s="310">
        <v>1</v>
      </c>
      <c r="G28" s="1919">
        <v>18.727009000000002</v>
      </c>
      <c r="H28" s="310">
        <v>10000</v>
      </c>
      <c r="I28" s="310">
        <f>G28*H28</f>
        <v>187270.09000000003</v>
      </c>
      <c r="J28" s="1921">
        <v>187270</v>
      </c>
    </row>
    <row r="29" spans="2:10">
      <c r="G29" s="1920"/>
    </row>
  </sheetData>
  <autoFilter ref="A2:L11" xr:uid="{0372E45A-4923-4CD0-9406-01B60D325C7E}">
    <filterColumn colId="6" showButton="0"/>
    <filterColumn colId="7" showButton="0"/>
    <filterColumn colId="8" showButton="0"/>
  </autoFilter>
  <mergeCells count="25">
    <mergeCell ref="G2:J2"/>
    <mergeCell ref="G3:J3"/>
    <mergeCell ref="G1:J1"/>
    <mergeCell ref="G7:J7"/>
    <mergeCell ref="G8:J8"/>
    <mergeCell ref="G6:J6"/>
    <mergeCell ref="G4:J4"/>
    <mergeCell ref="G5:J5"/>
    <mergeCell ref="G10:J10"/>
    <mergeCell ref="G11:J11"/>
    <mergeCell ref="B14:C14"/>
    <mergeCell ref="B13:J13"/>
    <mergeCell ref="G9:J9"/>
    <mergeCell ref="B25:C25"/>
    <mergeCell ref="B15:C16"/>
    <mergeCell ref="B21:C22"/>
    <mergeCell ref="B28:C28"/>
    <mergeCell ref="B17:C18"/>
    <mergeCell ref="B19:C20"/>
    <mergeCell ref="B24:J24"/>
    <mergeCell ref="B26:C26"/>
    <mergeCell ref="J15:J16"/>
    <mergeCell ref="J17:J18"/>
    <mergeCell ref="J19:J20"/>
    <mergeCell ref="J21:J22"/>
  </mergeCells>
  <conditionalFormatting sqref="B1">
    <cfRule type="duplicateValues" dxfId="813" priority="10"/>
    <cfRule type="duplicateValues" dxfId="812" priority="11"/>
  </conditionalFormatting>
  <conditionalFormatting sqref="B2:B6">
    <cfRule type="duplicateValues" dxfId="811" priority="22336"/>
    <cfRule type="duplicateValues" dxfId="810" priority="22339"/>
    <cfRule type="duplicateValues" dxfId="809" priority="22340"/>
  </conditionalFormatting>
  <conditionalFormatting sqref="B7">
    <cfRule type="duplicateValues" dxfId="808" priority="22341"/>
  </conditionalFormatting>
  <conditionalFormatting sqref="B7:B8">
    <cfRule type="duplicateValues" dxfId="807" priority="22344"/>
    <cfRule type="duplicateValues" dxfId="806" priority="22345"/>
  </conditionalFormatting>
  <conditionalFormatting sqref="B8">
    <cfRule type="duplicateValues" dxfId="805" priority="12"/>
  </conditionalFormatting>
  <conditionalFormatting sqref="B9:B11">
    <cfRule type="duplicateValues" dxfId="804" priority="22359"/>
    <cfRule type="duplicateValues" dxfId="803" priority="22360"/>
  </conditionalFormatting>
  <conditionalFormatting sqref="B10">
    <cfRule type="duplicateValues" dxfId="802" priority="5"/>
  </conditionalFormatting>
  <conditionalFormatting sqref="B11 B9">
    <cfRule type="duplicateValues" dxfId="801"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7"/>
  <sheetViews>
    <sheetView topLeftCell="A214" zoomScale="70" zoomScaleNormal="70" zoomScaleSheetLayoutView="75" workbookViewId="0">
      <selection activeCell="A226" sqref="A226:XFD226"/>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107" t="s">
        <v>1972</v>
      </c>
      <c r="H1" s="2107"/>
      <c r="I1" s="2107"/>
      <c r="J1" s="2107"/>
      <c r="K1" s="1221" t="s">
        <v>1770</v>
      </c>
      <c r="L1" s="1221" t="s">
        <v>1769</v>
      </c>
      <c r="M1" s="1221" t="s">
        <v>1973</v>
      </c>
      <c r="N1" s="1221" t="s">
        <v>2237</v>
      </c>
      <c r="O1" s="1221" t="s">
        <v>2238</v>
      </c>
      <c r="P1" s="2107" t="s">
        <v>210</v>
      </c>
      <c r="Q1" s="2107"/>
      <c r="R1" s="2107"/>
    </row>
    <row r="2" spans="1:18" ht="20" customHeight="1">
      <c r="A2" s="57">
        <v>1</v>
      </c>
      <c r="B2" s="1222" t="s">
        <v>202</v>
      </c>
      <c r="C2" s="1223" t="s">
        <v>171</v>
      </c>
      <c r="D2" s="57"/>
      <c r="E2" s="1223">
        <v>45831</v>
      </c>
      <c r="F2" s="1224" t="s">
        <v>1974</v>
      </c>
      <c r="G2" s="2098" t="s">
        <v>1975</v>
      </c>
      <c r="H2" s="2098"/>
      <c r="I2" s="2098"/>
      <c r="J2" s="2098"/>
      <c r="K2" s="1732">
        <v>45836</v>
      </c>
      <c r="L2" s="1223" t="s">
        <v>1583</v>
      </c>
      <c r="M2" s="57"/>
      <c r="N2" s="1444"/>
      <c r="O2" s="1444"/>
      <c r="P2" s="2144"/>
      <c r="Q2" s="2145"/>
      <c r="R2" s="2146"/>
    </row>
    <row r="3" spans="1:18" ht="20" customHeight="1">
      <c r="A3" s="57">
        <f>A2+1</f>
        <v>2</v>
      </c>
      <c r="B3" s="1222" t="s">
        <v>226</v>
      </c>
      <c r="C3" s="1223" t="s">
        <v>171</v>
      </c>
      <c r="D3" s="57"/>
      <c r="E3" s="1223">
        <v>45836</v>
      </c>
      <c r="F3" s="1224" t="s">
        <v>1974</v>
      </c>
      <c r="G3" s="2098" t="s">
        <v>1975</v>
      </c>
      <c r="H3" s="2098"/>
      <c r="I3" s="2098"/>
      <c r="J3" s="2098"/>
      <c r="K3" s="1732">
        <v>45840</v>
      </c>
      <c r="L3" s="1223" t="s">
        <v>1583</v>
      </c>
      <c r="M3" s="57"/>
      <c r="N3" s="1444"/>
      <c r="O3" s="1444"/>
      <c r="P3" s="2144"/>
      <c r="Q3" s="2145"/>
      <c r="R3" s="2146"/>
    </row>
    <row r="4" spans="1:18" ht="20" customHeight="1">
      <c r="A4" s="57">
        <f t="shared" ref="A4:A67" si="0">A3+1</f>
        <v>3</v>
      </c>
      <c r="B4" s="1222" t="s">
        <v>217</v>
      </c>
      <c r="C4" s="1223" t="s">
        <v>168</v>
      </c>
      <c r="D4" s="57"/>
      <c r="E4" s="1223">
        <v>45837</v>
      </c>
      <c r="F4" s="314">
        <v>11.145</v>
      </c>
      <c r="G4" s="2098" t="s">
        <v>1975</v>
      </c>
      <c r="H4" s="2098"/>
      <c r="I4" s="2098"/>
      <c r="J4" s="2098"/>
      <c r="K4" s="1223">
        <v>45843</v>
      </c>
      <c r="L4" s="1223" t="s">
        <v>1584</v>
      </c>
      <c r="M4" s="57"/>
      <c r="N4" s="1444"/>
      <c r="O4" s="1444"/>
      <c r="P4" s="2144"/>
      <c r="Q4" s="2145"/>
      <c r="R4" s="2146"/>
    </row>
    <row r="5" spans="1:18" ht="20" customHeight="1">
      <c r="A5" s="57">
        <f t="shared" si="0"/>
        <v>4</v>
      </c>
      <c r="B5" s="1222" t="s">
        <v>227</v>
      </c>
      <c r="C5" s="1223" t="s">
        <v>228</v>
      </c>
      <c r="D5" s="57"/>
      <c r="E5" s="1223">
        <v>45841</v>
      </c>
      <c r="F5" s="1224" t="s">
        <v>1976</v>
      </c>
      <c r="G5" s="2098" t="s">
        <v>1975</v>
      </c>
      <c r="H5" s="2098"/>
      <c r="I5" s="2098"/>
      <c r="J5" s="2098"/>
      <c r="K5" s="1223">
        <v>45843</v>
      </c>
      <c r="L5" s="1223" t="s">
        <v>1583</v>
      </c>
      <c r="M5" s="57"/>
      <c r="N5" s="1444"/>
      <c r="O5" s="1444"/>
      <c r="P5" s="2144"/>
      <c r="Q5" s="2145"/>
      <c r="R5" s="2146"/>
    </row>
    <row r="6" spans="1:18" ht="20" customHeight="1">
      <c r="A6" s="57">
        <f t="shared" si="0"/>
        <v>5</v>
      </c>
      <c r="B6" s="1222" t="s">
        <v>225</v>
      </c>
      <c r="C6" s="1223" t="s">
        <v>168</v>
      </c>
      <c r="D6" s="57"/>
      <c r="E6" s="1223">
        <v>45845</v>
      </c>
      <c r="F6" s="314">
        <v>11.145</v>
      </c>
      <c r="G6" s="2098" t="s">
        <v>1975</v>
      </c>
      <c r="H6" s="2098"/>
      <c r="I6" s="2098"/>
      <c r="J6" s="2098"/>
      <c r="K6" s="1223">
        <v>45848</v>
      </c>
      <c r="L6" s="1223" t="s">
        <v>1583</v>
      </c>
      <c r="M6" s="57"/>
      <c r="N6" s="1444"/>
      <c r="O6" s="1444"/>
      <c r="P6" s="2144"/>
      <c r="Q6" s="2145"/>
      <c r="R6" s="2146"/>
    </row>
    <row r="7" spans="1:18" ht="20" customHeight="1">
      <c r="A7" s="57">
        <f t="shared" si="0"/>
        <v>6</v>
      </c>
      <c r="B7" s="1222" t="s">
        <v>201</v>
      </c>
      <c r="C7" s="1223" t="s">
        <v>168</v>
      </c>
      <c r="D7" s="57"/>
      <c r="E7" s="1223">
        <v>45849</v>
      </c>
      <c r="F7" s="314">
        <v>11.145</v>
      </c>
      <c r="G7" s="2098" t="s">
        <v>1975</v>
      </c>
      <c r="H7" s="2098"/>
      <c r="I7" s="2098"/>
      <c r="J7" s="2098"/>
      <c r="K7" s="1223">
        <v>45852</v>
      </c>
      <c r="L7" s="1223" t="s">
        <v>1583</v>
      </c>
      <c r="M7" s="57"/>
      <c r="N7" s="1444"/>
      <c r="O7" s="1444"/>
      <c r="P7" s="2144"/>
      <c r="Q7" s="2145"/>
      <c r="R7" s="2146"/>
    </row>
    <row r="8" spans="1:18" ht="20" customHeight="1">
      <c r="A8" s="57">
        <f t="shared" si="0"/>
        <v>7</v>
      </c>
      <c r="B8" s="1222" t="s">
        <v>195</v>
      </c>
      <c r="C8" s="1223" t="s">
        <v>168</v>
      </c>
      <c r="D8" s="57"/>
      <c r="E8" s="1223">
        <v>45853</v>
      </c>
      <c r="F8" s="314">
        <v>11.145</v>
      </c>
      <c r="G8" s="2098" t="s">
        <v>1975</v>
      </c>
      <c r="H8" s="2098"/>
      <c r="I8" s="2098"/>
      <c r="J8" s="2098"/>
      <c r="K8" s="1223">
        <v>45856</v>
      </c>
      <c r="L8" s="1223" t="s">
        <v>1583</v>
      </c>
      <c r="M8" s="57"/>
      <c r="N8" s="1444"/>
      <c r="O8" s="1444"/>
      <c r="P8" s="2144"/>
      <c r="Q8" s="2145"/>
      <c r="R8" s="2146"/>
    </row>
    <row r="9" spans="1:18" ht="20" customHeight="1">
      <c r="A9" s="57">
        <f t="shared" si="0"/>
        <v>8</v>
      </c>
      <c r="B9" s="1222" t="s">
        <v>198</v>
      </c>
      <c r="C9" s="1223" t="s">
        <v>168</v>
      </c>
      <c r="D9" s="57"/>
      <c r="E9" s="1223">
        <v>45857</v>
      </c>
      <c r="F9" s="314">
        <v>11.145</v>
      </c>
      <c r="G9" s="2098" t="s">
        <v>1975</v>
      </c>
      <c r="H9" s="2098"/>
      <c r="I9" s="2098"/>
      <c r="J9" s="2098"/>
      <c r="K9" s="1223">
        <v>45860</v>
      </c>
      <c r="L9" s="1223" t="s">
        <v>1583</v>
      </c>
      <c r="M9" s="57"/>
      <c r="N9" s="1444"/>
      <c r="O9" s="1444"/>
      <c r="P9" s="2144"/>
      <c r="Q9" s="2145"/>
      <c r="R9" s="2146"/>
    </row>
    <row r="10" spans="1:18" ht="20" customHeight="1">
      <c r="A10" s="57">
        <f t="shared" si="0"/>
        <v>9</v>
      </c>
      <c r="B10" s="1222" t="s">
        <v>199</v>
      </c>
      <c r="C10" s="1223" t="s">
        <v>168</v>
      </c>
      <c r="D10" s="57"/>
      <c r="E10" s="1223">
        <v>45860</v>
      </c>
      <c r="F10" s="314">
        <v>11.145</v>
      </c>
      <c r="G10" s="2098" t="s">
        <v>1975</v>
      </c>
      <c r="H10" s="2098"/>
      <c r="I10" s="2098"/>
      <c r="J10" s="2098"/>
      <c r="K10" s="1223">
        <v>45863</v>
      </c>
      <c r="L10" s="1223" t="s">
        <v>1583</v>
      </c>
      <c r="M10" s="57"/>
      <c r="N10" s="1444"/>
      <c r="O10" s="1444"/>
      <c r="P10" s="2144"/>
      <c r="Q10" s="2145"/>
      <c r="R10" s="2146"/>
    </row>
    <row r="11" spans="1:18" ht="20" customHeight="1">
      <c r="A11" s="57">
        <f t="shared" si="0"/>
        <v>10</v>
      </c>
      <c r="B11" s="1222" t="s">
        <v>200</v>
      </c>
      <c r="C11" s="1223" t="s">
        <v>171</v>
      </c>
      <c r="D11" s="57"/>
      <c r="E11" s="1223">
        <v>45863</v>
      </c>
      <c r="F11" s="1224" t="s">
        <v>1974</v>
      </c>
      <c r="G11" s="2098" t="s">
        <v>1975</v>
      </c>
      <c r="H11" s="2098"/>
      <c r="I11" s="2098"/>
      <c r="J11" s="2098"/>
      <c r="K11" s="1223">
        <v>45866</v>
      </c>
      <c r="L11" s="1223" t="s">
        <v>1583</v>
      </c>
      <c r="M11" s="57"/>
      <c r="N11" s="1444"/>
      <c r="O11" s="1444"/>
      <c r="P11" s="2144"/>
      <c r="Q11" s="2145"/>
      <c r="R11" s="2146"/>
    </row>
    <row r="12" spans="1:18" ht="20" customHeight="1">
      <c r="A12" s="57">
        <f t="shared" si="0"/>
        <v>11</v>
      </c>
      <c r="B12" s="1222" t="s">
        <v>223</v>
      </c>
      <c r="C12" s="1223" t="s">
        <v>168</v>
      </c>
      <c r="D12" s="57"/>
      <c r="E12" s="1223">
        <v>45867</v>
      </c>
      <c r="F12" s="314">
        <v>11.145</v>
      </c>
      <c r="G12" s="2098" t="s">
        <v>1975</v>
      </c>
      <c r="H12" s="2098"/>
      <c r="I12" s="2098"/>
      <c r="J12" s="2098"/>
      <c r="K12" s="1223">
        <v>45869</v>
      </c>
      <c r="L12" s="1225" t="s">
        <v>1583</v>
      </c>
      <c r="M12" s="57"/>
      <c r="N12" s="1444"/>
      <c r="O12" s="1444"/>
      <c r="P12" s="2144"/>
      <c r="Q12" s="2145"/>
      <c r="R12" s="2146"/>
    </row>
    <row r="13" spans="1:18" ht="20" customHeight="1">
      <c r="A13" s="57">
        <f t="shared" si="0"/>
        <v>12</v>
      </c>
      <c r="B13" s="1222" t="s">
        <v>283</v>
      </c>
      <c r="C13" s="329" t="s">
        <v>168</v>
      </c>
      <c r="D13" s="57"/>
      <c r="E13" s="1223">
        <v>45862</v>
      </c>
      <c r="F13" s="314">
        <v>11.145</v>
      </c>
      <c r="G13" s="2098" t="s">
        <v>1975</v>
      </c>
      <c r="H13" s="2098"/>
      <c r="I13" s="2098"/>
      <c r="J13" s="2098"/>
      <c r="K13" s="1223">
        <v>45869</v>
      </c>
      <c r="L13" s="1225" t="s">
        <v>1653</v>
      </c>
      <c r="M13" s="57"/>
      <c r="N13" s="1444"/>
      <c r="O13" s="1444"/>
      <c r="P13" s="2144"/>
      <c r="Q13" s="2145"/>
      <c r="R13" s="2146"/>
    </row>
    <row r="14" spans="1:18" ht="20" customHeight="1">
      <c r="A14" s="57">
        <f t="shared" si="0"/>
        <v>13</v>
      </c>
      <c r="B14" s="1222" t="s">
        <v>222</v>
      </c>
      <c r="C14" s="1222" t="s">
        <v>168</v>
      </c>
      <c r="D14" s="57"/>
      <c r="E14" s="1223">
        <v>45870</v>
      </c>
      <c r="F14" s="314">
        <v>11.145</v>
      </c>
      <c r="G14" s="2098" t="s">
        <v>1975</v>
      </c>
      <c r="H14" s="2098"/>
      <c r="I14" s="2098"/>
      <c r="J14" s="2098"/>
      <c r="K14" s="1732">
        <v>45873</v>
      </c>
      <c r="L14" s="1225" t="s">
        <v>1583</v>
      </c>
      <c r="M14" s="57"/>
      <c r="N14" s="1444"/>
      <c r="O14" s="1444"/>
      <c r="P14" s="2144"/>
      <c r="Q14" s="2145"/>
      <c r="R14" s="2146"/>
    </row>
    <row r="15" spans="1:18" ht="20" customHeight="1">
      <c r="A15" s="57">
        <f t="shared" si="0"/>
        <v>14</v>
      </c>
      <c r="B15" s="1222" t="s">
        <v>237</v>
      </c>
      <c r="C15" s="1222" t="s">
        <v>234</v>
      </c>
      <c r="D15" s="57"/>
      <c r="E15" s="1223">
        <v>45870</v>
      </c>
      <c r="F15" s="1224" t="s">
        <v>1977</v>
      </c>
      <c r="G15" s="2098" t="s">
        <v>1975</v>
      </c>
      <c r="H15" s="2098"/>
      <c r="I15" s="2098"/>
      <c r="J15" s="2098"/>
      <c r="K15" s="1223">
        <v>45877</v>
      </c>
      <c r="L15" s="1225" t="s">
        <v>1653</v>
      </c>
      <c r="M15" s="57"/>
      <c r="N15" s="1444"/>
      <c r="O15" s="1444"/>
      <c r="P15" s="2144"/>
      <c r="Q15" s="2145"/>
      <c r="R15" s="2146"/>
    </row>
    <row r="16" spans="1:18" ht="20" customHeight="1">
      <c r="A16" s="57">
        <f t="shared" si="0"/>
        <v>15</v>
      </c>
      <c r="B16" s="1222" t="s">
        <v>1354</v>
      </c>
      <c r="C16" s="1222" t="s">
        <v>101</v>
      </c>
      <c r="D16" s="57"/>
      <c r="E16" s="1223">
        <v>45873</v>
      </c>
      <c r="F16" s="1224" t="s">
        <v>1978</v>
      </c>
      <c r="G16" s="2098" t="s">
        <v>1975</v>
      </c>
      <c r="H16" s="2098"/>
      <c r="I16" s="2098"/>
      <c r="J16" s="2098"/>
      <c r="K16" s="1223">
        <v>45878</v>
      </c>
      <c r="L16" s="1225" t="s">
        <v>1583</v>
      </c>
      <c r="M16" s="57"/>
      <c r="N16" s="1444"/>
      <c r="O16" s="1444"/>
      <c r="P16" s="2144"/>
      <c r="Q16" s="2145"/>
      <c r="R16" s="2146"/>
    </row>
    <row r="17" spans="1:18" ht="20" customHeight="1">
      <c r="A17" s="57">
        <f t="shared" si="0"/>
        <v>16</v>
      </c>
      <c r="B17" s="1222" t="s">
        <v>245</v>
      </c>
      <c r="C17" s="1222" t="s">
        <v>234</v>
      </c>
      <c r="D17" s="57"/>
      <c r="E17" s="1223">
        <v>45877</v>
      </c>
      <c r="F17" s="1224" t="s">
        <v>1977</v>
      </c>
      <c r="G17" s="2098" t="s">
        <v>1975</v>
      </c>
      <c r="H17" s="2098"/>
      <c r="I17" s="2098"/>
      <c r="J17" s="2098"/>
      <c r="K17" s="1223">
        <v>45885</v>
      </c>
      <c r="L17" s="1225" t="s">
        <v>1653</v>
      </c>
      <c r="M17" s="57"/>
      <c r="N17" s="1444" t="s">
        <v>2306</v>
      </c>
      <c r="O17" s="1444"/>
      <c r="P17" s="2144"/>
      <c r="Q17" s="2145"/>
      <c r="R17" s="2146"/>
    </row>
    <row r="18" spans="1:18" ht="20" customHeight="1">
      <c r="A18" s="57">
        <f t="shared" si="0"/>
        <v>17</v>
      </c>
      <c r="B18" s="1222" t="s">
        <v>145</v>
      </c>
      <c r="C18" s="1222" t="s">
        <v>101</v>
      </c>
      <c r="D18" s="57"/>
      <c r="E18" s="1223">
        <v>45879</v>
      </c>
      <c r="F18" s="1224" t="s">
        <v>1978</v>
      </c>
      <c r="G18" s="2098" t="s">
        <v>1975</v>
      </c>
      <c r="H18" s="2098"/>
      <c r="I18" s="2098"/>
      <c r="J18" s="2098"/>
      <c r="K18" s="1223">
        <v>45885</v>
      </c>
      <c r="L18" s="1225" t="s">
        <v>1583</v>
      </c>
      <c r="M18" s="57"/>
      <c r="N18" s="1444"/>
      <c r="O18" s="1444"/>
      <c r="P18" s="2144"/>
      <c r="Q18" s="2145"/>
      <c r="R18" s="2146"/>
    </row>
    <row r="19" spans="1:18" ht="20" customHeight="1">
      <c r="A19" s="57">
        <f t="shared" si="0"/>
        <v>18</v>
      </c>
      <c r="B19" s="1222" t="s">
        <v>244</v>
      </c>
      <c r="C19" s="1222" t="s">
        <v>168</v>
      </c>
      <c r="D19" s="57"/>
      <c r="E19" s="1223">
        <v>45886</v>
      </c>
      <c r="F19" s="314">
        <v>11.145</v>
      </c>
      <c r="G19" s="2098" t="s">
        <v>1975</v>
      </c>
      <c r="H19" s="2098"/>
      <c r="I19" s="2098"/>
      <c r="J19" s="2098"/>
      <c r="K19" s="1223">
        <v>45892</v>
      </c>
      <c r="L19" s="1225" t="s">
        <v>1653</v>
      </c>
      <c r="M19" s="57"/>
      <c r="N19" s="1444"/>
      <c r="O19" s="1444" t="s">
        <v>2253</v>
      </c>
      <c r="P19" s="2144"/>
      <c r="Q19" s="2145"/>
      <c r="R19" s="2146"/>
    </row>
    <row r="20" spans="1:18" ht="20" customHeight="1">
      <c r="A20" s="57">
        <f t="shared" si="0"/>
        <v>19</v>
      </c>
      <c r="B20" s="1222" t="s">
        <v>1656</v>
      </c>
      <c r="C20" s="1222" t="s">
        <v>111</v>
      </c>
      <c r="D20" s="57"/>
      <c r="E20" s="1223">
        <v>45886</v>
      </c>
      <c r="F20" s="1224" t="s">
        <v>1979</v>
      </c>
      <c r="G20" s="2098" t="s">
        <v>1975</v>
      </c>
      <c r="H20" s="2098"/>
      <c r="I20" s="2098"/>
      <c r="J20" s="2098"/>
      <c r="K20" s="1223">
        <v>45892</v>
      </c>
      <c r="L20" s="1225" t="s">
        <v>1583</v>
      </c>
      <c r="M20" s="57"/>
      <c r="N20" s="1444"/>
      <c r="O20" s="1444"/>
      <c r="P20" s="2144"/>
      <c r="Q20" s="2145"/>
      <c r="R20" s="2146"/>
    </row>
    <row r="21" spans="1:18" ht="20" customHeight="1">
      <c r="A21" s="57">
        <f t="shared" si="0"/>
        <v>20</v>
      </c>
      <c r="B21" s="1222" t="s">
        <v>248</v>
      </c>
      <c r="C21" s="1222" t="s">
        <v>228</v>
      </c>
      <c r="D21" s="57"/>
      <c r="E21" s="1223">
        <v>45892</v>
      </c>
      <c r="F21" s="1224" t="s">
        <v>1976</v>
      </c>
      <c r="G21" s="2098" t="s">
        <v>1975</v>
      </c>
      <c r="H21" s="2098"/>
      <c r="I21" s="2098"/>
      <c r="J21" s="2098"/>
      <c r="K21" s="1223">
        <v>45897</v>
      </c>
      <c r="L21" s="1225" t="s">
        <v>1653</v>
      </c>
      <c r="M21" s="57"/>
      <c r="N21" s="1444"/>
      <c r="O21" s="1444"/>
      <c r="P21" s="2144"/>
      <c r="Q21" s="2145"/>
      <c r="R21" s="2146"/>
    </row>
    <row r="22" spans="1:18" ht="20" customHeight="1">
      <c r="A22" s="57">
        <f t="shared" si="0"/>
        <v>21</v>
      </c>
      <c r="B22" s="1222" t="s">
        <v>243</v>
      </c>
      <c r="C22" s="1222" t="s">
        <v>234</v>
      </c>
      <c r="D22" s="57"/>
      <c r="E22" s="1223">
        <v>45892</v>
      </c>
      <c r="F22" s="1224" t="s">
        <v>1977</v>
      </c>
      <c r="G22" s="2098" t="s">
        <v>1975</v>
      </c>
      <c r="H22" s="2098"/>
      <c r="I22" s="2098"/>
      <c r="J22" s="2098"/>
      <c r="K22" s="1223">
        <v>45897</v>
      </c>
      <c r="L22" s="1225" t="s">
        <v>1583</v>
      </c>
      <c r="M22" s="57"/>
      <c r="N22" s="1444"/>
      <c r="O22" s="1444"/>
      <c r="P22" s="2135"/>
      <c r="Q22" s="2136"/>
      <c r="R22" s="2137"/>
    </row>
    <row r="23" spans="1:18" ht="20" customHeight="1">
      <c r="A23" s="57">
        <f t="shared" si="0"/>
        <v>22</v>
      </c>
      <c r="B23" s="1222" t="s">
        <v>807</v>
      </c>
      <c r="C23" s="1222" t="s">
        <v>168</v>
      </c>
      <c r="D23" s="57"/>
      <c r="E23" s="1223">
        <v>45896</v>
      </c>
      <c r="F23" s="314">
        <v>11.145</v>
      </c>
      <c r="G23" s="2098" t="s">
        <v>1975</v>
      </c>
      <c r="H23" s="2098"/>
      <c r="I23" s="2098"/>
      <c r="J23" s="2098"/>
      <c r="K23" s="1223">
        <v>45898</v>
      </c>
      <c r="L23" s="1222" t="s">
        <v>1680</v>
      </c>
      <c r="M23" s="57">
        <v>17</v>
      </c>
      <c r="N23" s="1444"/>
      <c r="O23" s="1444" t="s">
        <v>2253</v>
      </c>
      <c r="P23" s="2128"/>
      <c r="Q23" s="2129"/>
      <c r="R23" s="2130"/>
    </row>
    <row r="24" spans="1:18" ht="20" customHeight="1">
      <c r="A24" s="57">
        <f t="shared" si="0"/>
        <v>23</v>
      </c>
      <c r="B24" s="1222" t="s">
        <v>255</v>
      </c>
      <c r="C24" s="1222" t="s">
        <v>168</v>
      </c>
      <c r="D24" s="57"/>
      <c r="E24" s="1223">
        <v>45898</v>
      </c>
      <c r="F24" s="314">
        <v>11.145</v>
      </c>
      <c r="G24" s="2098" t="s">
        <v>1975</v>
      </c>
      <c r="H24" s="2098"/>
      <c r="I24" s="2098"/>
      <c r="J24" s="2098"/>
      <c r="K24" s="1223">
        <v>45900</v>
      </c>
      <c r="L24" s="1225" t="s">
        <v>1583</v>
      </c>
      <c r="M24" s="57"/>
      <c r="N24" s="1444"/>
      <c r="O24" s="1444" t="s">
        <v>2253</v>
      </c>
      <c r="P24" s="2144"/>
      <c r="Q24" s="2145"/>
      <c r="R24" s="2146"/>
    </row>
    <row r="25" spans="1:18" ht="20" customHeight="1">
      <c r="A25" s="57">
        <f t="shared" si="0"/>
        <v>24</v>
      </c>
      <c r="B25" s="1222" t="s">
        <v>203</v>
      </c>
      <c r="C25" s="1222" t="s">
        <v>168</v>
      </c>
      <c r="D25" s="57"/>
      <c r="E25" s="1223">
        <v>45892</v>
      </c>
      <c r="F25" s="314">
        <v>11.145</v>
      </c>
      <c r="G25" s="2098" t="s">
        <v>1975</v>
      </c>
      <c r="H25" s="2098"/>
      <c r="I25" s="2098"/>
      <c r="J25" s="2098"/>
      <c r="K25" s="1732">
        <v>45902</v>
      </c>
      <c r="L25" s="1222" t="s">
        <v>1664</v>
      </c>
      <c r="M25" s="57"/>
      <c r="N25" s="1444"/>
      <c r="O25" s="1444"/>
      <c r="P25" s="1444"/>
      <c r="Q25" s="1445"/>
      <c r="R25" s="1446"/>
    </row>
    <row r="26" spans="1:18" ht="20" customHeight="1">
      <c r="A26" s="57">
        <f t="shared" si="0"/>
        <v>25</v>
      </c>
      <c r="B26" s="1222" t="s">
        <v>806</v>
      </c>
      <c r="C26" s="1222" t="s">
        <v>168</v>
      </c>
      <c r="D26" s="57"/>
      <c r="E26" s="1223">
        <v>45898</v>
      </c>
      <c r="F26" s="314">
        <v>11.145</v>
      </c>
      <c r="G26" s="2098" t="s">
        <v>1975</v>
      </c>
      <c r="H26" s="2098"/>
      <c r="I26" s="2098"/>
      <c r="J26" s="2098"/>
      <c r="K26" s="1223">
        <v>45904</v>
      </c>
      <c r="L26" s="1222" t="s">
        <v>1680</v>
      </c>
      <c r="M26" s="57">
        <v>17</v>
      </c>
      <c r="N26" s="1444"/>
      <c r="O26" s="1444" t="s">
        <v>2253</v>
      </c>
      <c r="P26" s="2135"/>
      <c r="Q26" s="2136"/>
      <c r="R26" s="2137"/>
    </row>
    <row r="27" spans="1:18" ht="20" customHeight="1">
      <c r="A27" s="57">
        <f t="shared" si="0"/>
        <v>26</v>
      </c>
      <c r="B27" s="1222" t="s">
        <v>254</v>
      </c>
      <c r="C27" s="1222" t="s">
        <v>171</v>
      </c>
      <c r="D27" s="57"/>
      <c r="E27" s="1223">
        <v>45901</v>
      </c>
      <c r="F27" s="1224" t="s">
        <v>1974</v>
      </c>
      <c r="G27" s="2098" t="s">
        <v>1975</v>
      </c>
      <c r="H27" s="2098"/>
      <c r="I27" s="2098"/>
      <c r="J27" s="2098"/>
      <c r="K27" s="1223">
        <v>45905</v>
      </c>
      <c r="L27" s="1225" t="s">
        <v>1583</v>
      </c>
      <c r="M27" s="57"/>
      <c r="N27" s="1444"/>
      <c r="O27" s="1444"/>
      <c r="P27" s="2135"/>
      <c r="Q27" s="2136"/>
      <c r="R27" s="2137"/>
    </row>
    <row r="28" spans="1:18" ht="20" customHeight="1">
      <c r="A28" s="57">
        <f t="shared" si="0"/>
        <v>27</v>
      </c>
      <c r="B28" s="1222" t="s">
        <v>789</v>
      </c>
      <c r="C28" s="1222" t="s">
        <v>171</v>
      </c>
      <c r="D28" s="57"/>
      <c r="E28" s="1223">
        <v>45896</v>
      </c>
      <c r="F28" s="1224" t="s">
        <v>1974</v>
      </c>
      <c r="G28" s="2098" t="s">
        <v>1975</v>
      </c>
      <c r="H28" s="2098"/>
      <c r="I28" s="2098"/>
      <c r="J28" s="2098"/>
      <c r="K28" s="1223">
        <v>45909</v>
      </c>
      <c r="L28" s="1222" t="s">
        <v>1681</v>
      </c>
      <c r="M28" s="57"/>
      <c r="N28" s="1444"/>
      <c r="O28" s="1444" t="s">
        <v>2253</v>
      </c>
      <c r="P28" s="2135"/>
      <c r="Q28" s="2136"/>
      <c r="R28" s="2137"/>
    </row>
    <row r="29" spans="1:18" ht="20" customHeight="1">
      <c r="A29" s="57">
        <f t="shared" si="0"/>
        <v>28</v>
      </c>
      <c r="B29" s="1222" t="s">
        <v>213</v>
      </c>
      <c r="C29" s="1222" t="s">
        <v>168</v>
      </c>
      <c r="D29" s="57"/>
      <c r="E29" s="1223">
        <v>45905</v>
      </c>
      <c r="F29" s="314">
        <v>11.145</v>
      </c>
      <c r="G29" s="2098" t="s">
        <v>1975</v>
      </c>
      <c r="H29" s="2098"/>
      <c r="I29" s="2098"/>
      <c r="J29" s="2098"/>
      <c r="K29" s="1223">
        <v>45909</v>
      </c>
      <c r="L29" s="1225" t="s">
        <v>1583</v>
      </c>
      <c r="M29" s="57"/>
      <c r="N29" s="1444"/>
      <c r="O29" s="1444" t="s">
        <v>2253</v>
      </c>
      <c r="P29" s="2135"/>
      <c r="Q29" s="2136"/>
      <c r="R29" s="2137"/>
    </row>
    <row r="30" spans="1:18" ht="20" customHeight="1">
      <c r="A30" s="57">
        <f t="shared" si="0"/>
        <v>29</v>
      </c>
      <c r="B30" s="1222" t="s">
        <v>805</v>
      </c>
      <c r="C30" s="1222" t="s">
        <v>168</v>
      </c>
      <c r="D30" s="57"/>
      <c r="E30" s="1223">
        <v>45905</v>
      </c>
      <c r="F30" s="314">
        <v>11.145</v>
      </c>
      <c r="G30" s="2098" t="s">
        <v>1975</v>
      </c>
      <c r="H30" s="2098"/>
      <c r="I30" s="2098"/>
      <c r="J30" s="2098"/>
      <c r="K30" s="1223">
        <v>45910</v>
      </c>
      <c r="L30" s="1222" t="s">
        <v>1680</v>
      </c>
      <c r="M30" s="57">
        <v>17</v>
      </c>
      <c r="N30" s="1444"/>
      <c r="O30" s="1444" t="s">
        <v>2253</v>
      </c>
      <c r="P30" s="2135"/>
      <c r="Q30" s="2136"/>
      <c r="R30" s="2137"/>
    </row>
    <row r="31" spans="1:18" ht="20" customHeight="1">
      <c r="A31" s="57">
        <f t="shared" si="0"/>
        <v>30</v>
      </c>
      <c r="B31" s="1222" t="s">
        <v>211</v>
      </c>
      <c r="C31" s="1222" t="s">
        <v>171</v>
      </c>
      <c r="D31" s="57"/>
      <c r="E31" s="1223">
        <v>45898</v>
      </c>
      <c r="F31" s="1224" t="s">
        <v>1974</v>
      </c>
      <c r="G31" s="2098" t="s">
        <v>1975</v>
      </c>
      <c r="H31" s="2098"/>
      <c r="I31" s="2098"/>
      <c r="J31" s="2098"/>
      <c r="K31" s="1223">
        <v>45911</v>
      </c>
      <c r="L31" s="1225" t="s">
        <v>1653</v>
      </c>
      <c r="M31" s="57"/>
      <c r="N31" s="1444"/>
      <c r="O31" s="1444" t="s">
        <v>2253</v>
      </c>
      <c r="P31" s="2135"/>
      <c r="Q31" s="2136"/>
      <c r="R31" s="2137"/>
    </row>
    <row r="32" spans="1:18" ht="20" customHeight="1">
      <c r="A32" s="57">
        <f t="shared" si="0"/>
        <v>31</v>
      </c>
      <c r="B32" s="1222" t="s">
        <v>1297</v>
      </c>
      <c r="C32" s="1222" t="s">
        <v>101</v>
      </c>
      <c r="D32" s="57"/>
      <c r="E32" s="1223">
        <v>45901</v>
      </c>
      <c r="F32" s="1224" t="s">
        <v>1978</v>
      </c>
      <c r="G32" s="2098" t="s">
        <v>1975</v>
      </c>
      <c r="H32" s="2098"/>
      <c r="I32" s="2098"/>
      <c r="J32" s="2098"/>
      <c r="K32" s="1223">
        <v>45911</v>
      </c>
      <c r="L32" s="1222" t="s">
        <v>1689</v>
      </c>
      <c r="M32" s="57"/>
      <c r="N32" s="1444"/>
      <c r="O32" s="1444"/>
      <c r="P32" s="2135"/>
      <c r="Q32" s="2136"/>
      <c r="R32" s="2137"/>
    </row>
    <row r="33" spans="1:18" ht="20" customHeight="1">
      <c r="A33" s="57">
        <f t="shared" si="0"/>
        <v>32</v>
      </c>
      <c r="B33" s="1222" t="s">
        <v>808</v>
      </c>
      <c r="C33" s="1222" t="s">
        <v>168</v>
      </c>
      <c r="D33" s="57"/>
      <c r="E33" s="1223">
        <v>45911</v>
      </c>
      <c r="F33" s="314">
        <v>11.145</v>
      </c>
      <c r="G33" s="2098" t="s">
        <v>1975</v>
      </c>
      <c r="H33" s="2098"/>
      <c r="I33" s="2098"/>
      <c r="J33" s="2098"/>
      <c r="K33" s="1223">
        <v>45914</v>
      </c>
      <c r="L33" s="1222" t="s">
        <v>1680</v>
      </c>
      <c r="M33" s="57">
        <v>17</v>
      </c>
      <c r="N33" s="1444"/>
      <c r="O33" s="1444" t="s">
        <v>2253</v>
      </c>
      <c r="P33" s="2135"/>
      <c r="Q33" s="2136"/>
      <c r="R33" s="2137"/>
    </row>
    <row r="34" spans="1:18" ht="20" customHeight="1">
      <c r="A34" s="57">
        <f t="shared" si="0"/>
        <v>33</v>
      </c>
      <c r="B34" s="1222" t="s">
        <v>790</v>
      </c>
      <c r="C34" s="1222" t="s">
        <v>168</v>
      </c>
      <c r="D34" s="57"/>
      <c r="E34" s="1223">
        <v>45909</v>
      </c>
      <c r="F34" s="314">
        <v>11.145</v>
      </c>
      <c r="G34" s="2098" t="s">
        <v>1975</v>
      </c>
      <c r="H34" s="2098"/>
      <c r="I34" s="2098"/>
      <c r="J34" s="2098"/>
      <c r="K34" s="1223">
        <v>45914</v>
      </c>
      <c r="L34" s="1222" t="s">
        <v>1681</v>
      </c>
      <c r="M34" s="57"/>
      <c r="N34" s="1444"/>
      <c r="O34" s="1444" t="s">
        <v>2253</v>
      </c>
      <c r="P34" s="2135"/>
      <c r="Q34" s="2136"/>
      <c r="R34" s="2137"/>
    </row>
    <row r="35" spans="1:18" ht="20" customHeight="1">
      <c r="A35" s="57">
        <f t="shared" si="0"/>
        <v>34</v>
      </c>
      <c r="B35" s="1222" t="s">
        <v>378</v>
      </c>
      <c r="C35" s="1222" t="s">
        <v>228</v>
      </c>
      <c r="D35" s="57"/>
      <c r="E35" s="1223">
        <v>45909</v>
      </c>
      <c r="F35" s="1224" t="s">
        <v>1976</v>
      </c>
      <c r="G35" s="2098" t="s">
        <v>1975</v>
      </c>
      <c r="H35" s="2098"/>
      <c r="I35" s="2098"/>
      <c r="J35" s="2098"/>
      <c r="K35" s="1223">
        <v>45914</v>
      </c>
      <c r="L35" s="1225" t="s">
        <v>1583</v>
      </c>
      <c r="M35" s="57"/>
      <c r="N35" s="1444"/>
      <c r="O35" s="1444" t="s">
        <v>2253</v>
      </c>
      <c r="P35" s="2135"/>
      <c r="Q35" s="2136"/>
      <c r="R35" s="2137"/>
    </row>
    <row r="36" spans="1:18" ht="20" customHeight="1">
      <c r="A36" s="57">
        <f t="shared" si="0"/>
        <v>35</v>
      </c>
      <c r="B36" s="1222" t="s">
        <v>280</v>
      </c>
      <c r="C36" s="1222" t="s">
        <v>168</v>
      </c>
      <c r="D36" s="57"/>
      <c r="E36" s="1223">
        <v>45901</v>
      </c>
      <c r="F36" s="314">
        <v>11.145</v>
      </c>
      <c r="G36" s="2098" t="s">
        <v>1975</v>
      </c>
      <c r="H36" s="2098"/>
      <c r="I36" s="2098"/>
      <c r="J36" s="2098"/>
      <c r="K36" s="1223">
        <v>45915</v>
      </c>
      <c r="L36" s="1222" t="s">
        <v>1689</v>
      </c>
      <c r="M36" s="57"/>
      <c r="N36" s="1444"/>
      <c r="O36" s="1444"/>
      <c r="P36" s="2135"/>
      <c r="Q36" s="2136"/>
      <c r="R36" s="2137"/>
    </row>
    <row r="37" spans="1:18" ht="20" customHeight="1">
      <c r="A37" s="57">
        <f t="shared" si="0"/>
        <v>36</v>
      </c>
      <c r="B37" s="1222" t="s">
        <v>371</v>
      </c>
      <c r="C37" s="1222" t="s">
        <v>168</v>
      </c>
      <c r="D37" s="57"/>
      <c r="E37" s="1223">
        <v>45911</v>
      </c>
      <c r="F37" s="314">
        <v>11.145</v>
      </c>
      <c r="G37" s="2098" t="s">
        <v>1975</v>
      </c>
      <c r="H37" s="2098"/>
      <c r="I37" s="2098"/>
      <c r="J37" s="2098"/>
      <c r="K37" s="1223">
        <v>45915</v>
      </c>
      <c r="L37" s="1225" t="s">
        <v>1653</v>
      </c>
      <c r="M37" s="57"/>
      <c r="N37" s="1444"/>
      <c r="O37" s="1444"/>
      <c r="P37" s="2135"/>
      <c r="Q37" s="2136"/>
      <c r="R37" s="2137"/>
    </row>
    <row r="38" spans="1:18" ht="20" customHeight="1">
      <c r="A38" s="57">
        <f t="shared" si="0"/>
        <v>37</v>
      </c>
      <c r="B38" s="1222" t="s">
        <v>167</v>
      </c>
      <c r="C38" s="1222" t="s">
        <v>168</v>
      </c>
      <c r="D38" s="57"/>
      <c r="E38" s="1223">
        <v>45897</v>
      </c>
      <c r="F38" s="314">
        <v>11.145</v>
      </c>
      <c r="G38" s="2098" t="s">
        <v>1975</v>
      </c>
      <c r="H38" s="2098"/>
      <c r="I38" s="2098"/>
      <c r="J38" s="2098"/>
      <c r="K38" s="1223">
        <v>45916</v>
      </c>
      <c r="L38" s="1222" t="s">
        <v>1951</v>
      </c>
      <c r="M38" s="57">
        <v>23</v>
      </c>
      <c r="N38" s="1444"/>
      <c r="O38" s="1444" t="s">
        <v>2253</v>
      </c>
      <c r="P38" s="2135"/>
      <c r="Q38" s="2136"/>
      <c r="R38" s="2137"/>
    </row>
    <row r="39" spans="1:18" ht="20" customHeight="1">
      <c r="A39" s="57">
        <f t="shared" si="0"/>
        <v>38</v>
      </c>
      <c r="B39" s="1222" t="s">
        <v>809</v>
      </c>
      <c r="C39" s="1222" t="s">
        <v>168</v>
      </c>
      <c r="D39" s="57"/>
      <c r="E39" s="1223">
        <v>45914</v>
      </c>
      <c r="F39" s="314">
        <v>11.145</v>
      </c>
      <c r="G39" s="2098" t="s">
        <v>1975</v>
      </c>
      <c r="H39" s="2098"/>
      <c r="I39" s="2098"/>
      <c r="J39" s="2098"/>
      <c r="K39" s="1223">
        <v>45919</v>
      </c>
      <c r="L39" s="1222" t="s">
        <v>1680</v>
      </c>
      <c r="M39" s="57">
        <v>17</v>
      </c>
      <c r="N39" s="1444"/>
      <c r="O39" s="1444" t="s">
        <v>2253</v>
      </c>
      <c r="P39" s="2135"/>
      <c r="Q39" s="2136"/>
      <c r="R39" s="2137"/>
    </row>
    <row r="40" spans="1:18" ht="20" customHeight="1">
      <c r="A40" s="57">
        <f t="shared" si="0"/>
        <v>39</v>
      </c>
      <c r="B40" s="1222" t="s">
        <v>791</v>
      </c>
      <c r="C40" s="1222" t="s">
        <v>168</v>
      </c>
      <c r="D40" s="57"/>
      <c r="E40" s="1223">
        <v>45914</v>
      </c>
      <c r="F40" s="314">
        <v>11.145</v>
      </c>
      <c r="G40" s="2098" t="s">
        <v>1975</v>
      </c>
      <c r="H40" s="2098"/>
      <c r="I40" s="2098"/>
      <c r="J40" s="2098"/>
      <c r="K40" s="1223">
        <v>45919</v>
      </c>
      <c r="L40" s="1222" t="s">
        <v>1681</v>
      </c>
      <c r="M40" s="57"/>
      <c r="N40" s="1444"/>
      <c r="O40" s="1444" t="s">
        <v>2253</v>
      </c>
      <c r="P40" s="2135"/>
      <c r="Q40" s="2136"/>
      <c r="R40" s="2137"/>
    </row>
    <row r="41" spans="1:18" ht="20" customHeight="1">
      <c r="A41" s="57">
        <f t="shared" si="0"/>
        <v>40</v>
      </c>
      <c r="B41" s="1222" t="s">
        <v>784</v>
      </c>
      <c r="C41" s="1222" t="s">
        <v>171</v>
      </c>
      <c r="D41" s="57"/>
      <c r="E41" s="1223">
        <v>45911</v>
      </c>
      <c r="F41" s="1224" t="s">
        <v>1974</v>
      </c>
      <c r="G41" s="2098" t="s">
        <v>1975</v>
      </c>
      <c r="H41" s="2098"/>
      <c r="I41" s="2098"/>
      <c r="J41" s="2098"/>
      <c r="K41" s="1223">
        <v>45917</v>
      </c>
      <c r="L41" s="1465" t="s">
        <v>1967</v>
      </c>
      <c r="M41" s="57">
        <v>26</v>
      </c>
      <c r="N41" s="1444"/>
      <c r="O41" s="1444" t="s">
        <v>2253</v>
      </c>
      <c r="P41" s="2150"/>
      <c r="Q41" s="2151"/>
      <c r="R41" s="2152"/>
    </row>
    <row r="42" spans="1:18" ht="20" customHeight="1">
      <c r="A42" s="57">
        <f t="shared" si="0"/>
        <v>41</v>
      </c>
      <c r="B42" s="1222" t="s">
        <v>783</v>
      </c>
      <c r="C42" s="1222" t="s">
        <v>171</v>
      </c>
      <c r="D42" s="57"/>
      <c r="E42" s="1223">
        <v>45911</v>
      </c>
      <c r="F42" s="1224" t="s">
        <v>1974</v>
      </c>
      <c r="G42" s="2098" t="s">
        <v>1975</v>
      </c>
      <c r="H42" s="2098"/>
      <c r="I42" s="2098"/>
      <c r="J42" s="2098"/>
      <c r="K42" s="1223">
        <v>45917</v>
      </c>
      <c r="L42" s="1222" t="s">
        <v>1704</v>
      </c>
      <c r="M42" s="57">
        <v>26</v>
      </c>
      <c r="N42" s="1444"/>
      <c r="O42" s="1444" t="s">
        <v>2253</v>
      </c>
      <c r="P42" s="2141"/>
      <c r="Q42" s="2142"/>
      <c r="R42" s="2143"/>
    </row>
    <row r="43" spans="1:18" ht="20" customHeight="1">
      <c r="A43" s="57">
        <f t="shared" si="0"/>
        <v>42</v>
      </c>
      <c r="B43" s="1222" t="s">
        <v>781</v>
      </c>
      <c r="C43" s="1222" t="s">
        <v>168</v>
      </c>
      <c r="D43" s="57"/>
      <c r="E43" s="1223">
        <v>45918</v>
      </c>
      <c r="F43" s="314">
        <v>11.145</v>
      </c>
      <c r="G43" s="2098" t="s">
        <v>1975</v>
      </c>
      <c r="H43" s="2098"/>
      <c r="I43" s="2098"/>
      <c r="J43" s="2098"/>
      <c r="K43" s="1223">
        <v>45920</v>
      </c>
      <c r="L43" s="1465" t="s">
        <v>1967</v>
      </c>
      <c r="M43" s="57">
        <v>26</v>
      </c>
      <c r="N43" s="1444"/>
      <c r="O43" s="1444" t="s">
        <v>2253</v>
      </c>
      <c r="P43" s="2141"/>
      <c r="Q43" s="2142"/>
      <c r="R43" s="2143"/>
    </row>
    <row r="44" spans="1:18" ht="20" customHeight="1">
      <c r="A44" s="57">
        <f t="shared" si="0"/>
        <v>43</v>
      </c>
      <c r="B44" s="1222" t="s">
        <v>785</v>
      </c>
      <c r="C44" s="1222" t="s">
        <v>168</v>
      </c>
      <c r="D44" s="57"/>
      <c r="E44" s="1223">
        <v>45918</v>
      </c>
      <c r="F44" s="314">
        <v>11.145</v>
      </c>
      <c r="G44" s="2098" t="s">
        <v>1975</v>
      </c>
      <c r="H44" s="2098"/>
      <c r="I44" s="2098"/>
      <c r="J44" s="2098"/>
      <c r="K44" s="1223">
        <v>45920</v>
      </c>
      <c r="L44" s="1222" t="s">
        <v>1704</v>
      </c>
      <c r="M44" s="57">
        <v>26</v>
      </c>
      <c r="N44" s="1444"/>
      <c r="O44" s="1444" t="s">
        <v>2253</v>
      </c>
      <c r="P44" s="2141"/>
      <c r="Q44" s="2142"/>
      <c r="R44" s="2143"/>
    </row>
    <row r="45" spans="1:18" ht="20" customHeight="1">
      <c r="A45" s="57">
        <f t="shared" si="0"/>
        <v>44</v>
      </c>
      <c r="B45" s="1222" t="s">
        <v>404</v>
      </c>
      <c r="C45" s="1222" t="s">
        <v>171</v>
      </c>
      <c r="D45" s="57"/>
      <c r="E45" s="1223">
        <v>45911</v>
      </c>
      <c r="F45" s="1224" t="s">
        <v>1974</v>
      </c>
      <c r="G45" s="2098" t="s">
        <v>1975</v>
      </c>
      <c r="H45" s="2098"/>
      <c r="I45" s="2098"/>
      <c r="J45" s="2098"/>
      <c r="K45" s="1223">
        <v>45921</v>
      </c>
      <c r="L45" s="1222" t="s">
        <v>1690</v>
      </c>
      <c r="M45" s="57"/>
      <c r="N45" s="1444"/>
      <c r="O45" s="1444"/>
      <c r="P45" s="2138"/>
      <c r="Q45" s="2139"/>
      <c r="R45" s="2140"/>
    </row>
    <row r="46" spans="1:18" ht="20" customHeight="1">
      <c r="A46" s="57">
        <f t="shared" si="0"/>
        <v>45</v>
      </c>
      <c r="B46" s="1222" t="s">
        <v>1307</v>
      </c>
      <c r="C46" s="1222" t="s">
        <v>101</v>
      </c>
      <c r="D46" s="57"/>
      <c r="E46" s="1223">
        <v>45914</v>
      </c>
      <c r="F46" s="1224" t="s">
        <v>1978</v>
      </c>
      <c r="G46" s="2098" t="s">
        <v>1975</v>
      </c>
      <c r="H46" s="2098"/>
      <c r="I46" s="2098"/>
      <c r="J46" s="2098"/>
      <c r="K46" s="1223">
        <v>45921</v>
      </c>
      <c r="L46" s="1225" t="s">
        <v>1583</v>
      </c>
      <c r="M46" s="57"/>
      <c r="N46" s="1444"/>
      <c r="O46" s="1444" t="s">
        <v>2253</v>
      </c>
      <c r="P46" s="2138"/>
      <c r="Q46" s="2139"/>
      <c r="R46" s="2140"/>
    </row>
    <row r="47" spans="1:18" ht="20" customHeight="1">
      <c r="A47" s="57">
        <f t="shared" si="0"/>
        <v>46</v>
      </c>
      <c r="B47" s="1222" t="s">
        <v>169</v>
      </c>
      <c r="C47" s="1222" t="s">
        <v>168</v>
      </c>
      <c r="D47" s="57"/>
      <c r="E47" s="1223">
        <v>45917</v>
      </c>
      <c r="F47" s="314">
        <v>11.145</v>
      </c>
      <c r="G47" s="2098" t="s">
        <v>1975</v>
      </c>
      <c r="H47" s="2098"/>
      <c r="I47" s="2098"/>
      <c r="J47" s="2098"/>
      <c r="K47" s="1223">
        <v>45922</v>
      </c>
      <c r="L47" s="1222" t="s">
        <v>1951</v>
      </c>
      <c r="M47" s="57">
        <v>23</v>
      </c>
      <c r="N47" s="1444"/>
      <c r="O47" s="1444" t="s">
        <v>2253</v>
      </c>
      <c r="P47" s="2138"/>
      <c r="Q47" s="2139"/>
      <c r="R47" s="2140"/>
    </row>
    <row r="48" spans="1:18" ht="20" customHeight="1">
      <c r="A48" s="57">
        <f t="shared" si="0"/>
        <v>47</v>
      </c>
      <c r="B48" s="1222" t="s">
        <v>782</v>
      </c>
      <c r="C48" s="1222" t="s">
        <v>171</v>
      </c>
      <c r="D48" s="57"/>
      <c r="E48" s="1223">
        <v>45921</v>
      </c>
      <c r="F48" s="1224" t="s">
        <v>1974</v>
      </c>
      <c r="G48" s="2098" t="s">
        <v>1975</v>
      </c>
      <c r="H48" s="2098"/>
      <c r="I48" s="2098"/>
      <c r="J48" s="2098"/>
      <c r="K48" s="1223">
        <v>45923</v>
      </c>
      <c r="L48" s="1465" t="s">
        <v>1967</v>
      </c>
      <c r="M48" s="57">
        <v>26</v>
      </c>
      <c r="N48" s="1444"/>
      <c r="O48" s="1444" t="s">
        <v>2253</v>
      </c>
      <c r="P48" s="2138"/>
      <c r="Q48" s="2139"/>
      <c r="R48" s="2140"/>
    </row>
    <row r="49" spans="1:18" ht="20" customHeight="1">
      <c r="A49" s="57">
        <f t="shared" si="0"/>
        <v>48</v>
      </c>
      <c r="B49" s="1222" t="s">
        <v>786</v>
      </c>
      <c r="C49" s="1222" t="s">
        <v>228</v>
      </c>
      <c r="D49" s="57"/>
      <c r="E49" s="1223">
        <v>45921</v>
      </c>
      <c r="F49" s="1224" t="s">
        <v>1976</v>
      </c>
      <c r="G49" s="2098" t="s">
        <v>1975</v>
      </c>
      <c r="H49" s="2098"/>
      <c r="I49" s="2098"/>
      <c r="J49" s="2098"/>
      <c r="K49" s="1223">
        <v>45923</v>
      </c>
      <c r="L49" s="1222" t="s">
        <v>1704</v>
      </c>
      <c r="M49" s="57">
        <v>26</v>
      </c>
      <c r="N49" s="1444"/>
      <c r="O49" s="1444" t="s">
        <v>2253</v>
      </c>
      <c r="P49" s="2138"/>
      <c r="Q49" s="2139"/>
      <c r="R49" s="2140"/>
    </row>
    <row r="50" spans="1:18" ht="20" customHeight="1">
      <c r="A50" s="57">
        <f t="shared" si="0"/>
        <v>49</v>
      </c>
      <c r="B50" s="1222" t="s">
        <v>810</v>
      </c>
      <c r="C50" s="1222" t="s">
        <v>168</v>
      </c>
      <c r="D50" s="57"/>
      <c r="E50" s="1223">
        <v>45920</v>
      </c>
      <c r="F50" s="314">
        <v>11.145</v>
      </c>
      <c r="G50" s="2098" t="s">
        <v>1975</v>
      </c>
      <c r="H50" s="2098"/>
      <c r="I50" s="2098"/>
      <c r="J50" s="2098"/>
      <c r="K50" s="1223">
        <v>45923</v>
      </c>
      <c r="L50" s="1222" t="s">
        <v>1680</v>
      </c>
      <c r="M50" s="57">
        <v>17</v>
      </c>
      <c r="N50" s="1444"/>
      <c r="O50" s="1444" t="s">
        <v>2253</v>
      </c>
      <c r="P50" s="2147"/>
      <c r="Q50" s="2148"/>
      <c r="R50" s="2149"/>
    </row>
    <row r="51" spans="1:18" ht="20" customHeight="1">
      <c r="A51" s="57">
        <f t="shared" si="0"/>
        <v>50</v>
      </c>
      <c r="B51" s="1222" t="s">
        <v>155</v>
      </c>
      <c r="C51" s="1222" t="s">
        <v>168</v>
      </c>
      <c r="D51" s="57"/>
      <c r="E51" s="1223">
        <v>45915</v>
      </c>
      <c r="F51" s="314">
        <v>11.145</v>
      </c>
      <c r="G51" s="2098" t="s">
        <v>1975</v>
      </c>
      <c r="H51" s="2098"/>
      <c r="I51" s="2098"/>
      <c r="J51" s="2098"/>
      <c r="K51" s="1223">
        <v>45924</v>
      </c>
      <c r="L51" s="1222" t="s">
        <v>1689</v>
      </c>
      <c r="M51" s="57"/>
      <c r="N51" s="1444"/>
      <c r="O51" s="1444"/>
      <c r="P51" s="2147"/>
      <c r="Q51" s="2148"/>
      <c r="R51" s="2149"/>
    </row>
    <row r="52" spans="1:18" ht="20" customHeight="1">
      <c r="A52" s="57">
        <f t="shared" si="0"/>
        <v>51</v>
      </c>
      <c r="B52" s="1222" t="s">
        <v>449</v>
      </c>
      <c r="C52" s="1222" t="s">
        <v>234</v>
      </c>
      <c r="D52" s="57"/>
      <c r="E52" s="1223">
        <v>45924</v>
      </c>
      <c r="F52" s="1224" t="s">
        <v>1977</v>
      </c>
      <c r="G52" s="2098" t="s">
        <v>1975</v>
      </c>
      <c r="H52" s="2098"/>
      <c r="I52" s="2098"/>
      <c r="J52" s="2098"/>
      <c r="K52" s="1223">
        <v>45926</v>
      </c>
      <c r="L52" s="1225" t="s">
        <v>1583</v>
      </c>
      <c r="M52" s="57"/>
      <c r="N52" s="1444"/>
      <c r="O52" s="1444" t="s">
        <v>2253</v>
      </c>
      <c r="P52" s="2147"/>
      <c r="Q52" s="2148"/>
      <c r="R52" s="2149"/>
    </row>
    <row r="53" spans="1:18" ht="20" customHeight="1">
      <c r="A53" s="57">
        <f t="shared" si="0"/>
        <v>52</v>
      </c>
      <c r="B53" s="1222" t="s">
        <v>780</v>
      </c>
      <c r="C53" s="1222" t="s">
        <v>228</v>
      </c>
      <c r="D53" s="57"/>
      <c r="E53" s="1223">
        <v>45922</v>
      </c>
      <c r="F53" s="1224" t="s">
        <v>1976</v>
      </c>
      <c r="G53" s="2098" t="s">
        <v>1975</v>
      </c>
      <c r="H53" s="2098"/>
      <c r="I53" s="2098"/>
      <c r="J53" s="2098"/>
      <c r="K53" s="1223">
        <v>45927</v>
      </c>
      <c r="L53" s="1222" t="s">
        <v>1704</v>
      </c>
      <c r="M53" s="57">
        <v>26</v>
      </c>
      <c r="N53" s="1444"/>
      <c r="O53" s="1444" t="s">
        <v>2253</v>
      </c>
      <c r="P53" s="2147"/>
      <c r="Q53" s="2148"/>
      <c r="R53" s="2149"/>
    </row>
    <row r="54" spans="1:18" ht="20" customHeight="1">
      <c r="A54" s="57">
        <f t="shared" si="0"/>
        <v>53</v>
      </c>
      <c r="B54" s="1222" t="s">
        <v>777</v>
      </c>
      <c r="C54" s="1222" t="s">
        <v>228</v>
      </c>
      <c r="D54" s="57"/>
      <c r="E54" s="1223">
        <v>45924</v>
      </c>
      <c r="F54" s="1224" t="s">
        <v>1976</v>
      </c>
      <c r="G54" s="2098" t="s">
        <v>1975</v>
      </c>
      <c r="H54" s="2098"/>
      <c r="I54" s="2098"/>
      <c r="J54" s="2098"/>
      <c r="K54" s="1223">
        <v>45927</v>
      </c>
      <c r="L54" s="1465" t="s">
        <v>1967</v>
      </c>
      <c r="M54" s="57">
        <v>26</v>
      </c>
      <c r="N54" s="1444"/>
      <c r="O54" s="1444" t="s">
        <v>2253</v>
      </c>
      <c r="P54" s="2147"/>
      <c r="Q54" s="2148"/>
      <c r="R54" s="2149"/>
    </row>
    <row r="55" spans="1:18" ht="20" customHeight="1">
      <c r="A55" s="57">
        <f t="shared" si="0"/>
        <v>54</v>
      </c>
      <c r="B55" s="1222" t="s">
        <v>1351</v>
      </c>
      <c r="C55" s="1222" t="s">
        <v>171</v>
      </c>
      <c r="D55" s="57"/>
      <c r="E55" s="1223">
        <v>45924</v>
      </c>
      <c r="F55" s="1224" t="s">
        <v>1974</v>
      </c>
      <c r="G55" s="2098" t="s">
        <v>1975</v>
      </c>
      <c r="H55" s="2098"/>
      <c r="I55" s="2098"/>
      <c r="J55" s="2098"/>
      <c r="K55" s="1223">
        <v>45927</v>
      </c>
      <c r="L55" s="1222" t="s">
        <v>1680</v>
      </c>
      <c r="M55" s="57">
        <v>17</v>
      </c>
      <c r="N55" s="1444"/>
      <c r="O55" s="1444" t="s">
        <v>2253</v>
      </c>
      <c r="P55" s="2147"/>
      <c r="Q55" s="2148"/>
      <c r="R55" s="2149"/>
    </row>
    <row r="56" spans="1:18" ht="20" customHeight="1">
      <c r="A56" s="57">
        <f t="shared" si="0"/>
        <v>55</v>
      </c>
      <c r="B56" s="1222" t="s">
        <v>249</v>
      </c>
      <c r="C56" s="1222" t="s">
        <v>228</v>
      </c>
      <c r="D56" s="57"/>
      <c r="E56" s="1223">
        <v>45919</v>
      </c>
      <c r="F56" s="1224" t="s">
        <v>1976</v>
      </c>
      <c r="G56" s="2098" t="s">
        <v>1975</v>
      </c>
      <c r="H56" s="2098"/>
      <c r="I56" s="2098"/>
      <c r="J56" s="2098"/>
      <c r="K56" s="1223">
        <v>45927</v>
      </c>
      <c r="L56" s="1222" t="s">
        <v>1653</v>
      </c>
      <c r="M56" s="57"/>
      <c r="N56" s="1444"/>
      <c r="O56" s="1444"/>
      <c r="P56" s="2147"/>
      <c r="Q56" s="2148"/>
      <c r="R56" s="2149"/>
    </row>
    <row r="57" spans="1:18" ht="20" customHeight="1">
      <c r="A57" s="57">
        <f t="shared" si="0"/>
        <v>56</v>
      </c>
      <c r="B57" s="1222" t="s">
        <v>454</v>
      </c>
      <c r="C57" s="1222" t="s">
        <v>168</v>
      </c>
      <c r="D57" s="57"/>
      <c r="E57" s="1223">
        <v>45927</v>
      </c>
      <c r="F57" s="314">
        <v>11.145</v>
      </c>
      <c r="G57" s="2098" t="s">
        <v>1975</v>
      </c>
      <c r="H57" s="2098"/>
      <c r="I57" s="2098"/>
      <c r="J57" s="2098"/>
      <c r="K57" s="1223">
        <v>45929</v>
      </c>
      <c r="L57" s="1225" t="s">
        <v>1583</v>
      </c>
      <c r="M57" s="57"/>
      <c r="N57" s="1444"/>
      <c r="O57" s="1444" t="s">
        <v>2253</v>
      </c>
      <c r="P57" s="2147"/>
      <c r="Q57" s="2148"/>
      <c r="R57" s="2149"/>
    </row>
    <row r="58" spans="1:18" ht="20" customHeight="1">
      <c r="A58" s="57">
        <f t="shared" si="0"/>
        <v>57</v>
      </c>
      <c r="B58" s="1222" t="s">
        <v>751</v>
      </c>
      <c r="C58" s="1222" t="s">
        <v>171</v>
      </c>
      <c r="D58" s="57"/>
      <c r="E58" s="1223">
        <v>45923</v>
      </c>
      <c r="F58" s="1224" t="s">
        <v>1974</v>
      </c>
      <c r="G58" s="2098" t="s">
        <v>1975</v>
      </c>
      <c r="H58" s="2098"/>
      <c r="I58" s="2098"/>
      <c r="J58" s="2098"/>
      <c r="K58" s="1223">
        <v>45929</v>
      </c>
      <c r="L58" s="1222" t="s">
        <v>1951</v>
      </c>
      <c r="M58" s="57">
        <v>23</v>
      </c>
      <c r="N58" s="1444"/>
      <c r="O58" s="1444" t="s">
        <v>2253</v>
      </c>
      <c r="P58" s="2147"/>
      <c r="Q58" s="2148"/>
      <c r="R58" s="2149"/>
    </row>
    <row r="59" spans="1:18" ht="20" customHeight="1">
      <c r="A59" s="57">
        <f t="shared" si="0"/>
        <v>58</v>
      </c>
      <c r="B59" s="1222" t="s">
        <v>1352</v>
      </c>
      <c r="C59" s="1222" t="s">
        <v>168</v>
      </c>
      <c r="D59" s="57"/>
      <c r="E59" s="1223">
        <v>45927</v>
      </c>
      <c r="F59" s="314">
        <v>11.145</v>
      </c>
      <c r="G59" s="2098" t="s">
        <v>1975</v>
      </c>
      <c r="H59" s="2098"/>
      <c r="I59" s="2098"/>
      <c r="J59" s="2098"/>
      <c r="K59" s="1223">
        <v>45930</v>
      </c>
      <c r="L59" s="1222" t="s">
        <v>1680</v>
      </c>
      <c r="M59" s="57">
        <v>17</v>
      </c>
      <c r="N59" s="1444"/>
      <c r="O59" s="1444" t="s">
        <v>2253</v>
      </c>
      <c r="P59" s="2147"/>
      <c r="Q59" s="2148"/>
      <c r="R59" s="2149"/>
    </row>
    <row r="60" spans="1:18" ht="20" customHeight="1">
      <c r="A60" s="57">
        <f t="shared" si="0"/>
        <v>59</v>
      </c>
      <c r="B60" s="1222" t="s">
        <v>792</v>
      </c>
      <c r="C60" s="1222" t="s">
        <v>171</v>
      </c>
      <c r="D60" s="57"/>
      <c r="E60" s="1223">
        <v>45920</v>
      </c>
      <c r="F60" s="1224" t="s">
        <v>1974</v>
      </c>
      <c r="G60" s="2098" t="s">
        <v>1975</v>
      </c>
      <c r="H60" s="2098"/>
      <c r="I60" s="2098"/>
      <c r="J60" s="2098"/>
      <c r="K60" s="1223">
        <v>45930</v>
      </c>
      <c r="L60" s="1222" t="s">
        <v>1821</v>
      </c>
      <c r="M60" s="57"/>
      <c r="N60" s="1444"/>
      <c r="O60" s="1444" t="s">
        <v>2253</v>
      </c>
      <c r="P60" s="2147"/>
      <c r="Q60" s="2148"/>
      <c r="R60" s="2149"/>
    </row>
    <row r="61" spans="1:18" ht="20" customHeight="1">
      <c r="A61" s="57">
        <f t="shared" si="0"/>
        <v>60</v>
      </c>
      <c r="B61" s="1222" t="s">
        <v>776</v>
      </c>
      <c r="C61" s="1222" t="s">
        <v>168</v>
      </c>
      <c r="D61" s="57"/>
      <c r="E61" s="1223">
        <v>45927</v>
      </c>
      <c r="F61" s="314">
        <v>11.145</v>
      </c>
      <c r="G61" s="2098" t="s">
        <v>1975</v>
      </c>
      <c r="H61" s="2098"/>
      <c r="I61" s="2098"/>
      <c r="J61" s="2098"/>
      <c r="K61" s="1223">
        <v>45930</v>
      </c>
      <c r="L61" s="1465" t="s">
        <v>1967</v>
      </c>
      <c r="M61" s="57">
        <v>26</v>
      </c>
      <c r="N61" s="1444"/>
      <c r="O61" s="1444" t="s">
        <v>2253</v>
      </c>
      <c r="P61" s="2147"/>
      <c r="Q61" s="2148"/>
      <c r="R61" s="2149"/>
    </row>
    <row r="62" spans="1:18" s="805" customFormat="1" ht="20" customHeight="1">
      <c r="A62" s="57">
        <f t="shared" si="0"/>
        <v>61</v>
      </c>
      <c r="B62" s="1222" t="s">
        <v>1618</v>
      </c>
      <c r="C62" s="1817" t="s">
        <v>123</v>
      </c>
      <c r="D62" s="1226"/>
      <c r="E62" s="1223">
        <v>45927</v>
      </c>
      <c r="F62" s="1227" t="s">
        <v>1980</v>
      </c>
      <c r="G62" s="2156" t="s">
        <v>1975</v>
      </c>
      <c r="H62" s="2156"/>
      <c r="I62" s="2156"/>
      <c r="J62" s="2156"/>
      <c r="K62" s="1223">
        <v>45930</v>
      </c>
      <c r="L62" s="1222" t="s">
        <v>1704</v>
      </c>
      <c r="M62" s="57">
        <v>26</v>
      </c>
      <c r="N62" s="1444"/>
      <c r="O62" s="1444" t="s">
        <v>2253</v>
      </c>
      <c r="P62" s="2157"/>
      <c r="Q62" s="2158"/>
      <c r="R62" s="2159"/>
    </row>
    <row r="63" spans="1:18" ht="20" customHeight="1">
      <c r="A63" s="57">
        <f t="shared" si="0"/>
        <v>62</v>
      </c>
      <c r="B63" s="1222" t="s">
        <v>275</v>
      </c>
      <c r="C63" s="1222" t="s">
        <v>168</v>
      </c>
      <c r="D63" s="57"/>
      <c r="E63" s="1223">
        <v>45923</v>
      </c>
      <c r="F63" s="314">
        <v>11.145</v>
      </c>
      <c r="G63" s="2098" t="s">
        <v>1975</v>
      </c>
      <c r="H63" s="2098"/>
      <c r="I63" s="2098"/>
      <c r="J63" s="2098"/>
      <c r="K63" s="1732">
        <v>45931</v>
      </c>
      <c r="L63" s="1222" t="s">
        <v>1690</v>
      </c>
      <c r="M63" s="57"/>
      <c r="N63" s="1444"/>
      <c r="O63" s="1444"/>
      <c r="P63" s="2147"/>
      <c r="Q63" s="2148"/>
      <c r="R63" s="2149"/>
    </row>
    <row r="64" spans="1:18" ht="20" customHeight="1">
      <c r="A64" s="57">
        <f t="shared" si="0"/>
        <v>63</v>
      </c>
      <c r="B64" s="1222" t="s">
        <v>794</v>
      </c>
      <c r="C64" s="1222" t="s">
        <v>171</v>
      </c>
      <c r="D64" s="57"/>
      <c r="E64" s="1223">
        <v>45930</v>
      </c>
      <c r="F64" s="1224" t="s">
        <v>1974</v>
      </c>
      <c r="G64" s="2098" t="s">
        <v>1975</v>
      </c>
      <c r="H64" s="2098"/>
      <c r="I64" s="2098"/>
      <c r="J64" s="2098"/>
      <c r="K64" s="1223">
        <v>45933</v>
      </c>
      <c r="L64" s="1222" t="s">
        <v>1821</v>
      </c>
      <c r="M64" s="57"/>
      <c r="N64" s="1444"/>
      <c r="O64" s="1444" t="s">
        <v>2253</v>
      </c>
      <c r="P64" s="2147"/>
      <c r="Q64" s="2148"/>
      <c r="R64" s="2149"/>
    </row>
    <row r="65" spans="1:18" ht="20" customHeight="1">
      <c r="A65" s="57">
        <f t="shared" si="0"/>
        <v>64</v>
      </c>
      <c r="B65" s="1222" t="s">
        <v>802</v>
      </c>
      <c r="C65" s="1222" t="s">
        <v>168</v>
      </c>
      <c r="D65" s="57"/>
      <c r="E65" s="1223">
        <v>45930</v>
      </c>
      <c r="F65" s="314">
        <v>11.145</v>
      </c>
      <c r="G65" s="2098" t="s">
        <v>1975</v>
      </c>
      <c r="H65" s="2098"/>
      <c r="I65" s="2098"/>
      <c r="J65" s="2098"/>
      <c r="K65" s="1223">
        <v>45933</v>
      </c>
      <c r="L65" s="1222" t="s">
        <v>1680</v>
      </c>
      <c r="M65" s="57">
        <v>17</v>
      </c>
      <c r="N65" s="1444"/>
      <c r="O65" s="1444" t="s">
        <v>2253</v>
      </c>
      <c r="P65" s="2153"/>
      <c r="Q65" s="2154"/>
      <c r="R65" s="2155"/>
    </row>
    <row r="66" spans="1:18" ht="20" customHeight="1">
      <c r="A66" s="57">
        <f t="shared" si="0"/>
        <v>65</v>
      </c>
      <c r="B66" s="1222" t="s">
        <v>752</v>
      </c>
      <c r="C66" s="1222" t="s">
        <v>168</v>
      </c>
      <c r="D66" s="57"/>
      <c r="E66" s="1223">
        <v>45929</v>
      </c>
      <c r="F66" s="314">
        <v>11.145</v>
      </c>
      <c r="G66" s="2098" t="s">
        <v>1975</v>
      </c>
      <c r="H66" s="2098"/>
      <c r="I66" s="2098"/>
      <c r="J66" s="2098"/>
      <c r="K66" s="1223">
        <v>45935</v>
      </c>
      <c r="L66" s="1222" t="s">
        <v>1951</v>
      </c>
      <c r="M66" s="57">
        <v>23</v>
      </c>
      <c r="N66" s="1444"/>
      <c r="O66" s="1444" t="s">
        <v>2253</v>
      </c>
      <c r="P66" s="2153"/>
      <c r="Q66" s="2154"/>
      <c r="R66" s="2155"/>
    </row>
    <row r="67" spans="1:18" ht="20" customHeight="1">
      <c r="A67" s="57">
        <f t="shared" si="0"/>
        <v>66</v>
      </c>
      <c r="B67" s="1222" t="s">
        <v>795</v>
      </c>
      <c r="C67" s="1222" t="s">
        <v>168</v>
      </c>
      <c r="D67" s="57"/>
      <c r="E67" s="1223">
        <v>45933</v>
      </c>
      <c r="F67" s="314">
        <v>11.145</v>
      </c>
      <c r="G67" s="2098" t="s">
        <v>1975</v>
      </c>
      <c r="H67" s="2098"/>
      <c r="I67" s="2098"/>
      <c r="J67" s="2098"/>
      <c r="K67" s="1223">
        <v>45935</v>
      </c>
      <c r="L67" s="1222" t="s">
        <v>1821</v>
      </c>
      <c r="M67" s="57"/>
      <c r="N67" s="1444"/>
      <c r="O67" s="1444" t="s">
        <v>2253</v>
      </c>
      <c r="P67" s="2147"/>
      <c r="Q67" s="2148"/>
      <c r="R67" s="2149"/>
    </row>
    <row r="68" spans="1:18" ht="20" customHeight="1">
      <c r="A68" s="57">
        <f t="shared" ref="A68:A131" si="1">A67+1</f>
        <v>67</v>
      </c>
      <c r="B68" s="1222" t="s">
        <v>1642</v>
      </c>
      <c r="C68" s="1222" t="s">
        <v>111</v>
      </c>
      <c r="D68" s="57"/>
      <c r="E68" s="1223">
        <v>45930</v>
      </c>
      <c r="F68" s="1879" t="s">
        <v>1979</v>
      </c>
      <c r="G68" s="2098" t="s">
        <v>1975</v>
      </c>
      <c r="H68" s="2098"/>
      <c r="I68" s="2098"/>
      <c r="J68" s="2098"/>
      <c r="K68" s="1223">
        <v>45937</v>
      </c>
      <c r="L68" s="1225" t="s">
        <v>1583</v>
      </c>
      <c r="M68" s="57"/>
      <c r="N68" s="1444"/>
      <c r="O68" s="1444" t="s">
        <v>2253</v>
      </c>
      <c r="P68" s="2147"/>
      <c r="Q68" s="2148"/>
      <c r="R68" s="2149"/>
    </row>
    <row r="69" spans="1:18" ht="20" customHeight="1">
      <c r="A69" s="57">
        <f t="shared" si="1"/>
        <v>68</v>
      </c>
      <c r="B69" s="1222" t="s">
        <v>1601</v>
      </c>
      <c r="C69" s="1222" t="s">
        <v>123</v>
      </c>
      <c r="D69" s="57"/>
      <c r="E69" s="1223">
        <v>45931</v>
      </c>
      <c r="F69" s="1227" t="s">
        <v>1980</v>
      </c>
      <c r="G69" s="2098" t="s">
        <v>1975</v>
      </c>
      <c r="H69" s="2098"/>
      <c r="I69" s="2098"/>
      <c r="J69" s="2098"/>
      <c r="K69" s="1223">
        <v>45937</v>
      </c>
      <c r="L69" s="1465" t="s">
        <v>1967</v>
      </c>
      <c r="M69" s="57">
        <v>26</v>
      </c>
      <c r="N69" s="1444"/>
      <c r="O69" s="1444" t="s">
        <v>2253</v>
      </c>
      <c r="P69" s="2147"/>
      <c r="Q69" s="2148"/>
      <c r="R69" s="2149"/>
    </row>
    <row r="70" spans="1:18" ht="20" customHeight="1">
      <c r="A70" s="57">
        <f t="shared" si="1"/>
        <v>69</v>
      </c>
      <c r="B70" s="1222" t="s">
        <v>176</v>
      </c>
      <c r="C70" s="1222" t="s">
        <v>178</v>
      </c>
      <c r="D70" s="57"/>
      <c r="E70" s="1223">
        <v>45931</v>
      </c>
      <c r="F70" s="1224" t="s">
        <v>1981</v>
      </c>
      <c r="G70" s="2098" t="s">
        <v>1975</v>
      </c>
      <c r="H70" s="2098"/>
      <c r="I70" s="2098"/>
      <c r="J70" s="2098"/>
      <c r="K70" s="1223">
        <v>45938</v>
      </c>
      <c r="L70" s="1222" t="s">
        <v>1704</v>
      </c>
      <c r="M70" s="57">
        <v>26</v>
      </c>
      <c r="N70" s="1444"/>
      <c r="O70" s="1444" t="s">
        <v>2253</v>
      </c>
      <c r="P70" s="2147"/>
      <c r="Q70" s="2148"/>
      <c r="R70" s="2149"/>
    </row>
    <row r="71" spans="1:18" ht="20" customHeight="1">
      <c r="A71" s="57">
        <f t="shared" si="1"/>
        <v>70</v>
      </c>
      <c r="B71" s="1222" t="s">
        <v>1555</v>
      </c>
      <c r="C71" s="1222" t="s">
        <v>101</v>
      </c>
      <c r="D71" s="57"/>
      <c r="E71" s="1223">
        <v>45935</v>
      </c>
      <c r="F71" s="1224" t="s">
        <v>1978</v>
      </c>
      <c r="G71" s="2098" t="s">
        <v>1975</v>
      </c>
      <c r="H71" s="2098"/>
      <c r="I71" s="2098"/>
      <c r="J71" s="2098"/>
      <c r="K71" s="1223">
        <v>45940</v>
      </c>
      <c r="L71" s="1222" t="s">
        <v>1821</v>
      </c>
      <c r="M71" s="57"/>
      <c r="N71" s="1444"/>
      <c r="O71" s="1444" t="s">
        <v>2253</v>
      </c>
      <c r="P71" s="2147"/>
      <c r="Q71" s="2148"/>
      <c r="R71" s="2149"/>
    </row>
    <row r="72" spans="1:18" ht="20" customHeight="1">
      <c r="A72" s="57">
        <f t="shared" si="1"/>
        <v>71</v>
      </c>
      <c r="B72" s="1222" t="s">
        <v>773</v>
      </c>
      <c r="C72" s="1222" t="s">
        <v>171</v>
      </c>
      <c r="D72" s="57"/>
      <c r="E72" s="1223">
        <v>45938</v>
      </c>
      <c r="F72" s="1224" t="s">
        <v>1974</v>
      </c>
      <c r="G72" s="2098" t="s">
        <v>1975</v>
      </c>
      <c r="H72" s="2098"/>
      <c r="I72" s="2098"/>
      <c r="J72" s="2098"/>
      <c r="K72" s="1223">
        <v>45940</v>
      </c>
      <c r="L72" s="1465" t="s">
        <v>1967</v>
      </c>
      <c r="M72" s="57">
        <v>26</v>
      </c>
      <c r="N72" s="1444"/>
      <c r="O72" s="1444" t="s">
        <v>2253</v>
      </c>
      <c r="P72" s="2147"/>
      <c r="Q72" s="2148"/>
      <c r="R72" s="2149"/>
    </row>
    <row r="73" spans="1:18" ht="20" customHeight="1">
      <c r="A73" s="57">
        <f t="shared" si="1"/>
        <v>72</v>
      </c>
      <c r="B73" s="1222" t="s">
        <v>1660</v>
      </c>
      <c r="C73" s="1222" t="s">
        <v>111</v>
      </c>
      <c r="D73" s="57"/>
      <c r="E73" s="1223">
        <v>45933</v>
      </c>
      <c r="F73" s="1224" t="s">
        <v>1979</v>
      </c>
      <c r="G73" s="2098" t="s">
        <v>1975</v>
      </c>
      <c r="H73" s="2098"/>
      <c r="I73" s="2098"/>
      <c r="J73" s="2098"/>
      <c r="K73" s="1223">
        <v>45940</v>
      </c>
      <c r="L73" s="1222" t="s">
        <v>1680</v>
      </c>
      <c r="M73" s="57">
        <v>17</v>
      </c>
      <c r="N73" s="1444"/>
      <c r="O73" s="1444" t="s">
        <v>2253</v>
      </c>
      <c r="P73" s="2147"/>
      <c r="Q73" s="2148"/>
      <c r="R73" s="2149"/>
    </row>
    <row r="74" spans="1:18" ht="20" customHeight="1">
      <c r="A74" s="57">
        <f t="shared" si="1"/>
        <v>73</v>
      </c>
      <c r="B74" s="1222" t="s">
        <v>753</v>
      </c>
      <c r="C74" s="1222" t="s">
        <v>228</v>
      </c>
      <c r="D74" s="57"/>
      <c r="E74" s="1223">
        <v>45935</v>
      </c>
      <c r="F74" s="1224" t="s">
        <v>1976</v>
      </c>
      <c r="G74" s="2098" t="s">
        <v>1975</v>
      </c>
      <c r="H74" s="2098"/>
      <c r="I74" s="2098"/>
      <c r="J74" s="2098"/>
      <c r="K74" s="1223">
        <v>45941</v>
      </c>
      <c r="L74" s="1222" t="s">
        <v>1951</v>
      </c>
      <c r="M74" s="57">
        <v>23</v>
      </c>
      <c r="N74" s="1444"/>
      <c r="O74" s="1444" t="s">
        <v>2253</v>
      </c>
      <c r="P74" s="2147"/>
      <c r="Q74" s="2148"/>
      <c r="R74" s="2149"/>
    </row>
    <row r="75" spans="1:18" ht="20" customHeight="1">
      <c r="A75" s="57">
        <f t="shared" si="1"/>
        <v>74</v>
      </c>
      <c r="B75" s="1222" t="s">
        <v>774</v>
      </c>
      <c r="C75" s="1222" t="s">
        <v>171</v>
      </c>
      <c r="D75" s="57"/>
      <c r="E75" s="1223">
        <v>45940</v>
      </c>
      <c r="F75" s="1224" t="s">
        <v>1974</v>
      </c>
      <c r="G75" s="2098" t="s">
        <v>1975</v>
      </c>
      <c r="H75" s="2098"/>
      <c r="I75" s="2098"/>
      <c r="J75" s="2098"/>
      <c r="K75" s="1223">
        <v>45941</v>
      </c>
      <c r="L75" s="1465" t="s">
        <v>1967</v>
      </c>
      <c r="M75" s="57">
        <v>26</v>
      </c>
      <c r="N75" s="1444"/>
      <c r="O75" s="1444" t="s">
        <v>2253</v>
      </c>
      <c r="P75" s="2147"/>
      <c r="Q75" s="2148"/>
      <c r="R75" s="2149"/>
    </row>
    <row r="76" spans="1:18" ht="20" customHeight="1">
      <c r="A76" s="57">
        <f t="shared" si="1"/>
        <v>75</v>
      </c>
      <c r="B76" s="1222" t="s">
        <v>179</v>
      </c>
      <c r="C76" s="1222" t="s">
        <v>101</v>
      </c>
      <c r="D76" s="57"/>
      <c r="E76" s="1223">
        <v>45940</v>
      </c>
      <c r="F76" s="1224" t="s">
        <v>1978</v>
      </c>
      <c r="G76" s="2098" t="s">
        <v>1975</v>
      </c>
      <c r="H76" s="2098"/>
      <c r="I76" s="2098"/>
      <c r="J76" s="2098"/>
      <c r="K76" s="1223">
        <v>45942</v>
      </c>
      <c r="L76" s="1222" t="s">
        <v>1821</v>
      </c>
      <c r="M76" s="57"/>
      <c r="N76" s="1444"/>
      <c r="O76" s="1444" t="s">
        <v>2253</v>
      </c>
      <c r="P76" s="2147"/>
      <c r="Q76" s="2148"/>
      <c r="R76" s="2149"/>
    </row>
    <row r="77" spans="1:18" ht="20" customHeight="1">
      <c r="A77" s="57">
        <f t="shared" si="1"/>
        <v>76</v>
      </c>
      <c r="B77" s="1222" t="s">
        <v>1594</v>
      </c>
      <c r="C77" s="1222" t="s">
        <v>101</v>
      </c>
      <c r="D77" s="57"/>
      <c r="E77" s="1223">
        <v>45938</v>
      </c>
      <c r="F77" s="1224" t="s">
        <v>1978</v>
      </c>
      <c r="G77" s="2098" t="s">
        <v>1975</v>
      </c>
      <c r="H77" s="2098"/>
      <c r="I77" s="2098"/>
      <c r="J77" s="2098"/>
      <c r="K77" s="1223">
        <v>45943</v>
      </c>
      <c r="L77" s="1222" t="s">
        <v>1583</v>
      </c>
      <c r="M77" s="57"/>
      <c r="N77" s="1444"/>
      <c r="O77" s="1444" t="s">
        <v>2253</v>
      </c>
      <c r="P77" s="2147"/>
      <c r="Q77" s="2148"/>
      <c r="R77" s="2149"/>
    </row>
    <row r="78" spans="1:18" ht="20" customHeight="1">
      <c r="A78" s="57">
        <f t="shared" si="1"/>
        <v>77</v>
      </c>
      <c r="B78" s="1222" t="s">
        <v>766</v>
      </c>
      <c r="C78" s="1222" t="s">
        <v>168</v>
      </c>
      <c r="D78" s="57"/>
      <c r="E78" s="1223">
        <v>45938</v>
      </c>
      <c r="F78" s="314">
        <v>11.145</v>
      </c>
      <c r="G78" s="2098" t="s">
        <v>1975</v>
      </c>
      <c r="H78" s="2098"/>
      <c r="I78" s="2098"/>
      <c r="J78" s="2098"/>
      <c r="K78" s="1223">
        <v>45943</v>
      </c>
      <c r="L78" s="1222" t="s">
        <v>1704</v>
      </c>
      <c r="M78" s="57">
        <v>26</v>
      </c>
      <c r="N78" s="1444"/>
      <c r="O78" s="1444" t="s">
        <v>2253</v>
      </c>
      <c r="P78" s="2147"/>
      <c r="Q78" s="2148"/>
      <c r="R78" s="2149"/>
    </row>
    <row r="79" spans="1:18" ht="20" customHeight="1">
      <c r="A79" s="57">
        <f t="shared" si="1"/>
        <v>78</v>
      </c>
      <c r="B79" s="1222" t="s">
        <v>407</v>
      </c>
      <c r="C79" s="1222" t="s">
        <v>101</v>
      </c>
      <c r="D79" s="57"/>
      <c r="E79" s="1223">
        <v>45926</v>
      </c>
      <c r="F79" s="1224" t="s">
        <v>1978</v>
      </c>
      <c r="G79" s="2098" t="s">
        <v>1975</v>
      </c>
      <c r="H79" s="2098"/>
      <c r="I79" s="2098"/>
      <c r="J79" s="2098"/>
      <c r="K79" s="1223">
        <v>45945</v>
      </c>
      <c r="L79" s="1222" t="s">
        <v>1664</v>
      </c>
      <c r="M79" s="57"/>
      <c r="N79" s="1444"/>
      <c r="O79" s="1444"/>
      <c r="P79" s="2160"/>
      <c r="Q79" s="2161"/>
      <c r="R79" s="2162"/>
    </row>
    <row r="80" spans="1:18" ht="20" customHeight="1">
      <c r="A80" s="57">
        <f t="shared" si="1"/>
        <v>79</v>
      </c>
      <c r="B80" s="1222" t="s">
        <v>1349</v>
      </c>
      <c r="C80" s="1222" t="s">
        <v>111</v>
      </c>
      <c r="D80" s="57"/>
      <c r="E80" s="1223">
        <v>45940</v>
      </c>
      <c r="F80" s="1224" t="s">
        <v>1979</v>
      </c>
      <c r="G80" s="2098" t="s">
        <v>1975</v>
      </c>
      <c r="H80" s="2098"/>
      <c r="I80" s="2098"/>
      <c r="J80" s="2098"/>
      <c r="K80" s="1223">
        <v>45945</v>
      </c>
      <c r="L80" s="1222" t="s">
        <v>1680</v>
      </c>
      <c r="M80" s="57">
        <v>17</v>
      </c>
      <c r="N80" s="1444"/>
      <c r="O80" s="1444" t="s">
        <v>2253</v>
      </c>
      <c r="P80" s="2160"/>
      <c r="Q80" s="2161"/>
      <c r="R80" s="2162"/>
    </row>
    <row r="81" spans="1:18" ht="20" customHeight="1">
      <c r="A81" s="57">
        <f t="shared" si="1"/>
        <v>80</v>
      </c>
      <c r="B81" s="1222" t="s">
        <v>749</v>
      </c>
      <c r="C81" s="1222" t="s">
        <v>168</v>
      </c>
      <c r="D81" s="57"/>
      <c r="E81" s="1223">
        <v>45941</v>
      </c>
      <c r="F81" s="314">
        <v>11.145</v>
      </c>
      <c r="G81" s="2098" t="s">
        <v>1975</v>
      </c>
      <c r="H81" s="2098"/>
      <c r="I81" s="2098"/>
      <c r="J81" s="2098"/>
      <c r="K81" s="1223">
        <v>45945</v>
      </c>
      <c r="L81" s="1222" t="s">
        <v>1951</v>
      </c>
      <c r="M81" s="57">
        <v>23</v>
      </c>
      <c r="N81" s="1444"/>
      <c r="O81" s="1444" t="s">
        <v>2253</v>
      </c>
      <c r="P81" s="2147"/>
      <c r="Q81" s="2148"/>
      <c r="R81" s="2149"/>
    </row>
    <row r="82" spans="1:18" ht="20" customHeight="1">
      <c r="A82" s="57">
        <f t="shared" si="1"/>
        <v>81</v>
      </c>
      <c r="B82" s="1222" t="s">
        <v>175</v>
      </c>
      <c r="C82" s="1222" t="s">
        <v>101</v>
      </c>
      <c r="D82" s="57"/>
      <c r="E82" s="1223">
        <v>45941</v>
      </c>
      <c r="F82" s="1224" t="s">
        <v>1978</v>
      </c>
      <c r="G82" s="2098" t="s">
        <v>1975</v>
      </c>
      <c r="H82" s="2098"/>
      <c r="I82" s="2098"/>
      <c r="J82" s="2098"/>
      <c r="K82" s="1223">
        <v>45946</v>
      </c>
      <c r="L82" s="1465" t="s">
        <v>1967</v>
      </c>
      <c r="M82" s="57">
        <v>26</v>
      </c>
      <c r="N82" s="1444"/>
      <c r="O82" s="1444" t="s">
        <v>2253</v>
      </c>
      <c r="P82" s="2147"/>
      <c r="Q82" s="2148"/>
      <c r="R82" s="2149"/>
    </row>
    <row r="83" spans="1:18" ht="20" customHeight="1">
      <c r="A83" s="57">
        <f t="shared" si="1"/>
        <v>82</v>
      </c>
      <c r="B83" s="1222" t="s">
        <v>798</v>
      </c>
      <c r="C83" s="1222" t="s">
        <v>168</v>
      </c>
      <c r="D83" s="57"/>
      <c r="E83" s="1223">
        <v>45942</v>
      </c>
      <c r="F83" s="314">
        <v>11.145</v>
      </c>
      <c r="G83" s="2098" t="s">
        <v>1975</v>
      </c>
      <c r="H83" s="2098"/>
      <c r="I83" s="2098"/>
      <c r="J83" s="2098"/>
      <c r="K83" s="1223">
        <v>45945</v>
      </c>
      <c r="L83" s="1222" t="s">
        <v>1821</v>
      </c>
      <c r="M83" s="57"/>
      <c r="N83" s="1444"/>
      <c r="O83" s="1444" t="s">
        <v>2253</v>
      </c>
      <c r="P83" s="2147"/>
      <c r="Q83" s="2148"/>
      <c r="R83" s="2149"/>
    </row>
    <row r="84" spans="1:18" ht="20" customHeight="1">
      <c r="A84" s="57">
        <f t="shared" si="1"/>
        <v>83</v>
      </c>
      <c r="B84" s="1222" t="s">
        <v>767</v>
      </c>
      <c r="C84" s="1222" t="s">
        <v>168</v>
      </c>
      <c r="D84" s="57"/>
      <c r="E84" s="1223">
        <v>45943</v>
      </c>
      <c r="F84" s="314">
        <v>11.145</v>
      </c>
      <c r="G84" s="2098" t="s">
        <v>1975</v>
      </c>
      <c r="H84" s="2098"/>
      <c r="I84" s="2098"/>
      <c r="J84" s="2098"/>
      <c r="K84" s="1223">
        <v>45946</v>
      </c>
      <c r="L84" s="1222" t="s">
        <v>1704</v>
      </c>
      <c r="M84" s="57">
        <v>26</v>
      </c>
      <c r="N84" s="1444"/>
      <c r="O84" s="1444" t="s">
        <v>2253</v>
      </c>
      <c r="P84" s="2147"/>
      <c r="Q84" s="2148"/>
      <c r="R84" s="2149"/>
    </row>
    <row r="85" spans="1:18" ht="20" customHeight="1">
      <c r="A85" s="57">
        <f t="shared" si="1"/>
        <v>84</v>
      </c>
      <c r="B85" s="1222" t="s">
        <v>717</v>
      </c>
      <c r="C85" s="1222" t="s">
        <v>101</v>
      </c>
      <c r="D85" s="57"/>
      <c r="E85" s="1223">
        <v>45943</v>
      </c>
      <c r="F85" s="1224" t="s">
        <v>1978</v>
      </c>
      <c r="G85" s="2098" t="s">
        <v>1975</v>
      </c>
      <c r="H85" s="2098"/>
      <c r="I85" s="2098"/>
      <c r="J85" s="2098"/>
      <c r="K85" s="1223">
        <v>45948</v>
      </c>
      <c r="L85" s="1222" t="s">
        <v>1583</v>
      </c>
      <c r="M85" s="57"/>
      <c r="N85" s="1444"/>
      <c r="O85" s="1444" t="s">
        <v>2253</v>
      </c>
      <c r="P85" s="2160"/>
      <c r="Q85" s="2161"/>
      <c r="R85" s="2162"/>
    </row>
    <row r="86" spans="1:18" ht="20" customHeight="1">
      <c r="A86" s="57">
        <f t="shared" si="1"/>
        <v>85</v>
      </c>
      <c r="B86" s="1222" t="s">
        <v>166</v>
      </c>
      <c r="C86" s="1222" t="s">
        <v>168</v>
      </c>
      <c r="D86" s="57"/>
      <c r="E86" s="1223">
        <v>45945</v>
      </c>
      <c r="F86" s="314">
        <v>11.145</v>
      </c>
      <c r="G86" s="2098" t="s">
        <v>1975</v>
      </c>
      <c r="H86" s="2098"/>
      <c r="I86" s="2098"/>
      <c r="J86" s="2098"/>
      <c r="K86" s="1223">
        <v>45949</v>
      </c>
      <c r="L86" s="1222" t="s">
        <v>1951</v>
      </c>
      <c r="M86" s="57">
        <v>23</v>
      </c>
      <c r="N86" s="1444"/>
      <c r="O86" s="1444" t="s">
        <v>2253</v>
      </c>
      <c r="P86" s="2160"/>
      <c r="Q86" s="2161"/>
      <c r="R86" s="2162"/>
    </row>
    <row r="87" spans="1:18" ht="20" customHeight="1">
      <c r="A87" s="57">
        <f t="shared" si="1"/>
        <v>86</v>
      </c>
      <c r="B87" s="1222" t="s">
        <v>768</v>
      </c>
      <c r="C87" s="1222" t="s">
        <v>168</v>
      </c>
      <c r="D87" s="57"/>
      <c r="E87" s="1223">
        <v>45946</v>
      </c>
      <c r="F87" s="314">
        <v>11.145</v>
      </c>
      <c r="G87" s="2098" t="s">
        <v>1975</v>
      </c>
      <c r="H87" s="2098"/>
      <c r="I87" s="2098"/>
      <c r="J87" s="2098"/>
      <c r="K87" s="1223">
        <v>45949</v>
      </c>
      <c r="L87" s="1222" t="s">
        <v>1704</v>
      </c>
      <c r="M87" s="57">
        <v>26</v>
      </c>
      <c r="N87" s="1444"/>
      <c r="O87" s="1444" t="s">
        <v>2253</v>
      </c>
      <c r="P87" s="2160"/>
      <c r="Q87" s="2161"/>
      <c r="R87" s="2162"/>
    </row>
    <row r="88" spans="1:18" ht="20" customHeight="1">
      <c r="A88" s="57">
        <f t="shared" si="1"/>
        <v>87</v>
      </c>
      <c r="B88" s="1222" t="s">
        <v>1272</v>
      </c>
      <c r="C88" s="1222" t="s">
        <v>168</v>
      </c>
      <c r="D88" s="57"/>
      <c r="E88" s="1223">
        <v>45946</v>
      </c>
      <c r="F88" s="314">
        <v>11.145</v>
      </c>
      <c r="G88" s="2098" t="s">
        <v>1975</v>
      </c>
      <c r="H88" s="2098"/>
      <c r="I88" s="2098"/>
      <c r="J88" s="2098"/>
      <c r="K88" s="1223">
        <v>45949</v>
      </c>
      <c r="L88" s="1222" t="s">
        <v>1680</v>
      </c>
      <c r="M88" s="57">
        <v>17</v>
      </c>
      <c r="N88" s="1444"/>
      <c r="O88" s="1444" t="s">
        <v>2253</v>
      </c>
      <c r="P88" s="2160"/>
      <c r="Q88" s="2161"/>
      <c r="R88" s="2162"/>
    </row>
    <row r="89" spans="1:18" ht="20" customHeight="1">
      <c r="A89" s="57">
        <f t="shared" si="1"/>
        <v>88</v>
      </c>
      <c r="B89" s="1222" t="s">
        <v>797</v>
      </c>
      <c r="C89" s="1222" t="s">
        <v>168</v>
      </c>
      <c r="D89" s="57"/>
      <c r="E89" s="1223">
        <v>45945</v>
      </c>
      <c r="F89" s="314">
        <v>11.145</v>
      </c>
      <c r="G89" s="2098" t="s">
        <v>1975</v>
      </c>
      <c r="H89" s="2098"/>
      <c r="I89" s="2098"/>
      <c r="J89" s="2098"/>
      <c r="K89" s="1223">
        <v>45949</v>
      </c>
      <c r="L89" s="1222" t="s">
        <v>1821</v>
      </c>
      <c r="M89" s="57"/>
      <c r="N89" s="1444"/>
      <c r="O89" s="1444" t="s">
        <v>2253</v>
      </c>
      <c r="P89" s="2163"/>
      <c r="Q89" s="2164"/>
      <c r="R89" s="2165"/>
    </row>
    <row r="90" spans="1:18" ht="20" customHeight="1">
      <c r="A90" s="57">
        <f t="shared" si="1"/>
        <v>89</v>
      </c>
      <c r="B90" s="1222" t="s">
        <v>796</v>
      </c>
      <c r="C90" s="1222" t="s">
        <v>168</v>
      </c>
      <c r="D90" s="57"/>
      <c r="E90" s="1223">
        <v>45949</v>
      </c>
      <c r="F90" s="314">
        <v>11.145</v>
      </c>
      <c r="G90" s="2098" t="s">
        <v>1975</v>
      </c>
      <c r="H90" s="2098"/>
      <c r="I90" s="2098"/>
      <c r="J90" s="2098"/>
      <c r="K90" s="1223">
        <v>45952</v>
      </c>
      <c r="L90" s="1222" t="s">
        <v>1821</v>
      </c>
      <c r="M90" s="57"/>
      <c r="N90" s="1444"/>
      <c r="O90" s="1444" t="s">
        <v>2253</v>
      </c>
      <c r="P90" s="2163"/>
      <c r="Q90" s="2164"/>
      <c r="R90" s="2165"/>
    </row>
    <row r="91" spans="1:18" ht="20" customHeight="1">
      <c r="A91" s="57">
        <f t="shared" si="1"/>
        <v>90</v>
      </c>
      <c r="B91" s="1222" t="s">
        <v>803</v>
      </c>
      <c r="C91" s="1222" t="s">
        <v>168</v>
      </c>
      <c r="D91" s="57"/>
      <c r="E91" s="1223">
        <v>45949</v>
      </c>
      <c r="F91" s="314">
        <v>11.145</v>
      </c>
      <c r="G91" s="2098" t="s">
        <v>1975</v>
      </c>
      <c r="H91" s="2098"/>
      <c r="I91" s="2098"/>
      <c r="J91" s="2098"/>
      <c r="K91" s="1223">
        <v>45952</v>
      </c>
      <c r="L91" s="1222" t="s">
        <v>1680</v>
      </c>
      <c r="M91" s="57">
        <v>17</v>
      </c>
      <c r="N91" s="1444"/>
      <c r="O91" s="1444" t="s">
        <v>2253</v>
      </c>
      <c r="P91" s="2163"/>
      <c r="Q91" s="2164"/>
      <c r="R91" s="2165"/>
    </row>
    <row r="92" spans="1:18" ht="20" customHeight="1">
      <c r="A92" s="57">
        <f t="shared" si="1"/>
        <v>91</v>
      </c>
      <c r="B92" s="1222" t="s">
        <v>1347</v>
      </c>
      <c r="C92" s="1222" t="s">
        <v>111</v>
      </c>
      <c r="D92" s="57"/>
      <c r="E92" s="1223">
        <v>45946</v>
      </c>
      <c r="F92" s="1224" t="s">
        <v>1979</v>
      </c>
      <c r="G92" s="2098" t="s">
        <v>1975</v>
      </c>
      <c r="H92" s="2098"/>
      <c r="I92" s="2098"/>
      <c r="J92" s="2098"/>
      <c r="K92" s="1223">
        <v>45953</v>
      </c>
      <c r="L92" s="1465" t="s">
        <v>1967</v>
      </c>
      <c r="M92" s="57">
        <v>26</v>
      </c>
      <c r="N92" s="1444"/>
      <c r="O92" s="1444" t="s">
        <v>2253</v>
      </c>
      <c r="P92" s="2163"/>
      <c r="Q92" s="2164"/>
      <c r="R92" s="2165"/>
    </row>
    <row r="93" spans="1:18" ht="20" customHeight="1">
      <c r="A93" s="57">
        <f t="shared" si="1"/>
        <v>92</v>
      </c>
      <c r="B93" s="1222" t="s">
        <v>760</v>
      </c>
      <c r="C93" s="1222" t="s">
        <v>168</v>
      </c>
      <c r="D93" s="57"/>
      <c r="E93" s="1223">
        <v>45949</v>
      </c>
      <c r="F93" s="314">
        <v>11.145</v>
      </c>
      <c r="G93" s="2098" t="s">
        <v>1975</v>
      </c>
      <c r="H93" s="2098"/>
      <c r="I93" s="2098"/>
      <c r="J93" s="2098"/>
      <c r="K93" s="1223">
        <v>45954</v>
      </c>
      <c r="L93" s="1222" t="s">
        <v>1951</v>
      </c>
      <c r="M93" s="57">
        <v>23</v>
      </c>
      <c r="N93" s="1444"/>
      <c r="O93" s="1444" t="s">
        <v>2253</v>
      </c>
      <c r="P93" s="2163"/>
      <c r="Q93" s="2164"/>
      <c r="R93" s="2165"/>
    </row>
    <row r="94" spans="1:18" ht="20" customHeight="1">
      <c r="A94" s="57">
        <f t="shared" si="1"/>
        <v>93</v>
      </c>
      <c r="B94" s="1222" t="s">
        <v>379</v>
      </c>
      <c r="C94" s="1222" t="s">
        <v>168</v>
      </c>
      <c r="D94" s="57"/>
      <c r="E94" s="1223">
        <v>45949</v>
      </c>
      <c r="F94" s="314">
        <v>11.145</v>
      </c>
      <c r="G94" s="2098" t="s">
        <v>1975</v>
      </c>
      <c r="H94" s="2098"/>
      <c r="I94" s="2098"/>
      <c r="J94" s="2098"/>
      <c r="K94" s="1223">
        <v>45954</v>
      </c>
      <c r="L94" s="1222" t="s">
        <v>1736</v>
      </c>
      <c r="M94" s="57">
        <v>20</v>
      </c>
      <c r="N94" s="1444"/>
      <c r="O94" s="1444" t="s">
        <v>2253</v>
      </c>
      <c r="P94" s="2163"/>
      <c r="Q94" s="2164"/>
      <c r="R94" s="2165"/>
    </row>
    <row r="95" spans="1:18" ht="20" customHeight="1">
      <c r="A95" s="57">
        <f t="shared" si="1"/>
        <v>94</v>
      </c>
      <c r="B95" s="1222" t="s">
        <v>173</v>
      </c>
      <c r="C95" s="1222" t="s">
        <v>174</v>
      </c>
      <c r="D95" s="57"/>
      <c r="E95" s="1223">
        <v>45949</v>
      </c>
      <c r="F95" s="1224" t="s">
        <v>1982</v>
      </c>
      <c r="G95" s="2098" t="s">
        <v>1975</v>
      </c>
      <c r="H95" s="2098"/>
      <c r="I95" s="2098"/>
      <c r="J95" s="2098"/>
      <c r="K95" s="1223">
        <v>45954</v>
      </c>
      <c r="L95" s="1222" t="s">
        <v>1704</v>
      </c>
      <c r="M95" s="57">
        <v>26</v>
      </c>
      <c r="N95" s="1444"/>
      <c r="O95" s="1444" t="s">
        <v>2253</v>
      </c>
      <c r="P95" s="2163"/>
      <c r="Q95" s="2164"/>
      <c r="R95" s="2165"/>
    </row>
    <row r="96" spans="1:18" ht="20" customHeight="1">
      <c r="A96" s="57">
        <f t="shared" si="1"/>
        <v>95</v>
      </c>
      <c r="B96" s="1222" t="s">
        <v>1344</v>
      </c>
      <c r="C96" s="1222" t="s">
        <v>171</v>
      </c>
      <c r="D96" s="57"/>
      <c r="E96" s="1223">
        <v>45954</v>
      </c>
      <c r="F96" s="1224" t="s">
        <v>1974</v>
      </c>
      <c r="G96" s="2098" t="s">
        <v>1975</v>
      </c>
      <c r="H96" s="2098"/>
      <c r="I96" s="2098"/>
      <c r="J96" s="2098"/>
      <c r="K96" s="1223">
        <v>45956</v>
      </c>
      <c r="L96" s="1465" t="s">
        <v>1967</v>
      </c>
      <c r="M96" s="57">
        <v>26</v>
      </c>
      <c r="N96" s="1444"/>
      <c r="O96" s="1444" t="s">
        <v>2253</v>
      </c>
      <c r="P96" s="2163"/>
      <c r="Q96" s="2164"/>
      <c r="R96" s="2165"/>
    </row>
    <row r="97" spans="1:18" ht="20" customHeight="1">
      <c r="A97" s="57">
        <f t="shared" si="1"/>
        <v>96</v>
      </c>
      <c r="B97" s="1817" t="s">
        <v>1650</v>
      </c>
      <c r="C97" s="1222" t="s">
        <v>109</v>
      </c>
      <c r="D97" s="57"/>
      <c r="E97" s="1223">
        <v>45949</v>
      </c>
      <c r="F97" s="1224" t="s">
        <v>1983</v>
      </c>
      <c r="G97" s="2098" t="s">
        <v>1975</v>
      </c>
      <c r="H97" s="2098"/>
      <c r="I97" s="2098"/>
      <c r="J97" s="2098"/>
      <c r="K97" s="1223">
        <v>45957</v>
      </c>
      <c r="L97" s="1222" t="s">
        <v>1583</v>
      </c>
      <c r="M97" s="57"/>
      <c r="N97" s="1444"/>
      <c r="O97" s="1444" t="s">
        <v>2253</v>
      </c>
      <c r="P97" s="2163"/>
      <c r="Q97" s="2164"/>
      <c r="R97" s="2165"/>
    </row>
    <row r="98" spans="1:18" ht="20" customHeight="1">
      <c r="A98" s="57">
        <f t="shared" si="1"/>
        <v>97</v>
      </c>
      <c r="B98" s="1222" t="s">
        <v>801</v>
      </c>
      <c r="C98" s="1222" t="s">
        <v>168</v>
      </c>
      <c r="D98" s="57"/>
      <c r="E98" s="1223">
        <v>45953</v>
      </c>
      <c r="F98" s="314">
        <v>11.145</v>
      </c>
      <c r="G98" s="2098" t="s">
        <v>1975</v>
      </c>
      <c r="H98" s="2098"/>
      <c r="I98" s="2098"/>
      <c r="J98" s="2098"/>
      <c r="K98" s="1223">
        <v>45956</v>
      </c>
      <c r="L98" s="1222" t="s">
        <v>1821</v>
      </c>
      <c r="M98" s="57"/>
      <c r="N98" s="1444"/>
      <c r="O98" s="1444" t="s">
        <v>2253</v>
      </c>
      <c r="P98" s="2163"/>
      <c r="Q98" s="2164"/>
      <c r="R98" s="2165"/>
    </row>
    <row r="99" spans="1:18" ht="20" customHeight="1">
      <c r="A99" s="57">
        <f t="shared" si="1"/>
        <v>98</v>
      </c>
      <c r="B99" s="1222" t="s">
        <v>804</v>
      </c>
      <c r="C99" s="1222" t="s">
        <v>168</v>
      </c>
      <c r="D99" s="57"/>
      <c r="E99" s="1223">
        <v>45953</v>
      </c>
      <c r="F99" s="314">
        <v>11.145</v>
      </c>
      <c r="G99" s="2098" t="s">
        <v>1975</v>
      </c>
      <c r="H99" s="2098"/>
      <c r="I99" s="2098"/>
      <c r="J99" s="2098"/>
      <c r="K99" s="1223">
        <v>45957</v>
      </c>
      <c r="L99" s="1222" t="s">
        <v>1680</v>
      </c>
      <c r="M99" s="57">
        <v>17</v>
      </c>
      <c r="N99" s="1444"/>
      <c r="O99" s="1444" t="s">
        <v>2253</v>
      </c>
      <c r="P99" s="2163"/>
      <c r="Q99" s="2164"/>
      <c r="R99" s="2165"/>
    </row>
    <row r="100" spans="1:18" ht="20" customHeight="1">
      <c r="A100" s="57">
        <f t="shared" si="1"/>
        <v>99</v>
      </c>
      <c r="B100" s="1222" t="s">
        <v>800</v>
      </c>
      <c r="C100" s="1222" t="s">
        <v>168</v>
      </c>
      <c r="D100" s="57"/>
      <c r="E100" s="1223">
        <v>45957</v>
      </c>
      <c r="F100" s="314">
        <v>11.145</v>
      </c>
      <c r="G100" s="2098" t="s">
        <v>1975</v>
      </c>
      <c r="H100" s="2098"/>
      <c r="I100" s="2098"/>
      <c r="J100" s="2098"/>
      <c r="K100" s="1223">
        <v>45958</v>
      </c>
      <c r="L100" s="1222" t="s">
        <v>1821</v>
      </c>
      <c r="M100" s="57"/>
      <c r="N100" s="1444"/>
      <c r="O100" s="1444" t="s">
        <v>2253</v>
      </c>
      <c r="P100" s="2163"/>
      <c r="Q100" s="2164"/>
      <c r="R100" s="2165"/>
    </row>
    <row r="101" spans="1:18" ht="20" customHeight="1">
      <c r="A101" s="57">
        <f t="shared" si="1"/>
        <v>100</v>
      </c>
      <c r="B101" s="1222" t="s">
        <v>170</v>
      </c>
      <c r="C101" s="1222" t="s">
        <v>111</v>
      </c>
      <c r="D101" s="57"/>
      <c r="E101" s="1223">
        <v>45957</v>
      </c>
      <c r="F101" s="1224" t="s">
        <v>1979</v>
      </c>
      <c r="G101" s="2098" t="s">
        <v>1975</v>
      </c>
      <c r="H101" s="2098"/>
      <c r="I101" s="2098"/>
      <c r="J101" s="2098"/>
      <c r="K101" s="1223">
        <v>45959</v>
      </c>
      <c r="L101" s="1222" t="s">
        <v>1704</v>
      </c>
      <c r="M101" s="57">
        <v>26</v>
      </c>
      <c r="N101" s="1444"/>
      <c r="O101" s="1444" t="s">
        <v>2253</v>
      </c>
      <c r="P101" s="2163"/>
      <c r="Q101" s="2164"/>
      <c r="R101" s="2165"/>
    </row>
    <row r="102" spans="1:18" ht="20" customHeight="1">
      <c r="A102" s="57">
        <f t="shared" si="1"/>
        <v>101</v>
      </c>
      <c r="B102" s="1222" t="s">
        <v>144</v>
      </c>
      <c r="C102" s="1222" t="s">
        <v>101</v>
      </c>
      <c r="D102" s="57"/>
      <c r="E102" s="1223">
        <v>45954</v>
      </c>
      <c r="F102" s="1224" t="s">
        <v>1978</v>
      </c>
      <c r="G102" s="2098" t="s">
        <v>1975</v>
      </c>
      <c r="H102" s="2098"/>
      <c r="I102" s="2098"/>
      <c r="J102" s="2098"/>
      <c r="K102" s="1223">
        <v>45961</v>
      </c>
      <c r="L102" s="1222" t="s">
        <v>1736</v>
      </c>
      <c r="M102" s="57">
        <v>20</v>
      </c>
      <c r="N102" s="1444"/>
      <c r="O102" s="1444"/>
      <c r="P102" s="2163"/>
      <c r="Q102" s="2164"/>
      <c r="R102" s="2165"/>
    </row>
    <row r="103" spans="1:18" ht="20" customHeight="1">
      <c r="A103" s="57">
        <f t="shared" si="1"/>
        <v>102</v>
      </c>
      <c r="B103" s="1222" t="s">
        <v>165</v>
      </c>
      <c r="C103" s="1222" t="s">
        <v>101</v>
      </c>
      <c r="D103" s="57"/>
      <c r="E103" s="1223">
        <v>45954</v>
      </c>
      <c r="F103" s="1224" t="s">
        <v>1978</v>
      </c>
      <c r="G103" s="2098" t="s">
        <v>1975</v>
      </c>
      <c r="H103" s="2098"/>
      <c r="I103" s="2098"/>
      <c r="J103" s="2098"/>
      <c r="K103" s="1223">
        <v>45961</v>
      </c>
      <c r="L103" s="1222" t="s">
        <v>1951</v>
      </c>
      <c r="M103" s="57">
        <v>23</v>
      </c>
      <c r="N103" s="1444"/>
      <c r="O103" s="1444" t="s">
        <v>2253</v>
      </c>
      <c r="P103" s="2163"/>
      <c r="Q103" s="2164"/>
      <c r="R103" s="2165"/>
    </row>
    <row r="104" spans="1:18" ht="20" customHeight="1">
      <c r="A104" s="57">
        <f t="shared" si="1"/>
        <v>103</v>
      </c>
      <c r="B104" s="1222" t="s">
        <v>799</v>
      </c>
      <c r="C104" s="1222" t="s">
        <v>168</v>
      </c>
      <c r="D104" s="57"/>
      <c r="E104" s="1223">
        <v>45958</v>
      </c>
      <c r="F104" s="314">
        <v>11.145</v>
      </c>
      <c r="G104" s="2098" t="s">
        <v>1975</v>
      </c>
      <c r="H104" s="2098"/>
      <c r="I104" s="2098"/>
      <c r="J104" s="2098"/>
      <c r="K104" s="1223">
        <v>45961</v>
      </c>
      <c r="L104" s="1222" t="s">
        <v>1821</v>
      </c>
      <c r="M104" s="57"/>
      <c r="N104" s="1444"/>
      <c r="O104" s="1444" t="s">
        <v>2253</v>
      </c>
      <c r="P104" s="2163"/>
      <c r="Q104" s="2164"/>
      <c r="R104" s="2165"/>
    </row>
    <row r="105" spans="1:18" ht="20" customHeight="1">
      <c r="A105" s="57">
        <f t="shared" si="1"/>
        <v>104</v>
      </c>
      <c r="B105" s="1222" t="s">
        <v>1685</v>
      </c>
      <c r="C105" s="1222" t="s">
        <v>123</v>
      </c>
      <c r="D105" s="57"/>
      <c r="E105" s="1223">
        <v>45956</v>
      </c>
      <c r="F105" s="1227" t="s">
        <v>1980</v>
      </c>
      <c r="G105" s="2098" t="s">
        <v>1975</v>
      </c>
      <c r="H105" s="2098"/>
      <c r="I105" s="2098"/>
      <c r="J105" s="2098"/>
      <c r="K105" s="1223">
        <v>45958</v>
      </c>
      <c r="L105" s="1465" t="s">
        <v>1967</v>
      </c>
      <c r="M105" s="57">
        <v>26</v>
      </c>
      <c r="N105" s="1444"/>
      <c r="O105" s="1444" t="s">
        <v>2253</v>
      </c>
      <c r="P105" s="2163"/>
      <c r="Q105" s="2164"/>
      <c r="R105" s="2165"/>
    </row>
    <row r="106" spans="1:18" ht="20" customHeight="1">
      <c r="A106" s="57">
        <f t="shared" si="1"/>
        <v>105</v>
      </c>
      <c r="B106" s="1222" t="s">
        <v>1707</v>
      </c>
      <c r="C106" s="1222" t="s">
        <v>105</v>
      </c>
      <c r="D106" s="57"/>
      <c r="E106" s="1223">
        <v>45957</v>
      </c>
      <c r="F106" s="1224" t="s">
        <v>1984</v>
      </c>
      <c r="G106" s="2098" t="s">
        <v>1975</v>
      </c>
      <c r="H106" s="2098"/>
      <c r="I106" s="2098"/>
      <c r="J106" s="2098"/>
      <c r="K106" s="1732">
        <v>45962</v>
      </c>
      <c r="L106" s="1222" t="s">
        <v>1680</v>
      </c>
      <c r="M106" s="57">
        <v>17</v>
      </c>
      <c r="N106" s="1444"/>
      <c r="O106" s="1444" t="s">
        <v>2253</v>
      </c>
      <c r="P106" s="2163"/>
      <c r="Q106" s="2164"/>
      <c r="R106" s="2165"/>
    </row>
    <row r="107" spans="1:18" ht="20" customHeight="1">
      <c r="A107" s="57">
        <f t="shared" si="1"/>
        <v>106</v>
      </c>
      <c r="B107" s="1222" t="s">
        <v>451</v>
      </c>
      <c r="C107" s="1222" t="s">
        <v>118</v>
      </c>
      <c r="D107" s="57"/>
      <c r="E107" s="1223">
        <v>45957</v>
      </c>
      <c r="F107" s="1224" t="s">
        <v>1985</v>
      </c>
      <c r="G107" s="2098" t="s">
        <v>1975</v>
      </c>
      <c r="H107" s="2098"/>
      <c r="I107" s="2098"/>
      <c r="J107" s="2098"/>
      <c r="K107" s="1223">
        <v>45963</v>
      </c>
      <c r="L107" s="1222" t="s">
        <v>1583</v>
      </c>
      <c r="M107" s="57"/>
      <c r="N107" s="1444"/>
      <c r="O107" s="1444" t="s">
        <v>2253</v>
      </c>
      <c r="P107" s="2163"/>
      <c r="Q107" s="2164"/>
      <c r="R107" s="2165"/>
    </row>
    <row r="108" spans="1:18" ht="20" customHeight="1">
      <c r="A108" s="57">
        <f t="shared" si="1"/>
        <v>107</v>
      </c>
      <c r="B108" s="1222" t="s">
        <v>1659</v>
      </c>
      <c r="C108" s="1222" t="s">
        <v>101</v>
      </c>
      <c r="D108" s="57"/>
      <c r="E108" s="1223">
        <v>45959</v>
      </c>
      <c r="F108" s="1224" t="s">
        <v>1978</v>
      </c>
      <c r="G108" s="2098" t="s">
        <v>1975</v>
      </c>
      <c r="H108" s="2098"/>
      <c r="I108" s="2098"/>
      <c r="J108" s="2098"/>
      <c r="K108" s="1223">
        <v>45963</v>
      </c>
      <c r="L108" s="1465" t="s">
        <v>1967</v>
      </c>
      <c r="M108" s="57">
        <v>26</v>
      </c>
      <c r="N108" s="1444"/>
      <c r="O108" s="1444" t="s">
        <v>2253</v>
      </c>
      <c r="P108" s="2163"/>
      <c r="Q108" s="2164"/>
      <c r="R108" s="2165"/>
    </row>
    <row r="109" spans="1:18" ht="20" customHeight="1">
      <c r="A109" s="57">
        <f t="shared" si="1"/>
        <v>108</v>
      </c>
      <c r="B109" s="1222" t="s">
        <v>1343</v>
      </c>
      <c r="C109" s="1222" t="s">
        <v>234</v>
      </c>
      <c r="D109" s="57"/>
      <c r="E109" s="1223">
        <v>45959</v>
      </c>
      <c r="F109" s="1224" t="s">
        <v>1977</v>
      </c>
      <c r="G109" s="2098" t="s">
        <v>1975</v>
      </c>
      <c r="H109" s="2098"/>
      <c r="I109" s="2098"/>
      <c r="J109" s="2098"/>
      <c r="K109" s="1223">
        <v>45964</v>
      </c>
      <c r="L109" s="1222" t="s">
        <v>1704</v>
      </c>
      <c r="M109" s="57">
        <v>26</v>
      </c>
      <c r="N109" s="1444"/>
      <c r="O109" s="1444" t="s">
        <v>2253</v>
      </c>
      <c r="P109" s="2163"/>
      <c r="Q109" s="2164"/>
      <c r="R109" s="2165"/>
    </row>
    <row r="110" spans="1:18" ht="20" customHeight="1">
      <c r="A110" s="57">
        <f t="shared" si="1"/>
        <v>109</v>
      </c>
      <c r="B110" s="1222" t="s">
        <v>746</v>
      </c>
      <c r="C110" s="1222" t="s">
        <v>168</v>
      </c>
      <c r="D110" s="57"/>
      <c r="E110" s="1223">
        <v>45962</v>
      </c>
      <c r="F110" s="314">
        <v>11.145</v>
      </c>
      <c r="G110" s="2098" t="s">
        <v>1975</v>
      </c>
      <c r="H110" s="2098"/>
      <c r="I110" s="2098"/>
      <c r="J110" s="2098"/>
      <c r="K110" s="1223">
        <v>45965</v>
      </c>
      <c r="L110" s="1222" t="s">
        <v>1951</v>
      </c>
      <c r="M110" s="57">
        <v>23</v>
      </c>
      <c r="N110" s="1444"/>
      <c r="O110" s="1444" t="s">
        <v>2253</v>
      </c>
      <c r="P110" s="2163"/>
      <c r="Q110" s="2164"/>
      <c r="R110" s="2165"/>
    </row>
    <row r="111" spans="1:18" ht="20" customHeight="1">
      <c r="A111" s="57">
        <f t="shared" si="1"/>
        <v>110</v>
      </c>
      <c r="B111" s="1222" t="s">
        <v>366</v>
      </c>
      <c r="C111" s="1222" t="s">
        <v>105</v>
      </c>
      <c r="D111" s="57"/>
      <c r="E111" s="1223">
        <v>45962</v>
      </c>
      <c r="F111" s="1224" t="s">
        <v>1984</v>
      </c>
      <c r="G111" s="2098" t="s">
        <v>1975</v>
      </c>
      <c r="H111" s="2098"/>
      <c r="I111" s="2098"/>
      <c r="J111" s="2098"/>
      <c r="K111" s="1223">
        <v>45966</v>
      </c>
      <c r="L111" s="1222" t="s">
        <v>1736</v>
      </c>
      <c r="M111" s="57">
        <v>20</v>
      </c>
      <c r="N111" s="1444"/>
      <c r="O111" s="1444"/>
      <c r="P111" s="2163"/>
      <c r="Q111" s="2164"/>
      <c r="R111" s="2165"/>
    </row>
    <row r="112" spans="1:18" ht="20" customHeight="1">
      <c r="A112" s="57">
        <f t="shared" si="1"/>
        <v>111</v>
      </c>
      <c r="B112" s="1222" t="s">
        <v>737</v>
      </c>
      <c r="C112" s="1222" t="s">
        <v>171</v>
      </c>
      <c r="D112" s="57"/>
      <c r="E112" s="1223">
        <v>45962</v>
      </c>
      <c r="F112" s="1224" t="s">
        <v>1974</v>
      </c>
      <c r="G112" s="2098" t="s">
        <v>1975</v>
      </c>
      <c r="H112" s="2098"/>
      <c r="I112" s="2098"/>
      <c r="J112" s="2098"/>
      <c r="K112" s="1223">
        <v>45966</v>
      </c>
      <c r="L112" s="1222" t="s">
        <v>1821</v>
      </c>
      <c r="M112" s="57"/>
      <c r="N112" s="1444"/>
      <c r="O112" s="1444" t="s">
        <v>2253</v>
      </c>
      <c r="P112" s="2163"/>
      <c r="Q112" s="2164"/>
      <c r="R112" s="2165"/>
    </row>
    <row r="113" spans="1:18" ht="20" customHeight="1">
      <c r="A113" s="57">
        <f t="shared" si="1"/>
        <v>112</v>
      </c>
      <c r="B113" s="1222" t="s">
        <v>1348</v>
      </c>
      <c r="C113" s="1222" t="s">
        <v>234</v>
      </c>
      <c r="D113" s="57"/>
      <c r="E113" s="1223">
        <v>45965</v>
      </c>
      <c r="F113" s="1224" t="s">
        <v>1977</v>
      </c>
      <c r="G113" s="2098" t="s">
        <v>1975</v>
      </c>
      <c r="H113" s="2098"/>
      <c r="I113" s="2098"/>
      <c r="J113" s="2098"/>
      <c r="K113" s="1223">
        <v>45967</v>
      </c>
      <c r="L113" s="1222" t="s">
        <v>1704</v>
      </c>
      <c r="M113" s="57">
        <v>26</v>
      </c>
      <c r="N113" s="1444"/>
      <c r="O113" s="1444" t="s">
        <v>2253</v>
      </c>
      <c r="P113" s="2163"/>
      <c r="Q113" s="2164"/>
      <c r="R113" s="2165"/>
    </row>
    <row r="114" spans="1:18" ht="20" customHeight="1">
      <c r="A114" s="57">
        <f t="shared" si="1"/>
        <v>113</v>
      </c>
      <c r="B114" s="1222" t="s">
        <v>744</v>
      </c>
      <c r="C114" s="1222" t="s">
        <v>168</v>
      </c>
      <c r="D114" s="57"/>
      <c r="E114" s="1223">
        <v>45966</v>
      </c>
      <c r="F114" s="314">
        <v>11.145</v>
      </c>
      <c r="G114" s="2098" t="s">
        <v>1975</v>
      </c>
      <c r="H114" s="2098"/>
      <c r="I114" s="2098"/>
      <c r="J114" s="2098"/>
      <c r="K114" s="1223">
        <v>45968</v>
      </c>
      <c r="L114" s="1222" t="s">
        <v>1951</v>
      </c>
      <c r="M114" s="57">
        <v>23</v>
      </c>
      <c r="N114" s="1444"/>
      <c r="O114" s="1444" t="s">
        <v>2253</v>
      </c>
      <c r="P114" s="2163"/>
      <c r="Q114" s="2164"/>
      <c r="R114" s="2165"/>
    </row>
    <row r="115" spans="1:18" ht="20" customHeight="1">
      <c r="A115" s="57">
        <f t="shared" si="1"/>
        <v>114</v>
      </c>
      <c r="B115" s="1222" t="s">
        <v>1696</v>
      </c>
      <c r="C115" s="1222" t="s">
        <v>111</v>
      </c>
      <c r="D115" s="57"/>
      <c r="E115" s="1223">
        <v>45964</v>
      </c>
      <c r="F115" s="1224" t="s">
        <v>1979</v>
      </c>
      <c r="G115" s="2098" t="s">
        <v>1975</v>
      </c>
      <c r="H115" s="2098"/>
      <c r="I115" s="2098"/>
      <c r="J115" s="2098"/>
      <c r="K115" s="1223">
        <v>45969</v>
      </c>
      <c r="L115" s="1465" t="s">
        <v>1967</v>
      </c>
      <c r="M115" s="57">
        <v>26</v>
      </c>
      <c r="N115" s="1444"/>
      <c r="O115" s="1444" t="s">
        <v>2253</v>
      </c>
      <c r="P115" s="2163"/>
      <c r="Q115" s="2164"/>
      <c r="R115" s="2165"/>
    </row>
    <row r="116" spans="1:18" ht="20" customHeight="1">
      <c r="A116" s="57">
        <f t="shared" si="1"/>
        <v>115</v>
      </c>
      <c r="B116" s="1222" t="s">
        <v>741</v>
      </c>
      <c r="C116" s="1222" t="s">
        <v>171</v>
      </c>
      <c r="D116" s="57"/>
      <c r="E116" s="1223">
        <v>45967</v>
      </c>
      <c r="F116" s="1224" t="s">
        <v>1974</v>
      </c>
      <c r="G116" s="2098" t="s">
        <v>1975</v>
      </c>
      <c r="H116" s="2098"/>
      <c r="I116" s="2098"/>
      <c r="J116" s="2098"/>
      <c r="K116" s="1223">
        <v>45970</v>
      </c>
      <c r="L116" s="1222" t="s">
        <v>1821</v>
      </c>
      <c r="M116" s="57"/>
      <c r="N116" s="1444"/>
      <c r="O116" s="1444" t="s">
        <v>2253</v>
      </c>
      <c r="P116" s="2163"/>
      <c r="Q116" s="2164"/>
      <c r="R116" s="2165"/>
    </row>
    <row r="117" spans="1:18" ht="20" customHeight="1">
      <c r="A117" s="57">
        <f t="shared" si="1"/>
        <v>116</v>
      </c>
      <c r="B117" s="1222" t="s">
        <v>1322</v>
      </c>
      <c r="C117" s="1222" t="s">
        <v>101</v>
      </c>
      <c r="D117" s="57"/>
      <c r="E117" s="1223">
        <v>45967</v>
      </c>
      <c r="F117" s="1224" t="s">
        <v>1978</v>
      </c>
      <c r="G117" s="2098" t="s">
        <v>1975</v>
      </c>
      <c r="H117" s="2098"/>
      <c r="I117" s="2098"/>
      <c r="J117" s="2098"/>
      <c r="K117" s="1223">
        <v>45971</v>
      </c>
      <c r="L117" s="1222" t="s">
        <v>1736</v>
      </c>
      <c r="M117" s="57">
        <v>20</v>
      </c>
      <c r="N117" s="1444"/>
      <c r="O117" s="1444"/>
      <c r="P117" s="2163"/>
      <c r="Q117" s="2164"/>
      <c r="R117" s="2165"/>
    </row>
    <row r="118" spans="1:18" ht="20" customHeight="1">
      <c r="A118" s="57">
        <f t="shared" si="1"/>
        <v>117</v>
      </c>
      <c r="B118" s="1222" t="s">
        <v>160</v>
      </c>
      <c r="C118" s="1222" t="s">
        <v>118</v>
      </c>
      <c r="D118" s="57"/>
      <c r="E118" s="1223">
        <v>45964</v>
      </c>
      <c r="F118" s="1224" t="s">
        <v>1985</v>
      </c>
      <c r="G118" s="2098" t="s">
        <v>1975</v>
      </c>
      <c r="H118" s="2098"/>
      <c r="I118" s="2098"/>
      <c r="J118" s="2098"/>
      <c r="K118" s="1223">
        <v>45971</v>
      </c>
      <c r="L118" s="1222" t="s">
        <v>1583</v>
      </c>
      <c r="M118" s="57"/>
      <c r="N118" s="1444"/>
      <c r="O118" s="1444" t="s">
        <v>2253</v>
      </c>
      <c r="P118" s="2163"/>
      <c r="Q118" s="2164"/>
      <c r="R118" s="2165"/>
    </row>
    <row r="119" spans="1:18" ht="20" customHeight="1">
      <c r="A119" s="57">
        <f t="shared" si="1"/>
        <v>118</v>
      </c>
      <c r="B119" s="1222" t="s">
        <v>747</v>
      </c>
      <c r="C119" s="1222" t="s">
        <v>168</v>
      </c>
      <c r="D119" s="57"/>
      <c r="E119" s="1223">
        <v>45969</v>
      </c>
      <c r="F119" s="314">
        <v>11.145</v>
      </c>
      <c r="G119" s="2098" t="s">
        <v>1975</v>
      </c>
      <c r="H119" s="2098"/>
      <c r="I119" s="2098"/>
      <c r="J119" s="2098"/>
      <c r="K119" s="1223">
        <v>45972</v>
      </c>
      <c r="L119" s="1222" t="s">
        <v>1951</v>
      </c>
      <c r="M119" s="57">
        <v>23</v>
      </c>
      <c r="N119" s="1444"/>
      <c r="O119" s="1444" t="s">
        <v>2253</v>
      </c>
      <c r="P119" s="2163"/>
      <c r="Q119" s="2164"/>
      <c r="R119" s="2165"/>
    </row>
    <row r="120" spans="1:18" ht="20" customHeight="1">
      <c r="A120" s="57">
        <f t="shared" si="1"/>
        <v>119</v>
      </c>
      <c r="B120" s="1222" t="s">
        <v>172</v>
      </c>
      <c r="C120" s="1222" t="s">
        <v>174</v>
      </c>
      <c r="D120" s="57"/>
      <c r="E120" s="1223">
        <v>45967</v>
      </c>
      <c r="F120" s="1224" t="s">
        <v>1982</v>
      </c>
      <c r="G120" s="2098" t="s">
        <v>1975</v>
      </c>
      <c r="H120" s="2098"/>
      <c r="I120" s="2098"/>
      <c r="J120" s="2098"/>
      <c r="K120" s="1223">
        <v>45973</v>
      </c>
      <c r="L120" s="1222" t="s">
        <v>1704</v>
      </c>
      <c r="M120" s="57">
        <v>26</v>
      </c>
      <c r="N120" s="1444"/>
      <c r="O120" s="1444" t="s">
        <v>2253</v>
      </c>
      <c r="P120" s="2163"/>
      <c r="Q120" s="2164"/>
      <c r="R120" s="2165"/>
    </row>
    <row r="121" spans="1:18" ht="20" customHeight="1">
      <c r="A121" s="57">
        <f t="shared" si="1"/>
        <v>120</v>
      </c>
      <c r="B121" s="1222" t="s">
        <v>183</v>
      </c>
      <c r="C121" s="1222" t="s">
        <v>103</v>
      </c>
      <c r="D121" s="57"/>
      <c r="E121" s="1223">
        <v>45962</v>
      </c>
      <c r="F121" s="1224" t="s">
        <v>1986</v>
      </c>
      <c r="G121" s="2098" t="s">
        <v>1975</v>
      </c>
      <c r="H121" s="2098"/>
      <c r="I121" s="2098"/>
      <c r="J121" s="2098"/>
      <c r="K121" s="1223">
        <v>45975</v>
      </c>
      <c r="L121" s="1222" t="s">
        <v>1680</v>
      </c>
      <c r="M121" s="57">
        <v>17</v>
      </c>
      <c r="N121" s="1444"/>
      <c r="O121" s="1444" t="s">
        <v>2253</v>
      </c>
      <c r="P121" s="2163"/>
      <c r="Q121" s="2164"/>
      <c r="R121" s="2165"/>
    </row>
    <row r="122" spans="1:18" ht="20" customHeight="1">
      <c r="A122" s="57">
        <f t="shared" si="1"/>
        <v>121</v>
      </c>
      <c r="B122" s="1222" t="s">
        <v>855</v>
      </c>
      <c r="C122" s="1222" t="s">
        <v>101</v>
      </c>
      <c r="D122" s="57"/>
      <c r="E122" s="1223">
        <v>45970</v>
      </c>
      <c r="F122" s="1224" t="s">
        <v>1978</v>
      </c>
      <c r="G122" s="2098" t="s">
        <v>1975</v>
      </c>
      <c r="H122" s="2098"/>
      <c r="I122" s="2098"/>
      <c r="J122" s="2098"/>
      <c r="K122" s="1223">
        <v>45975</v>
      </c>
      <c r="L122" s="1222" t="s">
        <v>1821</v>
      </c>
      <c r="M122" s="57"/>
      <c r="N122" s="1444"/>
      <c r="O122" s="1444" t="s">
        <v>2253</v>
      </c>
      <c r="P122" s="2163"/>
      <c r="Q122" s="2164"/>
      <c r="R122" s="2165"/>
    </row>
    <row r="123" spans="1:18" ht="20" customHeight="1">
      <c r="A123" s="57">
        <f t="shared" si="1"/>
        <v>122</v>
      </c>
      <c r="B123" s="1222" t="s">
        <v>742</v>
      </c>
      <c r="C123" s="1222" t="s">
        <v>171</v>
      </c>
      <c r="D123" s="57"/>
      <c r="E123" s="1222" t="s">
        <v>1818</v>
      </c>
      <c r="F123" s="1224" t="s">
        <v>1974</v>
      </c>
      <c r="G123" s="2098" t="s">
        <v>1975</v>
      </c>
      <c r="H123" s="2098"/>
      <c r="I123" s="2098"/>
      <c r="J123" s="2098"/>
      <c r="K123" s="1223">
        <v>45976</v>
      </c>
      <c r="L123" s="1222" t="s">
        <v>1822</v>
      </c>
      <c r="M123" s="57">
        <v>23</v>
      </c>
      <c r="N123" s="1444"/>
      <c r="O123" s="1444" t="s">
        <v>2253</v>
      </c>
      <c r="P123" s="2163"/>
      <c r="Q123" s="2164"/>
      <c r="R123" s="2165"/>
    </row>
    <row r="124" spans="1:18" ht="20" customHeight="1">
      <c r="A124" s="57">
        <f t="shared" si="1"/>
        <v>123</v>
      </c>
      <c r="B124" s="1222" t="s">
        <v>256</v>
      </c>
      <c r="C124" s="1222" t="s">
        <v>174</v>
      </c>
      <c r="D124" s="57"/>
      <c r="E124" s="1222" t="s">
        <v>1817</v>
      </c>
      <c r="F124" s="1224" t="s">
        <v>1982</v>
      </c>
      <c r="G124" s="2098" t="s">
        <v>1975</v>
      </c>
      <c r="H124" s="2098"/>
      <c r="I124" s="2098"/>
      <c r="J124" s="2098"/>
      <c r="K124" s="1223">
        <v>45976</v>
      </c>
      <c r="L124" s="1222" t="s">
        <v>1736</v>
      </c>
      <c r="M124" s="57">
        <v>20</v>
      </c>
      <c r="N124" s="1444"/>
      <c r="O124" s="1444"/>
      <c r="P124" s="2163"/>
      <c r="Q124" s="2164"/>
      <c r="R124" s="2165"/>
    </row>
    <row r="125" spans="1:18" ht="20" customHeight="1">
      <c r="A125" s="57">
        <f t="shared" si="1"/>
        <v>124</v>
      </c>
      <c r="B125" s="1222" t="s">
        <v>177</v>
      </c>
      <c r="C125" s="1222" t="s">
        <v>178</v>
      </c>
      <c r="D125" s="57"/>
      <c r="E125" s="1222" t="s">
        <v>1820</v>
      </c>
      <c r="F125" s="1224" t="s">
        <v>1981</v>
      </c>
      <c r="G125" s="2098" t="s">
        <v>1975</v>
      </c>
      <c r="H125" s="2098"/>
      <c r="I125" s="2098"/>
      <c r="J125" s="2098"/>
      <c r="K125" s="1223">
        <v>45978</v>
      </c>
      <c r="L125" s="1222" t="s">
        <v>1704</v>
      </c>
      <c r="M125" s="57">
        <v>26</v>
      </c>
      <c r="N125" s="1444"/>
      <c r="O125" s="1444" t="s">
        <v>2253</v>
      </c>
      <c r="P125" s="2163"/>
      <c r="Q125" s="2164"/>
      <c r="R125" s="2165"/>
    </row>
    <row r="126" spans="1:18" ht="20" customHeight="1">
      <c r="A126" s="57">
        <f t="shared" si="1"/>
        <v>125</v>
      </c>
      <c r="B126" s="1222" t="s">
        <v>1661</v>
      </c>
      <c r="C126" s="1222" t="s">
        <v>174</v>
      </c>
      <c r="D126" s="57"/>
      <c r="E126" s="1223">
        <v>45976</v>
      </c>
      <c r="F126" s="1224" t="s">
        <v>1982</v>
      </c>
      <c r="G126" s="2098" t="s">
        <v>1975</v>
      </c>
      <c r="H126" s="2098"/>
      <c r="I126" s="2098"/>
      <c r="J126" s="2098"/>
      <c r="K126" s="1223">
        <v>45981</v>
      </c>
      <c r="L126" s="1222" t="s">
        <v>1736</v>
      </c>
      <c r="M126" s="57">
        <v>20</v>
      </c>
      <c r="N126" s="1444"/>
      <c r="O126" s="1444" t="s">
        <v>2253</v>
      </c>
      <c r="P126" s="2163"/>
      <c r="Q126" s="2164"/>
      <c r="R126" s="2165"/>
    </row>
    <row r="127" spans="1:18" ht="20" customHeight="1">
      <c r="A127" s="57">
        <f t="shared" si="1"/>
        <v>126</v>
      </c>
      <c r="B127" s="1222" t="s">
        <v>1579</v>
      </c>
      <c r="C127" s="1222" t="s">
        <v>153</v>
      </c>
      <c r="D127" s="57"/>
      <c r="E127" s="1223">
        <v>45974</v>
      </c>
      <c r="F127" s="1879" t="s">
        <v>1987</v>
      </c>
      <c r="G127" s="2098" t="s">
        <v>1975</v>
      </c>
      <c r="H127" s="2098"/>
      <c r="I127" s="2098"/>
      <c r="J127" s="2098"/>
      <c r="K127" s="1223">
        <v>45981</v>
      </c>
      <c r="L127" s="1222" t="s">
        <v>1583</v>
      </c>
      <c r="M127" s="57"/>
      <c r="N127" s="1444"/>
      <c r="O127" s="1444" t="s">
        <v>2253</v>
      </c>
      <c r="P127" s="2163"/>
      <c r="Q127" s="2164"/>
      <c r="R127" s="2165"/>
    </row>
    <row r="128" spans="1:18" ht="20" customHeight="1">
      <c r="A128" s="57">
        <f t="shared" si="1"/>
        <v>127</v>
      </c>
      <c r="B128" s="1222" t="s">
        <v>750</v>
      </c>
      <c r="C128" s="1222" t="s">
        <v>168</v>
      </c>
      <c r="D128" s="57"/>
      <c r="E128" s="1223">
        <v>45976</v>
      </c>
      <c r="F128" s="314">
        <v>11.145</v>
      </c>
      <c r="G128" s="2098" t="s">
        <v>1975</v>
      </c>
      <c r="H128" s="2098"/>
      <c r="I128" s="2098"/>
      <c r="J128" s="2098"/>
      <c r="K128" s="1223">
        <v>45981</v>
      </c>
      <c r="L128" s="1222" t="s">
        <v>1822</v>
      </c>
      <c r="M128" s="57">
        <v>23</v>
      </c>
      <c r="N128" s="1444"/>
      <c r="O128" s="1444" t="s">
        <v>2253</v>
      </c>
      <c r="P128" s="2163"/>
      <c r="Q128" s="2164"/>
      <c r="R128" s="2165"/>
    </row>
    <row r="129" spans="1:18" ht="20" customHeight="1">
      <c r="A129" s="57">
        <f t="shared" si="1"/>
        <v>128</v>
      </c>
      <c r="B129" s="1222" t="s">
        <v>180</v>
      </c>
      <c r="C129" s="1222" t="s">
        <v>105</v>
      </c>
      <c r="D129" s="57"/>
      <c r="E129" s="1223">
        <v>45977</v>
      </c>
      <c r="F129" s="1224" t="s">
        <v>1984</v>
      </c>
      <c r="G129" s="2098" t="s">
        <v>1975</v>
      </c>
      <c r="H129" s="2098"/>
      <c r="I129" s="2098"/>
      <c r="J129" s="2098"/>
      <c r="K129" s="1223">
        <v>45982</v>
      </c>
      <c r="L129" s="1222" t="s">
        <v>1704</v>
      </c>
      <c r="M129" s="57">
        <v>26</v>
      </c>
      <c r="N129" s="1444"/>
      <c r="O129" s="1444" t="s">
        <v>2253</v>
      </c>
      <c r="P129" s="2163"/>
      <c r="Q129" s="2164"/>
      <c r="R129" s="2165"/>
    </row>
    <row r="130" spans="1:18" ht="20" customHeight="1">
      <c r="A130" s="57">
        <f t="shared" si="1"/>
        <v>129</v>
      </c>
      <c r="B130" s="1222" t="s">
        <v>1353</v>
      </c>
      <c r="C130" s="1222" t="s">
        <v>118</v>
      </c>
      <c r="D130" s="57"/>
      <c r="E130" s="1223">
        <v>45975</v>
      </c>
      <c r="F130" s="1224" t="s">
        <v>1985</v>
      </c>
      <c r="G130" s="2098" t="s">
        <v>1975</v>
      </c>
      <c r="H130" s="2098"/>
      <c r="I130" s="2098"/>
      <c r="J130" s="2098"/>
      <c r="K130" s="1223">
        <v>45983</v>
      </c>
      <c r="L130" s="1222" t="s">
        <v>1680</v>
      </c>
      <c r="M130" s="57">
        <v>17</v>
      </c>
      <c r="N130" s="1444"/>
      <c r="O130" s="1444" t="s">
        <v>2253</v>
      </c>
      <c r="P130" s="2163"/>
      <c r="Q130" s="2164"/>
      <c r="R130" s="2165"/>
    </row>
    <row r="131" spans="1:18" ht="20" customHeight="1">
      <c r="A131" s="57">
        <f t="shared" si="1"/>
        <v>130</v>
      </c>
      <c r="B131" s="1222" t="s">
        <v>369</v>
      </c>
      <c r="C131" s="1222" t="s">
        <v>171</v>
      </c>
      <c r="D131" s="57"/>
      <c r="E131" s="1223">
        <v>45982</v>
      </c>
      <c r="F131" s="1224" t="s">
        <v>1974</v>
      </c>
      <c r="G131" s="2098" t="s">
        <v>1975</v>
      </c>
      <c r="H131" s="2098"/>
      <c r="I131" s="2098"/>
      <c r="J131" s="2098"/>
      <c r="K131" s="1223">
        <v>45986</v>
      </c>
      <c r="L131" s="1222" t="s">
        <v>1736</v>
      </c>
      <c r="M131" s="57">
        <v>20</v>
      </c>
      <c r="N131" s="1444"/>
      <c r="O131" s="1444"/>
      <c r="P131" s="2163"/>
      <c r="Q131" s="2164"/>
      <c r="R131" s="2165"/>
    </row>
    <row r="132" spans="1:18" ht="20" customHeight="1">
      <c r="A132" s="57">
        <f t="shared" ref="A132:A195" si="2">A131+1</f>
        <v>131</v>
      </c>
      <c r="B132" s="1222" t="s">
        <v>1345</v>
      </c>
      <c r="C132" s="1222" t="s">
        <v>228</v>
      </c>
      <c r="D132" s="57"/>
      <c r="E132" s="1223">
        <v>45982</v>
      </c>
      <c r="F132" s="1224" t="s">
        <v>1976</v>
      </c>
      <c r="G132" s="2098" t="s">
        <v>1975</v>
      </c>
      <c r="H132" s="2098"/>
      <c r="I132" s="2098"/>
      <c r="J132" s="2098"/>
      <c r="K132" s="1223">
        <v>45986</v>
      </c>
      <c r="L132" s="1222" t="s">
        <v>1704</v>
      </c>
      <c r="M132" s="57">
        <v>26</v>
      </c>
      <c r="N132" s="1444"/>
      <c r="O132" s="1444" t="s">
        <v>2253</v>
      </c>
      <c r="P132" s="2163"/>
      <c r="Q132" s="2164"/>
      <c r="R132" s="2165"/>
    </row>
    <row r="133" spans="1:18" ht="20" customHeight="1">
      <c r="A133" s="57">
        <f t="shared" si="2"/>
        <v>132</v>
      </c>
      <c r="B133" s="1222" t="s">
        <v>761</v>
      </c>
      <c r="C133" s="1222" t="s">
        <v>168</v>
      </c>
      <c r="D133" s="57"/>
      <c r="E133" s="1223">
        <v>45986</v>
      </c>
      <c r="F133" s="314">
        <v>11.145</v>
      </c>
      <c r="G133" s="2098" t="s">
        <v>1975</v>
      </c>
      <c r="H133" s="2098"/>
      <c r="I133" s="2098"/>
      <c r="J133" s="2098"/>
      <c r="K133" s="1223">
        <v>45988</v>
      </c>
      <c r="L133" s="1222" t="s">
        <v>1704</v>
      </c>
      <c r="M133" s="57">
        <v>26</v>
      </c>
      <c r="N133" s="1444"/>
      <c r="O133" s="1444" t="s">
        <v>2253</v>
      </c>
      <c r="P133" s="2163"/>
      <c r="Q133" s="2164"/>
      <c r="R133" s="2165"/>
    </row>
    <row r="134" spans="1:18" ht="20" customHeight="1">
      <c r="A134" s="57">
        <f t="shared" si="2"/>
        <v>133</v>
      </c>
      <c r="B134" s="1222" t="s">
        <v>1654</v>
      </c>
      <c r="C134" s="1222" t="s">
        <v>174</v>
      </c>
      <c r="D134" s="57"/>
      <c r="E134" s="1223">
        <v>45984</v>
      </c>
      <c r="F134" s="1224" t="s">
        <v>1982</v>
      </c>
      <c r="G134" s="2098" t="s">
        <v>1975</v>
      </c>
      <c r="H134" s="2098"/>
      <c r="I134" s="2098"/>
      <c r="J134" s="2098"/>
      <c r="K134" s="1223">
        <v>45989</v>
      </c>
      <c r="L134" s="1222" t="s">
        <v>1680</v>
      </c>
      <c r="M134" s="57">
        <v>17</v>
      </c>
      <c r="N134" s="1444"/>
      <c r="O134" s="1444" t="s">
        <v>2253</v>
      </c>
      <c r="P134" s="2163"/>
      <c r="Q134" s="2164"/>
      <c r="R134" s="2165"/>
    </row>
    <row r="135" spans="1:18" ht="20" customHeight="1">
      <c r="A135" s="57">
        <f t="shared" si="2"/>
        <v>134</v>
      </c>
      <c r="B135" s="1222" t="s">
        <v>854</v>
      </c>
      <c r="C135" s="1222" t="s">
        <v>123</v>
      </c>
      <c r="D135" s="57"/>
      <c r="E135" s="1223">
        <v>45982</v>
      </c>
      <c r="F135" s="1227" t="s">
        <v>1980</v>
      </c>
      <c r="G135" s="2098" t="s">
        <v>1975</v>
      </c>
      <c r="H135" s="2098"/>
      <c r="I135" s="2098"/>
      <c r="J135" s="2098"/>
      <c r="K135" s="1223">
        <v>45989</v>
      </c>
      <c r="L135" s="1222" t="s">
        <v>1822</v>
      </c>
      <c r="M135" s="57">
        <v>23</v>
      </c>
      <c r="N135" s="1444"/>
      <c r="O135" s="1444" t="s">
        <v>2253</v>
      </c>
      <c r="P135" s="2163"/>
      <c r="Q135" s="2164"/>
      <c r="R135" s="2165"/>
    </row>
    <row r="136" spans="1:18" ht="20" customHeight="1">
      <c r="A136" s="57">
        <f t="shared" si="2"/>
        <v>135</v>
      </c>
      <c r="B136" s="1222" t="s">
        <v>408</v>
      </c>
      <c r="C136" s="1222" t="s">
        <v>111</v>
      </c>
      <c r="D136" s="57"/>
      <c r="E136" s="1223">
        <v>45983</v>
      </c>
      <c r="F136" s="1224" t="s">
        <v>1979</v>
      </c>
      <c r="G136" s="2098" t="s">
        <v>1975</v>
      </c>
      <c r="H136" s="2098"/>
      <c r="I136" s="2098"/>
      <c r="J136" s="2098"/>
      <c r="K136" s="1223">
        <v>45990</v>
      </c>
      <c r="L136" s="1222" t="s">
        <v>1583</v>
      </c>
      <c r="M136" s="57"/>
      <c r="N136" s="1444"/>
      <c r="O136" s="1444"/>
      <c r="P136" s="2163"/>
      <c r="Q136" s="2164"/>
      <c r="R136" s="2165"/>
    </row>
    <row r="137" spans="1:18" ht="20" customHeight="1">
      <c r="A137" s="57">
        <f t="shared" si="2"/>
        <v>136</v>
      </c>
      <c r="B137" s="1222" t="s">
        <v>239</v>
      </c>
      <c r="C137" s="1222" t="s">
        <v>234</v>
      </c>
      <c r="D137" s="57"/>
      <c r="E137" s="1223">
        <v>45986</v>
      </c>
      <c r="F137" s="1224" t="s">
        <v>1977</v>
      </c>
      <c r="G137" s="2098" t="s">
        <v>1975</v>
      </c>
      <c r="H137" s="2098"/>
      <c r="I137" s="2098"/>
      <c r="J137" s="2098"/>
      <c r="K137" s="1223">
        <v>45991</v>
      </c>
      <c r="L137" s="1222" t="s">
        <v>1736</v>
      </c>
      <c r="M137" s="57">
        <v>20</v>
      </c>
      <c r="N137" s="1444"/>
      <c r="O137" s="1444"/>
      <c r="P137" s="2163"/>
      <c r="Q137" s="2164"/>
      <c r="R137" s="2165"/>
    </row>
    <row r="138" spans="1:18" ht="20" customHeight="1">
      <c r="A138" s="57">
        <f t="shared" si="2"/>
        <v>137</v>
      </c>
      <c r="B138" s="1222" t="s">
        <v>762</v>
      </c>
      <c r="C138" s="1222" t="s">
        <v>171</v>
      </c>
      <c r="D138" s="57"/>
      <c r="E138" s="1223">
        <v>45989</v>
      </c>
      <c r="F138" s="1224" t="s">
        <v>1974</v>
      </c>
      <c r="G138" s="2098" t="s">
        <v>1975</v>
      </c>
      <c r="H138" s="2098"/>
      <c r="I138" s="2098"/>
      <c r="J138" s="2098"/>
      <c r="K138" s="1223">
        <v>45991</v>
      </c>
      <c r="L138" s="1222" t="s">
        <v>1704</v>
      </c>
      <c r="M138" s="57">
        <v>26</v>
      </c>
      <c r="N138" s="1444"/>
      <c r="O138" s="1444" t="s">
        <v>2253</v>
      </c>
      <c r="P138" s="2163"/>
      <c r="Q138" s="2164"/>
      <c r="R138" s="2165"/>
    </row>
    <row r="139" spans="1:18" ht="20" customHeight="1">
      <c r="A139" s="57">
        <f t="shared" si="2"/>
        <v>138</v>
      </c>
      <c r="B139" s="1222" t="s">
        <v>772</v>
      </c>
      <c r="C139" s="1222" t="s">
        <v>171</v>
      </c>
      <c r="D139" s="57"/>
      <c r="E139" s="799">
        <v>45992</v>
      </c>
      <c r="F139" s="1224" t="s">
        <v>1974</v>
      </c>
      <c r="G139" s="2098" t="s">
        <v>1975</v>
      </c>
      <c r="H139" s="2098"/>
      <c r="I139" s="2098"/>
      <c r="J139" s="2098"/>
      <c r="K139" s="323">
        <v>45994</v>
      </c>
      <c r="L139" s="1222" t="s">
        <v>1704</v>
      </c>
      <c r="M139" s="57">
        <v>26</v>
      </c>
      <c r="N139" s="1444"/>
      <c r="O139" s="1444" t="s">
        <v>2253</v>
      </c>
      <c r="P139" s="2163"/>
      <c r="Q139" s="2164"/>
      <c r="R139" s="2165"/>
    </row>
    <row r="140" spans="1:18" ht="20" customHeight="1">
      <c r="A140" s="57">
        <f t="shared" si="2"/>
        <v>139</v>
      </c>
      <c r="B140" s="1226" t="s">
        <v>856</v>
      </c>
      <c r="C140" s="1222" t="s">
        <v>114</v>
      </c>
      <c r="D140" s="57"/>
      <c r="E140" s="799">
        <v>45989</v>
      </c>
      <c r="F140" s="1224">
        <v>22.946000000000002</v>
      </c>
      <c r="G140" s="2098" t="s">
        <v>1975</v>
      </c>
      <c r="H140" s="2098"/>
      <c r="I140" s="2098"/>
      <c r="J140" s="2098"/>
      <c r="K140" s="799">
        <v>45996</v>
      </c>
      <c r="L140" s="1222" t="s">
        <v>1822</v>
      </c>
      <c r="M140" s="57">
        <v>23</v>
      </c>
      <c r="N140" s="1444"/>
      <c r="O140" s="1444" t="s">
        <v>2253</v>
      </c>
      <c r="P140" s="2163"/>
      <c r="Q140" s="2164"/>
      <c r="R140" s="2165"/>
    </row>
    <row r="141" spans="1:18" ht="20" customHeight="1">
      <c r="A141" s="57">
        <f t="shared" si="2"/>
        <v>140</v>
      </c>
      <c r="B141" s="1222" t="s">
        <v>253</v>
      </c>
      <c r="C141" s="1222" t="s">
        <v>168</v>
      </c>
      <c r="D141" s="57"/>
      <c r="E141" s="799">
        <v>45992</v>
      </c>
      <c r="F141" s="314">
        <v>11.145</v>
      </c>
      <c r="G141" s="2098" t="s">
        <v>1975</v>
      </c>
      <c r="H141" s="2098"/>
      <c r="I141" s="2098"/>
      <c r="J141" s="2098"/>
      <c r="K141" s="799">
        <v>45996</v>
      </c>
      <c r="L141" s="1222" t="s">
        <v>1736</v>
      </c>
      <c r="M141" s="57">
        <v>20</v>
      </c>
      <c r="N141" s="1444"/>
      <c r="O141" s="1444"/>
      <c r="P141" s="2163"/>
      <c r="Q141" s="2164"/>
      <c r="R141" s="2165"/>
    </row>
    <row r="142" spans="1:18" ht="20" customHeight="1">
      <c r="A142" s="57">
        <f t="shared" si="2"/>
        <v>141</v>
      </c>
      <c r="B142" s="1226" t="s">
        <v>181</v>
      </c>
      <c r="C142" s="1222" t="s">
        <v>133</v>
      </c>
      <c r="D142" s="57"/>
      <c r="E142" s="799">
        <v>45989</v>
      </c>
      <c r="F142" s="1224">
        <v>27.715</v>
      </c>
      <c r="G142" s="2098" t="s">
        <v>1975</v>
      </c>
      <c r="H142" s="2098"/>
      <c r="I142" s="2098"/>
      <c r="J142" s="2098"/>
      <c r="K142" s="799">
        <v>45998</v>
      </c>
      <c r="L142" s="1222" t="s">
        <v>1680</v>
      </c>
      <c r="M142" s="57">
        <v>17</v>
      </c>
      <c r="N142" s="1444"/>
      <c r="O142" s="1444" t="s">
        <v>2253</v>
      </c>
      <c r="P142" s="2163"/>
      <c r="Q142" s="2164"/>
      <c r="R142" s="2165"/>
    </row>
    <row r="143" spans="1:18" ht="20" customHeight="1">
      <c r="A143" s="57">
        <f t="shared" si="2"/>
        <v>142</v>
      </c>
      <c r="B143" s="1222" t="s">
        <v>154</v>
      </c>
      <c r="C143" s="1226" t="s">
        <v>118</v>
      </c>
      <c r="D143" s="57"/>
      <c r="E143" s="799">
        <v>45990</v>
      </c>
      <c r="F143" s="1224" t="s">
        <v>1985</v>
      </c>
      <c r="G143" s="2098" t="s">
        <v>1975</v>
      </c>
      <c r="H143" s="2098"/>
      <c r="I143" s="2098"/>
      <c r="J143" s="2098"/>
      <c r="K143" s="799">
        <v>45998</v>
      </c>
      <c r="L143" s="1222" t="s">
        <v>1583</v>
      </c>
      <c r="M143" s="57"/>
      <c r="N143" s="1444"/>
      <c r="O143" s="1444"/>
      <c r="P143" s="2163"/>
      <c r="Q143" s="2164"/>
      <c r="R143" s="2165"/>
    </row>
    <row r="144" spans="1:18" ht="20" customHeight="1">
      <c r="A144" s="57">
        <f t="shared" si="2"/>
        <v>143</v>
      </c>
      <c r="B144" s="1222" t="s">
        <v>770</v>
      </c>
      <c r="C144" s="1222" t="s">
        <v>234</v>
      </c>
      <c r="D144" s="57"/>
      <c r="E144" s="799">
        <v>45997</v>
      </c>
      <c r="F144" s="1224" t="s">
        <v>1977</v>
      </c>
      <c r="G144" s="2098" t="s">
        <v>1975</v>
      </c>
      <c r="H144" s="2098"/>
      <c r="I144" s="2098"/>
      <c r="J144" s="2098"/>
      <c r="K144" s="799">
        <v>46001</v>
      </c>
      <c r="L144" s="1222" t="s">
        <v>1704</v>
      </c>
      <c r="M144" s="57">
        <v>26</v>
      </c>
      <c r="N144" s="1444"/>
      <c r="O144" s="1444" t="s">
        <v>2253</v>
      </c>
      <c r="P144" s="2163"/>
      <c r="Q144" s="2164"/>
      <c r="R144" s="2165"/>
    </row>
    <row r="145" spans="1:50" ht="20" customHeight="1">
      <c r="A145" s="57">
        <f t="shared" si="2"/>
        <v>144</v>
      </c>
      <c r="B145" s="1222" t="s">
        <v>146</v>
      </c>
      <c r="C145" s="1222" t="s">
        <v>118</v>
      </c>
      <c r="D145" s="57"/>
      <c r="E145" s="799">
        <v>45997</v>
      </c>
      <c r="F145" s="1224" t="s">
        <v>1985</v>
      </c>
      <c r="G145" s="2098" t="s">
        <v>1975</v>
      </c>
      <c r="H145" s="2098"/>
      <c r="I145" s="2098"/>
      <c r="J145" s="2098"/>
      <c r="K145" s="799">
        <v>46002</v>
      </c>
      <c r="L145" s="1222" t="s">
        <v>1736</v>
      </c>
      <c r="M145" s="57">
        <v>20</v>
      </c>
      <c r="N145" s="1444"/>
      <c r="O145" s="1444"/>
      <c r="P145" s="2163"/>
      <c r="Q145" s="2164"/>
      <c r="R145" s="2165"/>
    </row>
    <row r="146" spans="1:50" ht="20" customHeight="1">
      <c r="A146" s="57">
        <f t="shared" si="2"/>
        <v>145</v>
      </c>
      <c r="B146" s="1226" t="s">
        <v>730</v>
      </c>
      <c r="C146" s="1226" t="s">
        <v>171</v>
      </c>
      <c r="D146" s="57"/>
      <c r="E146" s="799">
        <v>45997</v>
      </c>
      <c r="F146" s="1224" t="s">
        <v>1974</v>
      </c>
      <c r="G146" s="2098" t="s">
        <v>1975</v>
      </c>
      <c r="H146" s="2098"/>
      <c r="I146" s="2098"/>
      <c r="J146" s="2098"/>
      <c r="K146" s="799">
        <v>46003</v>
      </c>
      <c r="L146" s="1222" t="s">
        <v>1822</v>
      </c>
      <c r="M146" s="57">
        <v>23</v>
      </c>
      <c r="N146" s="1444"/>
      <c r="O146" s="1444"/>
      <c r="P146" s="2163"/>
      <c r="Q146" s="2164"/>
      <c r="R146" s="2165"/>
    </row>
    <row r="147" spans="1:50" ht="20" customHeight="1">
      <c r="A147" s="57">
        <f t="shared" si="2"/>
        <v>146</v>
      </c>
      <c r="B147" s="1222" t="s">
        <v>1823</v>
      </c>
      <c r="C147" s="1222" t="s">
        <v>105</v>
      </c>
      <c r="D147" s="57"/>
      <c r="E147" s="799">
        <v>46000</v>
      </c>
      <c r="F147" s="1224" t="s">
        <v>1984</v>
      </c>
      <c r="G147" s="2098" t="s">
        <v>1975</v>
      </c>
      <c r="H147" s="2098"/>
      <c r="I147" s="2098"/>
      <c r="J147" s="2098"/>
      <c r="K147" s="799">
        <v>46004</v>
      </c>
      <c r="L147" s="1222" t="s">
        <v>1704</v>
      </c>
      <c r="M147" s="57">
        <v>26</v>
      </c>
      <c r="N147" s="1444"/>
      <c r="O147" s="1444" t="s">
        <v>2253</v>
      </c>
      <c r="P147" s="2163"/>
      <c r="Q147" s="2164"/>
      <c r="R147" s="2165"/>
    </row>
    <row r="148" spans="1:50" ht="20" customHeight="1">
      <c r="A148" s="57">
        <f t="shared" si="2"/>
        <v>147</v>
      </c>
      <c r="B148" s="1226" t="s">
        <v>182</v>
      </c>
      <c r="C148" s="1226" t="s">
        <v>133</v>
      </c>
      <c r="D148" s="57"/>
      <c r="E148" s="799">
        <v>45998</v>
      </c>
      <c r="F148" s="1224">
        <v>27.715</v>
      </c>
      <c r="G148" s="2098" t="s">
        <v>1975</v>
      </c>
      <c r="H148" s="2098"/>
      <c r="I148" s="2098"/>
      <c r="J148" s="2098"/>
      <c r="K148" s="799">
        <v>46005</v>
      </c>
      <c r="L148" s="1222" t="s">
        <v>1680</v>
      </c>
      <c r="M148" s="57">
        <v>17</v>
      </c>
      <c r="N148" s="1444"/>
      <c r="O148" s="1444" t="s">
        <v>2253</v>
      </c>
      <c r="P148" s="2163"/>
      <c r="Q148" s="2164"/>
      <c r="R148" s="2165"/>
    </row>
    <row r="149" spans="1:50" ht="20" customHeight="1">
      <c r="A149" s="57">
        <f t="shared" si="2"/>
        <v>148</v>
      </c>
      <c r="B149" s="1226" t="s">
        <v>729</v>
      </c>
      <c r="C149" s="1226" t="s">
        <v>228</v>
      </c>
      <c r="D149" s="57"/>
      <c r="E149" s="799">
        <v>46003</v>
      </c>
      <c r="F149" s="1224" t="s">
        <v>1976</v>
      </c>
      <c r="G149" s="2098" t="s">
        <v>1975</v>
      </c>
      <c r="H149" s="2098"/>
      <c r="I149" s="2098"/>
      <c r="J149" s="2098"/>
      <c r="K149" s="799">
        <v>46007</v>
      </c>
      <c r="L149" s="1222" t="s">
        <v>1822</v>
      </c>
      <c r="M149" s="57">
        <v>23</v>
      </c>
      <c r="N149" s="1444"/>
      <c r="O149" s="1444"/>
      <c r="P149" s="2163"/>
      <c r="Q149" s="2164"/>
      <c r="R149" s="2165"/>
    </row>
    <row r="150" spans="1:50" ht="20" customHeight="1">
      <c r="A150" s="57">
        <f t="shared" si="2"/>
        <v>149</v>
      </c>
      <c r="B150" s="1226" t="s">
        <v>1291</v>
      </c>
      <c r="C150" s="1226" t="s">
        <v>101</v>
      </c>
      <c r="D150" s="57"/>
      <c r="E150" s="799">
        <v>46003</v>
      </c>
      <c r="F150" s="1224" t="s">
        <v>1978</v>
      </c>
      <c r="G150" s="2098" t="s">
        <v>1975</v>
      </c>
      <c r="H150" s="2098"/>
      <c r="I150" s="2098"/>
      <c r="J150" s="2098"/>
      <c r="K150" s="799">
        <v>46007</v>
      </c>
      <c r="L150" s="1222" t="s">
        <v>1736</v>
      </c>
      <c r="M150" s="57">
        <v>20</v>
      </c>
      <c r="N150" s="1444"/>
      <c r="O150" s="1444" t="s">
        <v>2253</v>
      </c>
      <c r="P150" s="2163"/>
      <c r="Q150" s="2164"/>
      <c r="R150" s="2165"/>
    </row>
    <row r="151" spans="1:50" ht="20" customHeight="1">
      <c r="A151" s="57">
        <f t="shared" si="2"/>
        <v>150</v>
      </c>
      <c r="B151" s="1226" t="s">
        <v>358</v>
      </c>
      <c r="C151" s="1226" t="s">
        <v>171</v>
      </c>
      <c r="D151" s="57"/>
      <c r="E151" s="799">
        <v>45997</v>
      </c>
      <c r="F151" s="1224" t="s">
        <v>1974</v>
      </c>
      <c r="G151" s="2098" t="s">
        <v>1975</v>
      </c>
      <c r="H151" s="2098"/>
      <c r="I151" s="2098"/>
      <c r="J151" s="2098"/>
      <c r="K151" s="799">
        <v>46007</v>
      </c>
      <c r="L151" s="1222" t="s">
        <v>1966</v>
      </c>
      <c r="M151" s="57">
        <v>24</v>
      </c>
      <c r="N151" s="1444"/>
      <c r="O151" s="1444"/>
      <c r="P151" s="2163"/>
      <c r="Q151" s="2164"/>
      <c r="R151" s="2165"/>
    </row>
    <row r="152" spans="1:50" ht="20" customHeight="1">
      <c r="A152" s="57">
        <f t="shared" si="2"/>
        <v>151</v>
      </c>
      <c r="B152" s="1226" t="s">
        <v>461</v>
      </c>
      <c r="C152" s="1226" t="s">
        <v>171</v>
      </c>
      <c r="D152" s="57"/>
      <c r="E152" s="799">
        <v>46004</v>
      </c>
      <c r="F152" s="1224" t="s">
        <v>1974</v>
      </c>
      <c r="G152" s="2098" t="s">
        <v>1975</v>
      </c>
      <c r="H152" s="2098"/>
      <c r="I152" s="2098"/>
      <c r="J152" s="2098"/>
      <c r="K152" s="799">
        <v>46009</v>
      </c>
      <c r="L152" s="1222" t="s">
        <v>1967</v>
      </c>
      <c r="M152" s="57">
        <v>26</v>
      </c>
      <c r="N152" s="1444"/>
      <c r="O152" s="1444"/>
      <c r="P152" s="2163"/>
      <c r="Q152" s="2164"/>
      <c r="R152" s="2165"/>
    </row>
    <row r="153" spans="1:50" ht="20" customHeight="1">
      <c r="A153" s="57">
        <f t="shared" si="2"/>
        <v>152</v>
      </c>
      <c r="B153" s="1222" t="s">
        <v>433</v>
      </c>
      <c r="C153" s="1222" t="s">
        <v>168</v>
      </c>
      <c r="D153" s="57"/>
      <c r="E153" s="1223">
        <v>45948</v>
      </c>
      <c r="F153" s="314">
        <v>11.145</v>
      </c>
      <c r="G153" s="2098" t="s">
        <v>1975</v>
      </c>
      <c r="H153" s="2098"/>
      <c r="I153" s="2098"/>
      <c r="J153" s="2098"/>
      <c r="K153" s="1230">
        <v>46012</v>
      </c>
      <c r="L153" s="1250" t="s">
        <v>1999</v>
      </c>
      <c r="M153" s="57">
        <v>15</v>
      </c>
      <c r="N153" s="1444"/>
      <c r="O153" s="1444"/>
      <c r="P153" s="2163"/>
      <c r="Q153" s="2164"/>
      <c r="R153" s="2165"/>
    </row>
    <row r="154" spans="1:50" ht="20" customHeight="1">
      <c r="A154" s="57">
        <f t="shared" si="2"/>
        <v>153</v>
      </c>
      <c r="B154" s="1226" t="s">
        <v>185</v>
      </c>
      <c r="C154" s="1226" t="s">
        <v>111</v>
      </c>
      <c r="D154" s="57"/>
      <c r="E154" s="799">
        <v>46005</v>
      </c>
      <c r="F154" s="1224" t="s">
        <v>1979</v>
      </c>
      <c r="G154" s="2098" t="s">
        <v>1975</v>
      </c>
      <c r="H154" s="2098"/>
      <c r="I154" s="2098"/>
      <c r="J154" s="2098"/>
      <c r="K154" s="1230">
        <v>46012</v>
      </c>
      <c r="L154" s="1222" t="s">
        <v>1680</v>
      </c>
      <c r="M154" s="57">
        <v>17</v>
      </c>
      <c r="N154" s="1444"/>
      <c r="O154" s="1444" t="s">
        <v>2253</v>
      </c>
      <c r="P154" s="2163"/>
      <c r="Q154" s="2164"/>
      <c r="R154" s="2165"/>
    </row>
    <row r="155" spans="1:50" ht="20" customHeight="1">
      <c r="A155" s="57">
        <f t="shared" si="2"/>
        <v>154</v>
      </c>
      <c r="B155" s="1226" t="s">
        <v>460</v>
      </c>
      <c r="C155" s="1226" t="s">
        <v>171</v>
      </c>
      <c r="D155" s="57"/>
      <c r="E155" s="799">
        <v>46009</v>
      </c>
      <c r="F155" s="1224" t="s">
        <v>1974</v>
      </c>
      <c r="G155" s="2098" t="s">
        <v>1975</v>
      </c>
      <c r="H155" s="2098"/>
      <c r="I155" s="2098"/>
      <c r="J155" s="2098"/>
      <c r="K155" s="799">
        <v>46012</v>
      </c>
      <c r="L155" s="1222" t="s">
        <v>1967</v>
      </c>
      <c r="M155" s="57">
        <v>26</v>
      </c>
      <c r="N155" s="1444"/>
      <c r="O155" s="1444"/>
      <c r="P155" s="2163"/>
      <c r="Q155" s="2164"/>
      <c r="R155" s="2165"/>
    </row>
    <row r="156" spans="1:50" ht="20" customHeight="1">
      <c r="A156" s="57">
        <f t="shared" si="2"/>
        <v>155</v>
      </c>
      <c r="B156" s="1222" t="s">
        <v>1290</v>
      </c>
      <c r="C156" s="1222" t="s">
        <v>114</v>
      </c>
      <c r="D156" s="57"/>
      <c r="E156" s="799">
        <v>46008</v>
      </c>
      <c r="F156" s="1224">
        <v>22.946000000000002</v>
      </c>
      <c r="G156" s="2098" t="s">
        <v>1975</v>
      </c>
      <c r="H156" s="2098"/>
      <c r="I156" s="2098"/>
      <c r="J156" s="2098"/>
      <c r="K156" s="799">
        <v>46012</v>
      </c>
      <c r="L156" s="1222" t="s">
        <v>1736</v>
      </c>
      <c r="M156" s="57">
        <v>20</v>
      </c>
      <c r="N156" s="1444"/>
      <c r="O156" s="1444" t="s">
        <v>2253</v>
      </c>
      <c r="P156" s="2163"/>
      <c r="Q156" s="2164"/>
      <c r="R156" s="2165"/>
    </row>
    <row r="157" spans="1:50" ht="31.5" customHeight="1">
      <c r="A157" s="57">
        <f t="shared" si="2"/>
        <v>156</v>
      </c>
      <c r="B157" s="1229" t="s">
        <v>1480</v>
      </c>
      <c r="C157" s="1231" t="s">
        <v>105</v>
      </c>
      <c r="D157" s="57"/>
      <c r="E157" s="1230">
        <v>46010</v>
      </c>
      <c r="F157" s="1224" t="s">
        <v>1984</v>
      </c>
      <c r="G157" s="2098" t="s">
        <v>1975</v>
      </c>
      <c r="H157" s="2098"/>
      <c r="I157" s="2098"/>
      <c r="J157" s="2098"/>
      <c r="K157" s="799">
        <v>46015</v>
      </c>
      <c r="L157" s="1222" t="s">
        <v>1822</v>
      </c>
      <c r="M157" s="57">
        <v>23</v>
      </c>
      <c r="N157" s="1444"/>
      <c r="O157" s="1444"/>
      <c r="P157" s="2179"/>
      <c r="Q157" s="2164"/>
      <c r="R157" s="2165"/>
    </row>
    <row r="158" spans="1:50" ht="55.5" customHeight="1">
      <c r="A158" s="57">
        <f t="shared" si="2"/>
        <v>157</v>
      </c>
      <c r="B158" s="1237" t="s">
        <v>463</v>
      </c>
      <c r="C158" s="1226" t="s">
        <v>228</v>
      </c>
      <c r="D158" s="57"/>
      <c r="E158" s="799">
        <v>46012</v>
      </c>
      <c r="F158" s="1224" t="s">
        <v>1976</v>
      </c>
      <c r="G158" s="2098" t="s">
        <v>1975</v>
      </c>
      <c r="H158" s="2098"/>
      <c r="I158" s="2098"/>
      <c r="J158" s="2098"/>
      <c r="K158" s="799">
        <v>46016</v>
      </c>
      <c r="L158" s="1222" t="s">
        <v>1967</v>
      </c>
      <c r="M158" s="57">
        <v>26</v>
      </c>
      <c r="N158" s="1444"/>
      <c r="O158" s="1444"/>
      <c r="P158" s="2173"/>
      <c r="Q158" s="2174"/>
      <c r="R158" s="2175"/>
    </row>
    <row r="159" spans="1:50" ht="23.5" customHeight="1">
      <c r="A159" s="57">
        <f t="shared" si="2"/>
        <v>158</v>
      </c>
      <c r="B159" s="1226" t="s">
        <v>390</v>
      </c>
      <c r="C159" s="1226" t="s">
        <v>234</v>
      </c>
      <c r="D159" s="57"/>
      <c r="E159" s="799">
        <v>46003</v>
      </c>
      <c r="F159" s="1224" t="s">
        <v>1977</v>
      </c>
      <c r="G159" s="2098" t="s">
        <v>1975</v>
      </c>
      <c r="H159" s="2098"/>
      <c r="I159" s="2098"/>
      <c r="J159" s="2098"/>
      <c r="K159" s="799">
        <v>46017</v>
      </c>
      <c r="L159" s="1250" t="s">
        <v>1999</v>
      </c>
      <c r="M159" s="57">
        <v>15</v>
      </c>
      <c r="N159" s="1444"/>
      <c r="O159" s="1444"/>
      <c r="P159" s="2166"/>
      <c r="Q159" s="2164"/>
      <c r="R159" s="2165"/>
    </row>
    <row r="160" spans="1:50" ht="38.5" customHeight="1">
      <c r="A160" s="57">
        <f t="shared" si="2"/>
        <v>159</v>
      </c>
      <c r="B160" s="1237" t="s">
        <v>257</v>
      </c>
      <c r="C160" s="1222" t="s">
        <v>228</v>
      </c>
      <c r="D160" s="57"/>
      <c r="E160" s="799">
        <v>46008</v>
      </c>
      <c r="F160" s="1224" t="s">
        <v>1976</v>
      </c>
      <c r="G160" s="2098" t="s">
        <v>1975</v>
      </c>
      <c r="H160" s="2098"/>
      <c r="I160" s="2098"/>
      <c r="J160" s="2098"/>
      <c r="K160" s="799">
        <v>46017</v>
      </c>
      <c r="L160" s="1250" t="s">
        <v>1736</v>
      </c>
      <c r="M160" s="57">
        <v>20</v>
      </c>
      <c r="N160" s="1444"/>
      <c r="O160" s="1444" t="s">
        <v>2253</v>
      </c>
      <c r="P160" s="2166"/>
      <c r="Q160" s="2164"/>
      <c r="R160" s="2165"/>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098" t="s">
        <v>1975</v>
      </c>
      <c r="H161" s="2098"/>
      <c r="I161" s="2098"/>
      <c r="J161" s="2098"/>
      <c r="K161" s="799">
        <v>46021</v>
      </c>
      <c r="L161" s="1250" t="s">
        <v>1999</v>
      </c>
      <c r="M161" s="57">
        <v>15</v>
      </c>
      <c r="N161" s="1444"/>
      <c r="O161" s="1444"/>
      <c r="P161" s="2168"/>
      <c r="Q161" s="2171"/>
      <c r="R161" s="2172"/>
    </row>
    <row r="162" spans="1:50" ht="32" customHeight="1">
      <c r="A162" s="57">
        <f t="shared" si="2"/>
        <v>161</v>
      </c>
      <c r="B162" s="1248" t="s">
        <v>850</v>
      </c>
      <c r="C162" s="1248" t="s">
        <v>101</v>
      </c>
      <c r="D162" s="57"/>
      <c r="E162" s="799">
        <v>46019</v>
      </c>
      <c r="F162" s="1224" t="s">
        <v>1978</v>
      </c>
      <c r="G162" s="2098" t="s">
        <v>1975</v>
      </c>
      <c r="H162" s="2098"/>
      <c r="I162" s="2098"/>
      <c r="J162" s="2098"/>
      <c r="K162" s="799">
        <v>46021</v>
      </c>
      <c r="L162" s="1222" t="s">
        <v>1967</v>
      </c>
      <c r="M162" s="57">
        <v>26</v>
      </c>
      <c r="N162" s="1444"/>
      <c r="O162" s="1444"/>
      <c r="P162" s="2168"/>
      <c r="Q162" s="2169"/>
      <c r="R162" s="2170"/>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098" t="s">
        <v>1975</v>
      </c>
      <c r="H163" s="2098"/>
      <c r="I163" s="2098"/>
      <c r="J163" s="2098"/>
      <c r="K163" s="799">
        <v>46022</v>
      </c>
      <c r="L163" s="1252" t="s">
        <v>1736</v>
      </c>
      <c r="M163" s="57">
        <v>20</v>
      </c>
      <c r="N163" s="1444"/>
      <c r="O163" s="1444"/>
      <c r="P163" s="2181"/>
      <c r="Q163" s="2133"/>
      <c r="R163" s="2134"/>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098" t="s">
        <v>1975</v>
      </c>
      <c r="H164" s="2098"/>
      <c r="I164" s="2098"/>
      <c r="J164" s="2098"/>
      <c r="K164" s="323">
        <v>46026</v>
      </c>
      <c r="L164" s="1222" t="s">
        <v>1680</v>
      </c>
      <c r="M164" s="57">
        <v>17</v>
      </c>
      <c r="N164" s="1444"/>
      <c r="O164" s="1444" t="s">
        <v>2253</v>
      </c>
      <c r="P164" s="2178"/>
      <c r="Q164" s="2164"/>
      <c r="R164" s="2165"/>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314">
        <v>11.145</v>
      </c>
      <c r="G165" s="2098" t="s">
        <v>1975</v>
      </c>
      <c r="H165" s="2098"/>
      <c r="I165" s="2098"/>
      <c r="J165" s="2098"/>
      <c r="K165" s="799">
        <v>46026</v>
      </c>
      <c r="L165" s="1222" t="s">
        <v>1967</v>
      </c>
      <c r="M165" s="1251">
        <v>26</v>
      </c>
      <c r="N165" s="1777"/>
      <c r="O165" s="1777"/>
      <c r="P165" s="2180"/>
      <c r="Q165" s="2133"/>
      <c r="R165" s="2134"/>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098" t="s">
        <v>1975</v>
      </c>
      <c r="H166" s="2098"/>
      <c r="I166" s="2098"/>
      <c r="J166" s="2098"/>
      <c r="K166" s="799">
        <v>46027</v>
      </c>
      <c r="L166" s="1222" t="s">
        <v>2002</v>
      </c>
      <c r="M166" s="1251">
        <v>15</v>
      </c>
      <c r="N166" s="1777"/>
      <c r="O166" s="1777"/>
      <c r="P166" s="2180"/>
      <c r="Q166" s="2133"/>
      <c r="R166" s="2134"/>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098" t="s">
        <v>1975</v>
      </c>
      <c r="H167" s="2098"/>
      <c r="I167" s="2098"/>
      <c r="J167" s="2098"/>
      <c r="K167" s="799">
        <v>46029</v>
      </c>
      <c r="L167" s="1252" t="s">
        <v>1736</v>
      </c>
      <c r="M167" s="1251">
        <v>20</v>
      </c>
      <c r="N167" s="1777"/>
      <c r="O167" s="1444" t="s">
        <v>2253</v>
      </c>
      <c r="P167" s="2180"/>
      <c r="Q167" s="2133"/>
      <c r="R167" s="2134"/>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098" t="s">
        <v>1975</v>
      </c>
      <c r="H168" s="2098"/>
      <c r="I168" s="2098"/>
      <c r="J168" s="2098"/>
      <c r="K168" s="799">
        <v>46032</v>
      </c>
      <c r="L168" s="1252" t="s">
        <v>2004</v>
      </c>
      <c r="M168" s="1251"/>
      <c r="N168" s="1777"/>
      <c r="O168" s="1777"/>
      <c r="P168" s="2132"/>
      <c r="Q168" s="2133"/>
      <c r="R168" s="2134"/>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100" t="s">
        <v>1975</v>
      </c>
      <c r="H169" s="2101"/>
      <c r="I169" s="2101"/>
      <c r="J169" s="2102"/>
      <c r="K169" s="799">
        <v>46033</v>
      </c>
      <c r="L169" s="1222" t="s">
        <v>1967</v>
      </c>
      <c r="M169" s="1251">
        <v>26</v>
      </c>
      <c r="N169" s="1777"/>
      <c r="O169" s="1777"/>
      <c r="P169" s="2168"/>
      <c r="Q169" s="2176"/>
      <c r="R169" s="2177"/>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314">
        <v>11.145</v>
      </c>
      <c r="G170" s="2098" t="s">
        <v>1975</v>
      </c>
      <c r="H170" s="2098"/>
      <c r="I170" s="2098"/>
      <c r="J170" s="2098"/>
      <c r="K170" s="799">
        <v>46035</v>
      </c>
      <c r="L170" s="1252" t="s">
        <v>1736</v>
      </c>
      <c r="M170" s="1251">
        <v>20</v>
      </c>
      <c r="N170" s="1251"/>
      <c r="O170" s="1251"/>
      <c r="P170" s="2167"/>
      <c r="Q170" s="2131"/>
      <c r="R170" s="2131"/>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100" t="s">
        <v>1975</v>
      </c>
      <c r="H171" s="2101"/>
      <c r="I171" s="2101"/>
      <c r="J171" s="2102"/>
      <c r="K171" s="799">
        <v>46037</v>
      </c>
      <c r="L171" s="1222" t="s">
        <v>1680</v>
      </c>
      <c r="M171" s="57">
        <v>17</v>
      </c>
      <c r="N171" s="1444"/>
      <c r="O171" s="1444" t="s">
        <v>2253</v>
      </c>
      <c r="P171" s="2132"/>
      <c r="Q171" s="2133"/>
      <c r="R171" s="2134"/>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098" t="s">
        <v>1975</v>
      </c>
      <c r="H172" s="2098"/>
      <c r="I172" s="2098"/>
      <c r="J172" s="2098"/>
      <c r="K172" s="799">
        <v>46038</v>
      </c>
      <c r="L172" s="1222" t="s">
        <v>1967</v>
      </c>
      <c r="M172" s="1251">
        <v>26</v>
      </c>
      <c r="N172" s="1777"/>
      <c r="O172" s="1444" t="s">
        <v>2253</v>
      </c>
      <c r="P172" s="2132"/>
      <c r="Q172" s="2133"/>
      <c r="R172" s="2134"/>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098" t="s">
        <v>1975</v>
      </c>
      <c r="H173" s="2098"/>
      <c r="I173" s="2098"/>
      <c r="J173" s="2098"/>
      <c r="K173" s="799">
        <v>46039</v>
      </c>
      <c r="L173" s="1252" t="s">
        <v>2004</v>
      </c>
      <c r="M173" s="1251"/>
      <c r="N173" s="1777"/>
      <c r="O173" s="1444" t="s">
        <v>2253</v>
      </c>
      <c r="P173" s="2132"/>
      <c r="Q173" s="2133"/>
      <c r="R173" s="2134"/>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314">
        <v>11.145</v>
      </c>
      <c r="G174" s="2098" t="s">
        <v>1975</v>
      </c>
      <c r="H174" s="2098"/>
      <c r="I174" s="2098"/>
      <c r="J174" s="2098"/>
      <c r="K174" s="799">
        <v>46040</v>
      </c>
      <c r="L174" s="1252" t="s">
        <v>1736</v>
      </c>
      <c r="M174" s="1251">
        <v>20</v>
      </c>
      <c r="N174" s="1777"/>
      <c r="O174" s="1777"/>
      <c r="P174" s="2132"/>
      <c r="Q174" s="2133"/>
      <c r="R174" s="2134"/>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314">
        <v>11.145</v>
      </c>
      <c r="G175" s="2098" t="s">
        <v>1975</v>
      </c>
      <c r="H175" s="2098"/>
      <c r="I175" s="2098"/>
      <c r="J175" s="2098"/>
      <c r="K175" s="799">
        <v>46042</v>
      </c>
      <c r="L175" s="1222" t="s">
        <v>1967</v>
      </c>
      <c r="M175" s="1251">
        <v>26</v>
      </c>
      <c r="N175" s="1777"/>
      <c r="O175" s="1777"/>
      <c r="P175" s="2132"/>
      <c r="Q175" s="2133"/>
      <c r="R175" s="2134"/>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098" t="s">
        <v>1975</v>
      </c>
      <c r="H176" s="2098"/>
      <c r="I176" s="2098"/>
      <c r="J176" s="2098"/>
      <c r="K176" s="799">
        <v>46046</v>
      </c>
      <c r="L176" s="1222" t="s">
        <v>1967</v>
      </c>
      <c r="M176" s="1251">
        <v>26</v>
      </c>
      <c r="N176" s="1777"/>
      <c r="O176" s="1444" t="s">
        <v>2253</v>
      </c>
      <c r="P176" s="2132"/>
      <c r="Q176" s="2133"/>
      <c r="R176" s="2134"/>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098" t="s">
        <v>1975</v>
      </c>
      <c r="H177" s="2098"/>
      <c r="I177" s="2098"/>
      <c r="J177" s="2098"/>
      <c r="K177" s="799">
        <v>46052</v>
      </c>
      <c r="L177" s="1222" t="s">
        <v>1967</v>
      </c>
      <c r="M177" s="1251">
        <v>26</v>
      </c>
      <c r="N177" s="1251"/>
      <c r="O177" s="1251"/>
      <c r="P177" s="2131"/>
      <c r="Q177" s="2131"/>
      <c r="R177" s="2131"/>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098" t="s">
        <v>1975</v>
      </c>
      <c r="H178" s="2098"/>
      <c r="I178" s="2098"/>
      <c r="J178" s="2098"/>
      <c r="K178" s="323">
        <v>46058</v>
      </c>
      <c r="L178" s="1222" t="s">
        <v>1967</v>
      </c>
      <c r="M178" s="1251">
        <v>26</v>
      </c>
      <c r="N178" s="1777"/>
      <c r="O178" s="1444" t="s">
        <v>2253</v>
      </c>
      <c r="P178" s="2132"/>
      <c r="Q178" s="2133"/>
      <c r="R178" s="2134"/>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098" t="s">
        <v>1975</v>
      </c>
      <c r="H179" s="2098"/>
      <c r="I179" s="2098"/>
      <c r="J179" s="2098"/>
      <c r="K179" s="799">
        <v>46061</v>
      </c>
      <c r="L179" s="1222" t="s">
        <v>1967</v>
      </c>
      <c r="M179" s="1251">
        <v>26</v>
      </c>
      <c r="N179" s="1777"/>
      <c r="O179" s="1444" t="s">
        <v>2253</v>
      </c>
      <c r="P179" s="2132"/>
      <c r="Q179" s="2133"/>
      <c r="R179" s="2134"/>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314">
        <v>11.145</v>
      </c>
      <c r="G180" s="2098" t="s">
        <v>1975</v>
      </c>
      <c r="H180" s="2098"/>
      <c r="I180" s="2098"/>
      <c r="J180" s="2098"/>
      <c r="K180" s="799">
        <v>46064</v>
      </c>
      <c r="L180" s="1222" t="s">
        <v>1967</v>
      </c>
      <c r="M180" s="1251">
        <v>26</v>
      </c>
      <c r="N180" s="1777"/>
      <c r="O180" s="1444" t="s">
        <v>2253</v>
      </c>
      <c r="P180" s="2132"/>
      <c r="Q180" s="2133"/>
      <c r="R180" s="2134"/>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314">
        <v>11.145</v>
      </c>
      <c r="G181" s="2098" t="s">
        <v>1975</v>
      </c>
      <c r="H181" s="2098"/>
      <c r="I181" s="2098"/>
      <c r="J181" s="2098"/>
      <c r="K181" s="799">
        <v>46066</v>
      </c>
      <c r="L181" s="1222" t="s">
        <v>1967</v>
      </c>
      <c r="M181" s="1251">
        <v>26</v>
      </c>
      <c r="N181" s="1777"/>
      <c r="O181" s="1444" t="s">
        <v>2253</v>
      </c>
      <c r="P181" s="2132"/>
      <c r="Q181" s="2133"/>
      <c r="R181" s="2134"/>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29" t="s">
        <v>111</v>
      </c>
      <c r="D182" s="1251"/>
      <c r="E182" s="1230">
        <v>46065</v>
      </c>
      <c r="F182" s="314">
        <v>11.145</v>
      </c>
      <c r="G182" s="2098" t="s">
        <v>1975</v>
      </c>
      <c r="H182" s="2098"/>
      <c r="I182" s="2098"/>
      <c r="J182" s="2098"/>
      <c r="K182" s="1230">
        <v>46071</v>
      </c>
      <c r="L182" s="1222" t="s">
        <v>1967</v>
      </c>
      <c r="M182" s="1251">
        <v>26</v>
      </c>
      <c r="N182" s="1251"/>
      <c r="O182" s="1444" t="s">
        <v>2253</v>
      </c>
      <c r="P182" s="2131"/>
      <c r="Q182" s="2131"/>
      <c r="R182" s="2131"/>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5" t="s">
        <v>392</v>
      </c>
      <c r="C183" s="1556" t="s">
        <v>168</v>
      </c>
      <c r="D183" s="1251"/>
      <c r="E183" s="1230">
        <v>46078</v>
      </c>
      <c r="F183" s="314">
        <v>11.145</v>
      </c>
      <c r="G183" s="2182" t="s">
        <v>1975</v>
      </c>
      <c r="H183" s="2098"/>
      <c r="I183" s="2098"/>
      <c r="J183" s="2098"/>
      <c r="K183" s="1230">
        <v>46080</v>
      </c>
      <c r="L183" s="1222" t="s">
        <v>1967</v>
      </c>
      <c r="M183" s="1251">
        <v>26</v>
      </c>
      <c r="N183" s="1251"/>
      <c r="O183" s="1251"/>
      <c r="P183" s="2131"/>
      <c r="Q183" s="2131"/>
      <c r="R183" s="2131"/>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1978</v>
      </c>
      <c r="G184" s="2098" t="s">
        <v>1975</v>
      </c>
      <c r="H184" s="2098"/>
      <c r="I184" s="2098"/>
      <c r="J184" s="2098"/>
      <c r="K184" s="1230">
        <v>46077</v>
      </c>
      <c r="L184" s="1222" t="s">
        <v>1967</v>
      </c>
      <c r="M184" s="1251">
        <v>26</v>
      </c>
      <c r="N184" s="1251"/>
      <c r="O184" s="1251"/>
      <c r="P184" s="2131"/>
      <c r="Q184" s="2131"/>
      <c r="R184" s="2131"/>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2039</v>
      </c>
      <c r="D185" s="1251"/>
      <c r="E185" s="1230">
        <v>46072</v>
      </c>
      <c r="F185" s="1224" t="s">
        <v>1979</v>
      </c>
      <c r="G185" s="2098" t="s">
        <v>1975</v>
      </c>
      <c r="H185" s="2098"/>
      <c r="I185" s="2098"/>
      <c r="J185" s="2098"/>
      <c r="K185" s="1733">
        <v>46084</v>
      </c>
      <c r="L185" s="1252" t="s">
        <v>2038</v>
      </c>
      <c r="M185" s="1251">
        <v>16</v>
      </c>
      <c r="N185" s="1251"/>
      <c r="O185" s="1444" t="s">
        <v>2253</v>
      </c>
      <c r="P185" s="2131"/>
      <c r="Q185" s="2131"/>
      <c r="R185" s="2131"/>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8" t="s">
        <v>343</v>
      </c>
      <c r="C186" s="1559" t="s">
        <v>118</v>
      </c>
      <c r="D186" s="1251"/>
      <c r="E186" s="1230">
        <v>46082</v>
      </c>
      <c r="F186" s="1224" t="s">
        <v>1985</v>
      </c>
      <c r="G186" s="2098" t="s">
        <v>1975</v>
      </c>
      <c r="H186" s="2098"/>
      <c r="I186" s="2098"/>
      <c r="J186" s="2098"/>
      <c r="K186" s="1230">
        <v>46090</v>
      </c>
      <c r="L186" s="1222" t="s">
        <v>1967</v>
      </c>
      <c r="M186" s="1251">
        <v>19</v>
      </c>
      <c r="N186" s="1251"/>
      <c r="O186" s="1444" t="s">
        <v>2253</v>
      </c>
      <c r="P186" s="2131"/>
      <c r="Q186" s="2131"/>
      <c r="R186" s="2131"/>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05" t="s">
        <v>342</v>
      </c>
      <c r="C187" s="1604" t="s">
        <v>111</v>
      </c>
      <c r="D187" s="1251"/>
      <c r="E187" s="1230">
        <v>46091</v>
      </c>
      <c r="F187" s="1224" t="s">
        <v>1979</v>
      </c>
      <c r="G187" s="2098" t="s">
        <v>1975</v>
      </c>
      <c r="H187" s="2098"/>
      <c r="I187" s="2098"/>
      <c r="J187" s="2098"/>
      <c r="K187" s="1230">
        <v>46097</v>
      </c>
      <c r="L187" s="1222" t="s">
        <v>1967</v>
      </c>
      <c r="M187" s="1251">
        <v>19</v>
      </c>
      <c r="N187" s="1251"/>
      <c r="O187" s="1444" t="s">
        <v>2253</v>
      </c>
      <c r="P187" s="2131"/>
      <c r="Q187" s="2131"/>
      <c r="R187" s="2131"/>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26" t="s">
        <v>271</v>
      </c>
      <c r="C188" s="1627" t="s">
        <v>171</v>
      </c>
      <c r="D188" s="1251"/>
      <c r="E188" s="1230">
        <v>46098</v>
      </c>
      <c r="F188" s="1224" t="s">
        <v>1974</v>
      </c>
      <c r="G188" s="2098" t="s">
        <v>1975</v>
      </c>
      <c r="H188" s="2098"/>
      <c r="I188" s="2098"/>
      <c r="J188" s="2098"/>
      <c r="K188" s="1230">
        <v>46102</v>
      </c>
      <c r="L188" s="1222" t="s">
        <v>1967</v>
      </c>
      <c r="M188" s="1251">
        <v>19</v>
      </c>
      <c r="N188" s="1251"/>
      <c r="O188" s="1251"/>
      <c r="P188" s="2131"/>
      <c r="Q188" s="2131"/>
      <c r="R188" s="2131"/>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38" t="s">
        <v>233</v>
      </c>
      <c r="C189" s="1636" t="s">
        <v>234</v>
      </c>
      <c r="D189" s="1251"/>
      <c r="E189" s="1230" t="s">
        <v>2056</v>
      </c>
      <c r="F189" s="1224" t="s">
        <v>1977</v>
      </c>
      <c r="G189" s="2098" t="s">
        <v>1975</v>
      </c>
      <c r="H189" s="2098"/>
      <c r="I189" s="2098"/>
      <c r="J189" s="2098"/>
      <c r="K189" s="1230">
        <v>46110</v>
      </c>
      <c r="L189" s="1252" t="s">
        <v>2057</v>
      </c>
      <c r="M189" s="1251">
        <v>22</v>
      </c>
      <c r="N189" s="1251"/>
      <c r="O189" s="1251"/>
      <c r="P189" s="2131"/>
      <c r="Q189" s="2131"/>
      <c r="R189" s="2131"/>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19" t="s">
        <v>1209</v>
      </c>
      <c r="C190" s="1720" t="s">
        <v>168</v>
      </c>
      <c r="D190" s="1251"/>
      <c r="E190" s="1230">
        <v>46122</v>
      </c>
      <c r="F190" s="314">
        <v>11.145</v>
      </c>
      <c r="G190" s="2098" t="s">
        <v>1975</v>
      </c>
      <c r="H190" s="2098"/>
      <c r="I190" s="2098"/>
      <c r="J190" s="2098"/>
      <c r="K190" s="1733">
        <v>46129</v>
      </c>
      <c r="L190" s="1252" t="s">
        <v>2225</v>
      </c>
      <c r="M190" s="1251">
        <v>25</v>
      </c>
      <c r="N190" s="1251"/>
      <c r="O190" s="1251"/>
      <c r="P190" s="2131"/>
      <c r="Q190" s="2131"/>
      <c r="R190" s="2131"/>
      <c r="S190" s="1234"/>
      <c r="T190" s="1234"/>
      <c r="U190" s="1234"/>
      <c r="V190" s="1743"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34" t="s">
        <v>1194</v>
      </c>
      <c r="C191" s="1736" t="s">
        <v>168</v>
      </c>
      <c r="D191" s="1251"/>
      <c r="E191" s="1230">
        <v>46128</v>
      </c>
      <c r="F191" s="314">
        <v>11.145</v>
      </c>
      <c r="G191" s="2098" t="s">
        <v>1975</v>
      </c>
      <c r="H191" s="2098"/>
      <c r="I191" s="2098"/>
      <c r="J191" s="2098"/>
      <c r="K191" s="1230">
        <v>46132</v>
      </c>
      <c r="L191" s="1252" t="s">
        <v>2226</v>
      </c>
      <c r="M191" s="1251">
        <v>20</v>
      </c>
      <c r="N191" s="1251"/>
      <c r="O191" s="1251"/>
      <c r="P191" s="2131"/>
      <c r="Q191" s="2131"/>
      <c r="R191" s="2131"/>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38" t="s">
        <v>1210</v>
      </c>
      <c r="C192" s="1739" t="s">
        <v>168</v>
      </c>
      <c r="D192" s="1251"/>
      <c r="E192" s="1230">
        <v>46129</v>
      </c>
      <c r="F192" s="314">
        <v>11.145</v>
      </c>
      <c r="G192" s="2098" t="s">
        <v>1975</v>
      </c>
      <c r="H192" s="2098"/>
      <c r="I192" s="2098"/>
      <c r="J192" s="2098"/>
      <c r="K192" s="1230">
        <v>46132</v>
      </c>
      <c r="L192" s="1252" t="s">
        <v>2225</v>
      </c>
      <c r="M192" s="1251">
        <v>25</v>
      </c>
      <c r="N192" s="1251"/>
      <c r="O192" s="1251"/>
      <c r="P192" s="2131"/>
      <c r="Q192" s="2131"/>
      <c r="R192" s="2131"/>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41" t="s">
        <v>1212</v>
      </c>
      <c r="C193" s="1739" t="s">
        <v>168</v>
      </c>
      <c r="D193" s="1251"/>
      <c r="E193" s="1230">
        <v>46132</v>
      </c>
      <c r="F193" s="314">
        <v>11.145</v>
      </c>
      <c r="G193" s="2098" t="s">
        <v>1975</v>
      </c>
      <c r="H193" s="2098"/>
      <c r="I193" s="2098"/>
      <c r="J193" s="2098"/>
      <c r="K193" s="1230">
        <v>46136</v>
      </c>
      <c r="L193" s="1252" t="s">
        <v>2225</v>
      </c>
      <c r="M193" s="1251">
        <v>25</v>
      </c>
      <c r="N193" s="1251"/>
      <c r="O193" s="1251"/>
      <c r="P193" s="2131"/>
      <c r="Q193" s="2131"/>
      <c r="R193" s="2131"/>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41" t="s">
        <v>1211</v>
      </c>
      <c r="C194" s="1739" t="s">
        <v>168</v>
      </c>
      <c r="D194" s="1251"/>
      <c r="E194" s="1230">
        <v>46132</v>
      </c>
      <c r="F194" s="314">
        <v>11.145</v>
      </c>
      <c r="G194" s="2098" t="s">
        <v>1975</v>
      </c>
      <c r="H194" s="2098"/>
      <c r="I194" s="2098"/>
      <c r="J194" s="2098"/>
      <c r="K194" s="1230">
        <v>46135</v>
      </c>
      <c r="L194" s="1252" t="s">
        <v>2226</v>
      </c>
      <c r="M194" s="1251">
        <v>20</v>
      </c>
      <c r="N194" s="1251"/>
      <c r="O194" s="1251"/>
      <c r="P194" s="2131"/>
      <c r="Q194" s="2131"/>
      <c r="R194" s="2131"/>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48" t="s">
        <v>1192</v>
      </c>
      <c r="C195" s="1745" t="s">
        <v>171</v>
      </c>
      <c r="D195" s="1251"/>
      <c r="E195" s="1230">
        <v>46136</v>
      </c>
      <c r="F195" s="1224" t="s">
        <v>1974</v>
      </c>
      <c r="G195" s="2098" t="s">
        <v>1975</v>
      </c>
      <c r="H195" s="2098"/>
      <c r="I195" s="2098"/>
      <c r="J195" s="2098"/>
      <c r="K195" s="1230">
        <v>46141</v>
      </c>
      <c r="L195" s="1252" t="s">
        <v>2225</v>
      </c>
      <c r="M195" s="1251">
        <v>25</v>
      </c>
      <c r="N195" s="1251"/>
      <c r="O195" s="1251"/>
      <c r="P195" s="2131"/>
      <c r="Q195" s="2131"/>
      <c r="R195" s="2131"/>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30" si="3">A195+1</f>
        <v>195</v>
      </c>
      <c r="B196" s="1748" t="s">
        <v>1196</v>
      </c>
      <c r="C196" s="1745" t="s">
        <v>168</v>
      </c>
      <c r="D196" s="1251"/>
      <c r="E196" s="1230">
        <v>46135</v>
      </c>
      <c r="F196" s="314">
        <v>11.145</v>
      </c>
      <c r="G196" s="2098" t="s">
        <v>1975</v>
      </c>
      <c r="H196" s="2098"/>
      <c r="I196" s="2098"/>
      <c r="J196" s="2098"/>
      <c r="K196" s="1733">
        <v>46144</v>
      </c>
      <c r="L196" s="1252" t="s">
        <v>2226</v>
      </c>
      <c r="M196" s="1251">
        <v>20</v>
      </c>
      <c r="N196" s="1251"/>
      <c r="O196" s="1251"/>
      <c r="P196" s="2131"/>
      <c r="Q196" s="2131"/>
      <c r="R196" s="2131"/>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58" t="s">
        <v>1197</v>
      </c>
      <c r="C197" s="1759" t="s">
        <v>168</v>
      </c>
      <c r="D197" s="1251"/>
      <c r="E197" s="1230">
        <v>46141</v>
      </c>
      <c r="F197" s="314">
        <v>11.145</v>
      </c>
      <c r="G197" s="2098" t="s">
        <v>1975</v>
      </c>
      <c r="H197" s="2098"/>
      <c r="I197" s="2098"/>
      <c r="J197" s="2098"/>
      <c r="K197" s="1230">
        <v>46144</v>
      </c>
      <c r="L197" s="1252" t="s">
        <v>2225</v>
      </c>
      <c r="M197" s="1251">
        <v>25</v>
      </c>
      <c r="N197" s="1251"/>
      <c r="O197" s="1251"/>
      <c r="P197" s="2131"/>
      <c r="Q197" s="2131"/>
      <c r="R197" s="2131"/>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66" t="s">
        <v>525</v>
      </c>
      <c r="C198" s="1767" t="s">
        <v>168</v>
      </c>
      <c r="D198" s="1251"/>
      <c r="E198" s="1230">
        <v>46144</v>
      </c>
      <c r="F198" s="314">
        <v>11.145</v>
      </c>
      <c r="G198" s="2098" t="s">
        <v>1975</v>
      </c>
      <c r="H198" s="2098"/>
      <c r="I198" s="2098"/>
      <c r="J198" s="2098"/>
      <c r="K198" s="1230">
        <v>46145</v>
      </c>
      <c r="L198" s="1252" t="s">
        <v>2225</v>
      </c>
      <c r="M198" s="1251">
        <v>25</v>
      </c>
      <c r="N198" s="1778"/>
      <c r="O198" s="1778"/>
      <c r="P198" s="2134"/>
      <c r="Q198" s="2131"/>
      <c r="R198" s="2131"/>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66" t="s">
        <v>1202</v>
      </c>
      <c r="C199" s="1767" t="s">
        <v>171</v>
      </c>
      <c r="D199" s="1251"/>
      <c r="E199" s="1230">
        <v>46144</v>
      </c>
      <c r="F199" s="1762"/>
      <c r="G199" s="2098" t="s">
        <v>1975</v>
      </c>
      <c r="H199" s="2098"/>
      <c r="I199" s="2098"/>
      <c r="J199" s="2098"/>
      <c r="K199" s="1230">
        <v>46148</v>
      </c>
      <c r="L199" s="1252" t="s">
        <v>2226</v>
      </c>
      <c r="M199" s="1251">
        <v>21</v>
      </c>
      <c r="N199" s="1778">
        <v>7</v>
      </c>
      <c r="O199" s="1778"/>
      <c r="P199" s="2134"/>
      <c r="Q199" s="2131"/>
      <c r="R199" s="2131"/>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53" t="s">
        <v>150</v>
      </c>
      <c r="C200" s="1754" t="s">
        <v>101</v>
      </c>
      <c r="D200" s="1755"/>
      <c r="E200" s="1230">
        <v>46139</v>
      </c>
      <c r="F200" s="1224">
        <v>18.727</v>
      </c>
      <c r="G200" s="2098" t="s">
        <v>1975</v>
      </c>
      <c r="H200" s="2098"/>
      <c r="I200" s="2098"/>
      <c r="J200" s="2098"/>
      <c r="K200" s="1230">
        <v>46149</v>
      </c>
      <c r="L200" s="1783" t="s">
        <v>2246</v>
      </c>
      <c r="M200" s="1755">
        <v>23</v>
      </c>
      <c r="N200" s="1755">
        <v>4</v>
      </c>
      <c r="O200" s="1755"/>
      <c r="P200" s="2131"/>
      <c r="Q200" s="2131"/>
      <c r="R200" s="2131"/>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74" t="s">
        <v>1203</v>
      </c>
      <c r="C201" s="1775" t="s">
        <v>228</v>
      </c>
      <c r="D201" s="1776"/>
      <c r="E201" s="1230">
        <v>46146</v>
      </c>
      <c r="F201" s="1224" t="s">
        <v>1974</v>
      </c>
      <c r="G201" s="2098" t="s">
        <v>1975</v>
      </c>
      <c r="H201" s="2098"/>
      <c r="I201" s="2098"/>
      <c r="J201" s="2098"/>
      <c r="K201" s="1230">
        <v>46150</v>
      </c>
      <c r="L201" s="1252" t="s">
        <v>2236</v>
      </c>
      <c r="M201" s="1776">
        <v>20</v>
      </c>
      <c r="N201" s="1776">
        <v>5</v>
      </c>
      <c r="O201" s="1776"/>
      <c r="P201" s="2131"/>
      <c r="Q201" s="2131"/>
      <c r="R201" s="2131"/>
      <c r="S201" s="1779"/>
      <c r="T201" s="177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72" t="s">
        <v>274</v>
      </c>
      <c r="C202" s="1773" t="s">
        <v>168</v>
      </c>
      <c r="D202" s="1251"/>
      <c r="E202" s="1230">
        <v>46145</v>
      </c>
      <c r="F202" s="314">
        <v>11.145</v>
      </c>
      <c r="G202" s="2098" t="s">
        <v>1975</v>
      </c>
      <c r="H202" s="2098"/>
      <c r="I202" s="2098"/>
      <c r="J202" s="2098"/>
      <c r="K202" s="1230">
        <v>46151</v>
      </c>
      <c r="L202" s="1252" t="s">
        <v>2247</v>
      </c>
      <c r="M202" s="1251">
        <v>24</v>
      </c>
      <c r="N202" s="1778">
        <v>7</v>
      </c>
      <c r="O202" s="1778"/>
      <c r="P202" s="2186"/>
      <c r="Q202" s="2187"/>
      <c r="R202" s="2187"/>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61" t="s">
        <v>435</v>
      </c>
      <c r="C203" s="1763" t="s">
        <v>171</v>
      </c>
      <c r="D203" s="1251"/>
      <c r="E203" s="1230">
        <v>46142</v>
      </c>
      <c r="F203" s="1762">
        <v>11.997</v>
      </c>
      <c r="G203" s="2098" t="s">
        <v>1975</v>
      </c>
      <c r="H203" s="2098"/>
      <c r="I203" s="2098"/>
      <c r="J203" s="2098"/>
      <c r="K203" s="1230">
        <v>45787</v>
      </c>
      <c r="L203" s="1812" t="s">
        <v>2261</v>
      </c>
      <c r="M203" s="1251">
        <v>18</v>
      </c>
      <c r="N203" s="1251">
        <v>4</v>
      </c>
      <c r="O203" s="1251"/>
      <c r="P203" s="2188"/>
      <c r="Q203" s="2131"/>
      <c r="R203" s="2131"/>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81" t="s">
        <v>1201</v>
      </c>
      <c r="C204" s="1782" t="s">
        <v>168</v>
      </c>
      <c r="D204" s="1251"/>
      <c r="E204" s="1230">
        <v>46149</v>
      </c>
      <c r="F204" s="314">
        <v>11.145</v>
      </c>
      <c r="G204" s="2098" t="s">
        <v>1975</v>
      </c>
      <c r="H204" s="2098"/>
      <c r="I204" s="2098"/>
      <c r="J204" s="2098"/>
      <c r="K204" s="1230">
        <v>46153</v>
      </c>
      <c r="L204" s="1252" t="s">
        <v>2226</v>
      </c>
      <c r="M204" s="1251">
        <v>21</v>
      </c>
      <c r="N204" s="1778">
        <v>7</v>
      </c>
      <c r="O204" s="1251"/>
      <c r="P204" s="2183"/>
      <c r="Q204" s="2131"/>
      <c r="R204" s="2131"/>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81" t="s">
        <v>1204</v>
      </c>
      <c r="C205" s="1782" t="s">
        <v>153</v>
      </c>
      <c r="D205" s="1251"/>
      <c r="E205" s="1230">
        <v>46149</v>
      </c>
      <c r="F205" s="1762"/>
      <c r="G205" s="2098" t="s">
        <v>1975</v>
      </c>
      <c r="H205" s="2098"/>
      <c r="I205" s="2098"/>
      <c r="J205" s="2098"/>
      <c r="K205" s="1230">
        <v>46154</v>
      </c>
      <c r="L205" s="1252" t="s">
        <v>2225</v>
      </c>
      <c r="M205" s="1251">
        <v>21</v>
      </c>
      <c r="N205" s="1778">
        <v>7</v>
      </c>
      <c r="O205" s="1251"/>
      <c r="P205" s="2183"/>
      <c r="Q205" s="2131"/>
      <c r="R205" s="2131"/>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81" t="s">
        <v>393</v>
      </c>
      <c r="C206" s="1825" t="s">
        <v>168</v>
      </c>
      <c r="D206" s="1755"/>
      <c r="E206" s="1230">
        <v>46150</v>
      </c>
      <c r="F206" s="314">
        <v>11.145</v>
      </c>
      <c r="G206" s="2098" t="s">
        <v>1975</v>
      </c>
      <c r="H206" s="2098"/>
      <c r="I206" s="2098"/>
      <c r="J206" s="2098"/>
      <c r="K206" s="1230">
        <v>46156</v>
      </c>
      <c r="L206" s="1783" t="s">
        <v>2246</v>
      </c>
      <c r="M206" s="1755">
        <v>23</v>
      </c>
      <c r="N206" s="1755">
        <v>4</v>
      </c>
      <c r="O206" s="1755"/>
      <c r="P206" s="2183"/>
      <c r="Q206" s="2131"/>
      <c r="R206" s="2131"/>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84" t="s">
        <v>1206</v>
      </c>
      <c r="C207" s="1785" t="s">
        <v>168</v>
      </c>
      <c r="D207" s="1251"/>
      <c r="E207" s="1230">
        <v>46150</v>
      </c>
      <c r="F207" s="314">
        <v>11.145</v>
      </c>
      <c r="G207" s="2098" t="s">
        <v>1975</v>
      </c>
      <c r="H207" s="2098"/>
      <c r="I207" s="2098"/>
      <c r="J207" s="2098"/>
      <c r="K207" s="1230">
        <v>46157</v>
      </c>
      <c r="L207" s="1829" t="s">
        <v>2226</v>
      </c>
      <c r="M207" s="1251">
        <v>21</v>
      </c>
      <c r="N207" s="1778">
        <v>7</v>
      </c>
      <c r="O207" s="1251"/>
      <c r="P207" s="2196"/>
      <c r="Q207" s="2122"/>
      <c r="R207" s="2123"/>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19" t="s">
        <v>1218</v>
      </c>
      <c r="C208" s="1820" t="s">
        <v>168</v>
      </c>
      <c r="D208" s="1251"/>
      <c r="E208" s="1230">
        <v>46155</v>
      </c>
      <c r="F208" s="314">
        <v>11.145</v>
      </c>
      <c r="G208" s="2098" t="s">
        <v>1975</v>
      </c>
      <c r="H208" s="2098"/>
      <c r="I208" s="2098"/>
      <c r="J208" s="2098"/>
      <c r="K208" s="1230">
        <v>46158</v>
      </c>
      <c r="L208" s="1252" t="s">
        <v>2225</v>
      </c>
      <c r="M208" s="1251">
        <v>21</v>
      </c>
      <c r="N208" s="1778">
        <v>7</v>
      </c>
      <c r="O208" s="1251"/>
      <c r="P208" s="2195"/>
      <c r="Q208" s="2122"/>
      <c r="R208" s="2123"/>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26" t="s">
        <v>1091</v>
      </c>
      <c r="C209" s="1827" t="s">
        <v>111</v>
      </c>
      <c r="D209" s="1251"/>
      <c r="E209" s="1828">
        <v>46151</v>
      </c>
      <c r="F209" s="1762"/>
      <c r="G209" s="2098" t="s">
        <v>1975</v>
      </c>
      <c r="H209" s="2098"/>
      <c r="I209" s="2098"/>
      <c r="J209" s="2098"/>
      <c r="K209" s="1828">
        <v>46160</v>
      </c>
      <c r="L209" s="1829" t="s">
        <v>2247</v>
      </c>
      <c r="M209" s="1251">
        <v>24</v>
      </c>
      <c r="N209" s="1778">
        <v>7</v>
      </c>
      <c r="O209" s="1251"/>
      <c r="P209" s="2197"/>
      <c r="Q209" s="2122"/>
      <c r="R209" s="2123"/>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830" t="s">
        <v>456</v>
      </c>
      <c r="C210" s="1831" t="s">
        <v>171</v>
      </c>
      <c r="D210" s="1251"/>
      <c r="E210" s="1828">
        <v>46153</v>
      </c>
      <c r="F210" s="1762"/>
      <c r="G210" s="2098" t="s">
        <v>1975</v>
      </c>
      <c r="H210" s="2098"/>
      <c r="I210" s="2098"/>
      <c r="J210" s="2098"/>
      <c r="K210" s="1828">
        <v>46161</v>
      </c>
      <c r="L210" s="1829" t="s">
        <v>2252</v>
      </c>
      <c r="M210" s="1251">
        <v>16</v>
      </c>
      <c r="N210" s="1251">
        <v>8</v>
      </c>
      <c r="O210" s="1251"/>
      <c r="P210" s="2185"/>
      <c r="Q210" s="2122"/>
      <c r="R210" s="2123"/>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32" t="s">
        <v>151</v>
      </c>
      <c r="C211" s="1833" t="s">
        <v>101</v>
      </c>
      <c r="D211" s="1755"/>
      <c r="E211" s="1828">
        <v>46156</v>
      </c>
      <c r="F211" s="1224">
        <v>18.727</v>
      </c>
      <c r="G211" s="2098" t="s">
        <v>1975</v>
      </c>
      <c r="H211" s="2098"/>
      <c r="I211" s="2098"/>
      <c r="J211" s="2098"/>
      <c r="K211" s="1828">
        <v>46161</v>
      </c>
      <c r="L211" s="1836" t="s">
        <v>2246</v>
      </c>
      <c r="M211" s="1755">
        <v>23</v>
      </c>
      <c r="N211" s="1755">
        <v>4</v>
      </c>
      <c r="O211" s="1755"/>
      <c r="P211" s="2198"/>
      <c r="Q211" s="2131"/>
      <c r="R211" s="2131"/>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34" t="s">
        <v>424</v>
      </c>
      <c r="C212" s="1833" t="s">
        <v>168</v>
      </c>
      <c r="D212" s="1251"/>
      <c r="E212" s="1828">
        <v>46152</v>
      </c>
      <c r="F212" s="314">
        <v>11.145</v>
      </c>
      <c r="G212" s="2098" t="s">
        <v>1975</v>
      </c>
      <c r="H212" s="2098"/>
      <c r="I212" s="2098"/>
      <c r="J212" s="2098"/>
      <c r="K212" s="1828">
        <v>46166</v>
      </c>
      <c r="L212" s="314" t="s">
        <v>2264</v>
      </c>
      <c r="M212" s="1251">
        <v>21</v>
      </c>
      <c r="N212" s="1251">
        <v>4</v>
      </c>
      <c r="O212" s="1251"/>
      <c r="P212" s="2121"/>
      <c r="Q212" s="2122"/>
      <c r="R212" s="2123"/>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54" t="s">
        <v>1193</v>
      </c>
      <c r="C213" s="1855" t="s">
        <v>171</v>
      </c>
      <c r="D213" s="1251"/>
      <c r="E213" s="1828">
        <v>46158</v>
      </c>
      <c r="F213" s="1224" t="s">
        <v>1974</v>
      </c>
      <c r="G213" s="2098" t="s">
        <v>1975</v>
      </c>
      <c r="H213" s="2098"/>
      <c r="I213" s="2098"/>
      <c r="J213" s="2098"/>
      <c r="K213" s="1828">
        <v>46166</v>
      </c>
      <c r="L213" s="1829" t="s">
        <v>2225</v>
      </c>
      <c r="M213" s="1251">
        <v>21</v>
      </c>
      <c r="N213" s="1778">
        <v>7</v>
      </c>
      <c r="O213" s="1251"/>
      <c r="P213" s="2121"/>
      <c r="Q213" s="2122"/>
      <c r="R213" s="2123"/>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35" t="s">
        <v>532</v>
      </c>
      <c r="C214" s="1827" t="s">
        <v>168</v>
      </c>
      <c r="D214" s="1251"/>
      <c r="E214" s="1828">
        <v>46158</v>
      </c>
      <c r="F214" s="314">
        <v>11.145</v>
      </c>
      <c r="G214" s="2098" t="s">
        <v>1975</v>
      </c>
      <c r="H214" s="2098"/>
      <c r="I214" s="2098"/>
      <c r="J214" s="2098"/>
      <c r="K214" s="1828">
        <v>46166</v>
      </c>
      <c r="L214" s="1829" t="s">
        <v>2226</v>
      </c>
      <c r="M214" s="1251">
        <v>21</v>
      </c>
      <c r="N214" s="1778">
        <v>7</v>
      </c>
      <c r="O214" s="1251"/>
      <c r="P214" s="2121"/>
      <c r="Q214" s="2122"/>
      <c r="R214" s="2123"/>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71" t="s">
        <v>1198</v>
      </c>
      <c r="C215" s="1872" t="s">
        <v>168</v>
      </c>
      <c r="D215" s="1251"/>
      <c r="E215" s="1828">
        <v>46166</v>
      </c>
      <c r="F215" s="314">
        <v>11.145</v>
      </c>
      <c r="G215" s="2098" t="s">
        <v>1975</v>
      </c>
      <c r="H215" s="2098"/>
      <c r="I215" s="2098"/>
      <c r="J215" s="2098"/>
      <c r="K215" s="1828">
        <v>46170</v>
      </c>
      <c r="L215" s="1829" t="s">
        <v>2226</v>
      </c>
      <c r="M215" s="1251">
        <v>21</v>
      </c>
      <c r="N215" s="1778">
        <v>7</v>
      </c>
      <c r="O215" s="1251"/>
      <c r="P215" s="2192"/>
      <c r="Q215" s="2193"/>
      <c r="R215" s="2194"/>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95" t="s">
        <v>230</v>
      </c>
      <c r="C216" s="1893" t="s">
        <v>168</v>
      </c>
      <c r="D216" s="1893"/>
      <c r="E216" s="1828">
        <v>46163</v>
      </c>
      <c r="F216" s="314">
        <v>11.145</v>
      </c>
      <c r="G216" s="2100" t="s">
        <v>1975</v>
      </c>
      <c r="H216" s="2101"/>
      <c r="I216" s="2101"/>
      <c r="J216" s="2102"/>
      <c r="K216" s="1828">
        <v>46172</v>
      </c>
      <c r="L216" s="1890" t="s">
        <v>2246</v>
      </c>
      <c r="M216" s="1893">
        <v>23</v>
      </c>
      <c r="N216" s="1893">
        <v>4</v>
      </c>
      <c r="O216" s="1893"/>
      <c r="P216" s="2189"/>
      <c r="Q216" s="2190"/>
      <c r="R216" s="2191"/>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95" t="s">
        <v>1855</v>
      </c>
      <c r="C217" s="1893" t="s">
        <v>118</v>
      </c>
      <c r="D217" s="1893"/>
      <c r="E217" s="1828">
        <v>46152</v>
      </c>
      <c r="F217" s="1224">
        <v>21.670999999999999</v>
      </c>
      <c r="G217" s="2100" t="s">
        <v>1975</v>
      </c>
      <c r="H217" s="2101"/>
      <c r="I217" s="2101"/>
      <c r="J217" s="2102"/>
      <c r="K217" s="1828">
        <v>46172</v>
      </c>
      <c r="L217" s="314" t="s">
        <v>2263</v>
      </c>
      <c r="M217" s="1893">
        <v>18</v>
      </c>
      <c r="N217" s="1893">
        <v>4</v>
      </c>
      <c r="O217" s="1893"/>
      <c r="P217" s="2184"/>
      <c r="Q217" s="2108"/>
      <c r="R217" s="2109"/>
      <c r="S217" s="1234"/>
      <c r="T217" s="1234"/>
      <c r="U217" s="1234"/>
      <c r="V217" s="123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95" t="s">
        <v>1199</v>
      </c>
      <c r="C218" s="1893" t="s">
        <v>171</v>
      </c>
      <c r="D218" s="1893"/>
      <c r="E218" s="1828">
        <v>46170</v>
      </c>
      <c r="F218" s="1224" t="s">
        <v>1974</v>
      </c>
      <c r="G218" s="2100" t="s">
        <v>1975</v>
      </c>
      <c r="H218" s="2101"/>
      <c r="I218" s="2101"/>
      <c r="J218" s="2102"/>
      <c r="K218" s="1828">
        <v>46173</v>
      </c>
      <c r="L218" s="1829" t="s">
        <v>2287</v>
      </c>
      <c r="M218" s="1893">
        <v>21</v>
      </c>
      <c r="N218" s="1896"/>
      <c r="O218" s="1893"/>
      <c r="P218" s="2124"/>
      <c r="Q218" s="2108"/>
      <c r="R218" s="2109"/>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97" t="s">
        <v>731</v>
      </c>
      <c r="C219" s="1898" t="s">
        <v>228</v>
      </c>
      <c r="D219" s="1898"/>
      <c r="E219" s="1733">
        <v>46166</v>
      </c>
      <c r="F219" s="1899">
        <v>11.997</v>
      </c>
      <c r="G219" s="2104" t="s">
        <v>1975</v>
      </c>
      <c r="H219" s="2105"/>
      <c r="I219" s="2105"/>
      <c r="J219" s="2106"/>
      <c r="K219" s="1733">
        <v>46173</v>
      </c>
      <c r="L219" s="1900" t="s">
        <v>2252</v>
      </c>
      <c r="M219" s="1898">
        <v>16</v>
      </c>
      <c r="N219" s="1898">
        <v>8</v>
      </c>
      <c r="O219" s="1898"/>
      <c r="P219" s="2127"/>
      <c r="Q219" s="2119"/>
      <c r="R219" s="2120"/>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95" t="s">
        <v>1215</v>
      </c>
      <c r="C220" s="1893" t="s">
        <v>171</v>
      </c>
      <c r="D220" s="1893"/>
      <c r="E220" s="1828">
        <v>46169</v>
      </c>
      <c r="F220" s="57">
        <v>11.997</v>
      </c>
      <c r="G220" s="2100" t="s">
        <v>1975</v>
      </c>
      <c r="H220" s="2101"/>
      <c r="I220" s="2101"/>
      <c r="J220" s="2102"/>
      <c r="K220" s="1828">
        <v>46176</v>
      </c>
      <c r="L220" s="1829" t="s">
        <v>2225</v>
      </c>
      <c r="M220" s="1893">
        <v>21</v>
      </c>
      <c r="N220" s="1896"/>
      <c r="O220" s="1893"/>
      <c r="P220" s="2124"/>
      <c r="Q220" s="2108"/>
      <c r="R220" s="2109"/>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95" t="s">
        <v>705</v>
      </c>
      <c r="C221" s="1893" t="s">
        <v>101</v>
      </c>
      <c r="D221" s="1893"/>
      <c r="E221" s="1828">
        <v>46136</v>
      </c>
      <c r="F221" s="1224">
        <v>18.727</v>
      </c>
      <c r="G221" s="2100" t="s">
        <v>1975</v>
      </c>
      <c r="H221" s="2101"/>
      <c r="I221" s="2101"/>
      <c r="J221" s="2102"/>
      <c r="K221" s="1828">
        <v>46178</v>
      </c>
      <c r="L221" s="314" t="s">
        <v>2264</v>
      </c>
      <c r="M221" s="1893">
        <v>21</v>
      </c>
      <c r="N221" s="1893">
        <v>4</v>
      </c>
      <c r="O221" s="1893"/>
      <c r="P221" s="2126"/>
      <c r="Q221" s="2108"/>
      <c r="R221" s="2109"/>
      <c r="S221" s="1234"/>
      <c r="T221" s="1234"/>
      <c r="U221" s="1234"/>
      <c r="V221" s="1234"/>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95" t="s">
        <v>149</v>
      </c>
      <c r="C222" s="1893" t="s">
        <v>111</v>
      </c>
      <c r="D222" s="1893"/>
      <c r="E222" s="1828">
        <v>46161</v>
      </c>
      <c r="F222" s="1224">
        <v>21.402999999999999</v>
      </c>
      <c r="G222" s="2100" t="s">
        <v>1975</v>
      </c>
      <c r="H222" s="2101"/>
      <c r="I222" s="2101"/>
      <c r="J222" s="2102"/>
      <c r="K222" s="1828">
        <v>46179</v>
      </c>
      <c r="L222" s="1890" t="s">
        <v>2246</v>
      </c>
      <c r="M222" s="1893"/>
      <c r="N222" s="1893"/>
      <c r="O222" s="1893"/>
      <c r="P222" s="2125"/>
      <c r="Q222" s="2108"/>
      <c r="R222" s="2109"/>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95" t="s">
        <v>100</v>
      </c>
      <c r="C223" s="1893" t="s">
        <v>2283</v>
      </c>
      <c r="D223" s="1893"/>
      <c r="E223" s="1828">
        <v>46167</v>
      </c>
      <c r="F223" s="314"/>
      <c r="G223" s="2100" t="s">
        <v>1975</v>
      </c>
      <c r="H223" s="2101"/>
      <c r="I223" s="2101"/>
      <c r="J223" s="2102"/>
      <c r="K223" s="1828">
        <v>46182</v>
      </c>
      <c r="L223" s="1829" t="s">
        <v>2226</v>
      </c>
      <c r="M223" s="1893">
        <v>21</v>
      </c>
      <c r="N223" s="1896">
        <v>7</v>
      </c>
      <c r="O223" s="1893"/>
      <c r="P223" s="2125"/>
      <c r="Q223" s="2108"/>
      <c r="R223" s="2109"/>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95" t="s">
        <v>1216</v>
      </c>
      <c r="C224" s="1893" t="s">
        <v>171</v>
      </c>
      <c r="D224" s="1893"/>
      <c r="E224" s="1828">
        <v>46175</v>
      </c>
      <c r="F224" s="1224" t="s">
        <v>1974</v>
      </c>
      <c r="G224" s="2100" t="s">
        <v>1975</v>
      </c>
      <c r="H224" s="2101"/>
      <c r="I224" s="2101"/>
      <c r="J224" s="2102"/>
      <c r="K224" s="1828">
        <v>46182</v>
      </c>
      <c r="L224" s="1829" t="s">
        <v>2225</v>
      </c>
      <c r="M224" s="1893">
        <v>21</v>
      </c>
      <c r="N224" s="1896"/>
      <c r="O224" s="1893"/>
      <c r="P224" s="2125"/>
      <c r="Q224" s="2108"/>
      <c r="R224" s="2109"/>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8" customHeight="1">
      <c r="A225" s="57">
        <f t="shared" si="3"/>
        <v>224</v>
      </c>
      <c r="B225" s="1895" t="s">
        <v>1858</v>
      </c>
      <c r="C225" s="1893" t="s">
        <v>101</v>
      </c>
      <c r="D225" s="1893"/>
      <c r="E225" s="1828">
        <v>46161</v>
      </c>
      <c r="F225" s="1224">
        <v>18.727</v>
      </c>
      <c r="G225" s="2098" t="s">
        <v>264</v>
      </c>
      <c r="H225" s="2098"/>
      <c r="I225" s="2098"/>
      <c r="J225" s="2098"/>
      <c r="K225" s="1828"/>
      <c r="L225" s="1829" t="s">
        <v>2252</v>
      </c>
      <c r="M225" s="1893">
        <v>16</v>
      </c>
      <c r="N225" s="1893"/>
      <c r="O225" s="1893"/>
      <c r="P225" s="2528" t="s">
        <v>2333</v>
      </c>
      <c r="Q225" s="2190"/>
      <c r="R225" s="2191"/>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0" customHeight="1">
      <c r="A226" s="57">
        <f t="shared" si="3"/>
        <v>225</v>
      </c>
      <c r="B226" s="1901" t="s">
        <v>108</v>
      </c>
      <c r="C226" s="1891" t="s">
        <v>123</v>
      </c>
      <c r="D226" s="1893"/>
      <c r="E226" s="1230">
        <v>46154</v>
      </c>
      <c r="F226" s="1227" t="s">
        <v>1980</v>
      </c>
      <c r="G226" s="2098" t="s">
        <v>214</v>
      </c>
      <c r="H226" s="2098"/>
      <c r="I226" s="2098"/>
      <c r="J226" s="2098"/>
      <c r="K226" s="1230"/>
      <c r="L226" s="1252" t="s">
        <v>2225</v>
      </c>
      <c r="M226" s="1893"/>
      <c r="N226" s="1896"/>
      <c r="O226" s="1893"/>
      <c r="P226" s="2127" t="s">
        <v>2286</v>
      </c>
      <c r="Q226" s="2119"/>
      <c r="R226" s="2120"/>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29" customHeight="1">
      <c r="A227" s="57">
        <f t="shared" si="3"/>
        <v>226</v>
      </c>
      <c r="B227" s="1895" t="s">
        <v>421</v>
      </c>
      <c r="C227" s="1893" t="s">
        <v>228</v>
      </c>
      <c r="D227" s="1893"/>
      <c r="E227" s="1828">
        <v>46175</v>
      </c>
      <c r="F227" s="1224">
        <v>13.686999999999999</v>
      </c>
      <c r="G227" s="2098" t="s">
        <v>214</v>
      </c>
      <c r="H227" s="2098"/>
      <c r="I227" s="2098"/>
      <c r="J227" s="2098"/>
      <c r="K227" s="1828"/>
      <c r="L227" s="314" t="s">
        <v>2263</v>
      </c>
      <c r="M227" s="1893">
        <v>21</v>
      </c>
      <c r="N227" s="1893">
        <v>4</v>
      </c>
      <c r="O227" s="1893"/>
      <c r="P227" s="2527" t="s">
        <v>2332</v>
      </c>
      <c r="Q227" s="2525"/>
      <c r="R227" s="2526"/>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906" t="s">
        <v>1217</v>
      </c>
      <c r="C228" s="1893" t="s">
        <v>2308</v>
      </c>
      <c r="D228" s="1893"/>
      <c r="E228" s="1828">
        <v>46180</v>
      </c>
      <c r="F228" s="1224" t="s">
        <v>1974</v>
      </c>
      <c r="G228" s="2100" t="s">
        <v>264</v>
      </c>
      <c r="H228" s="2101"/>
      <c r="I228" s="2101"/>
      <c r="J228" s="2102"/>
      <c r="K228" s="1828"/>
      <c r="L228" s="1829" t="s">
        <v>2225</v>
      </c>
      <c r="M228" s="1893">
        <v>21</v>
      </c>
      <c r="N228" s="1896"/>
      <c r="O228" s="1893"/>
      <c r="P228" s="2531" t="s">
        <v>2336</v>
      </c>
      <c r="Q228" s="2108"/>
      <c r="R228" s="2109"/>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65" customHeight="1">
      <c r="A229" s="57">
        <f t="shared" si="3"/>
        <v>228</v>
      </c>
      <c r="B229" s="1913" t="s">
        <v>107</v>
      </c>
      <c r="C229" s="1914" t="s">
        <v>101</v>
      </c>
      <c r="D229" s="1904"/>
      <c r="E229" s="1915">
        <v>46183</v>
      </c>
      <c r="F229" s="1224">
        <v>18.727</v>
      </c>
      <c r="G229" s="2113" t="s">
        <v>264</v>
      </c>
      <c r="H229" s="2114"/>
      <c r="I229" s="2114"/>
      <c r="J229" s="2115"/>
      <c r="K229" s="1905"/>
      <c r="L229" s="1913" t="s">
        <v>2314</v>
      </c>
      <c r="M229" s="1893">
        <v>21</v>
      </c>
      <c r="N229" s="1904"/>
      <c r="O229" s="1904"/>
      <c r="P229" s="2530" t="s">
        <v>2335</v>
      </c>
      <c r="Q229" s="2110"/>
      <c r="R229" s="2111"/>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c r="A230" s="57">
        <f t="shared" si="3"/>
        <v>229</v>
      </c>
      <c r="B230" s="1905"/>
      <c r="C230" s="1905"/>
      <c r="D230" s="1904"/>
      <c r="E230" s="1905"/>
      <c r="F230" s="1904"/>
      <c r="G230" s="2116"/>
      <c r="H230" s="2117"/>
      <c r="I230" s="2117"/>
      <c r="J230" s="2118"/>
      <c r="K230" s="1905"/>
      <c r="L230" s="1905"/>
      <c r="M230" s="1904"/>
      <c r="N230" s="1904"/>
      <c r="O230" s="1904"/>
      <c r="P230" s="2112"/>
      <c r="Q230" s="2110"/>
      <c r="R230" s="2111"/>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c r="A231" s="1904"/>
      <c r="B231" s="1905"/>
      <c r="C231" s="1905"/>
      <c r="D231" s="1904"/>
      <c r="E231" s="1905"/>
      <c r="F231" s="1904"/>
      <c r="G231" s="2116"/>
      <c r="H231" s="2117"/>
      <c r="I231" s="2117"/>
      <c r="J231" s="2118"/>
      <c r="K231" s="1905"/>
      <c r="L231" s="1905"/>
      <c r="M231" s="1904"/>
      <c r="N231" s="1904"/>
      <c r="O231" s="1904"/>
      <c r="P231" s="2112"/>
      <c r="Q231" s="2110"/>
      <c r="R231" s="2111"/>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c r="A232" s="1904"/>
      <c r="B232" s="1905"/>
      <c r="C232" s="1905"/>
      <c r="D232" s="1904"/>
      <c r="E232" s="1905"/>
      <c r="F232" s="1904"/>
      <c r="G232" s="2116"/>
      <c r="H232" s="2117"/>
      <c r="I232" s="2117"/>
      <c r="J232" s="2118"/>
      <c r="K232" s="1905"/>
      <c r="L232" s="1905"/>
      <c r="M232" s="1904"/>
      <c r="N232" s="1904"/>
      <c r="O232" s="1904"/>
      <c r="P232" s="2112"/>
      <c r="Q232" s="2110"/>
      <c r="R232" s="2111"/>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904"/>
      <c r="B233" s="1905"/>
      <c r="C233" s="1905"/>
      <c r="D233" s="1904"/>
      <c r="E233" s="1905"/>
      <c r="F233" s="1904"/>
      <c r="G233" s="2116"/>
      <c r="H233" s="2117"/>
      <c r="I233" s="2117"/>
      <c r="J233" s="2118"/>
      <c r="K233" s="1905"/>
      <c r="L233" s="1905"/>
      <c r="M233" s="1904"/>
      <c r="N233" s="1904"/>
      <c r="O233" s="1904"/>
      <c r="P233" s="2112"/>
      <c r="Q233" s="2110"/>
      <c r="R233" s="2111"/>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904"/>
      <c r="B234" s="1905"/>
      <c r="C234" s="1905"/>
      <c r="D234" s="1904"/>
      <c r="E234" s="1905"/>
      <c r="F234" s="1904"/>
      <c r="G234" s="2116"/>
      <c r="H234" s="2117"/>
      <c r="I234" s="2117"/>
      <c r="J234" s="2118"/>
      <c r="K234" s="1905"/>
      <c r="L234" s="1905"/>
      <c r="M234" s="1904"/>
      <c r="N234" s="1904"/>
      <c r="O234" s="1904"/>
      <c r="P234" s="2112"/>
      <c r="Q234" s="2110"/>
      <c r="R234" s="2111"/>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904"/>
      <c r="B235" s="1905"/>
      <c r="C235" s="1905"/>
      <c r="D235" s="1904"/>
      <c r="E235" s="1905"/>
      <c r="F235" s="1904"/>
      <c r="G235" s="2116"/>
      <c r="H235" s="2117"/>
      <c r="I235" s="2117"/>
      <c r="J235" s="2118"/>
      <c r="K235" s="1905"/>
      <c r="L235" s="1905"/>
      <c r="M235" s="1904"/>
      <c r="N235" s="1904"/>
      <c r="O235" s="1904"/>
      <c r="P235" s="2112"/>
      <c r="Q235" s="2110"/>
      <c r="R235" s="2111"/>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904"/>
      <c r="B236" s="1905"/>
      <c r="C236" s="1905"/>
      <c r="D236" s="1904"/>
      <c r="E236" s="1905"/>
      <c r="F236" s="1904"/>
      <c r="G236" s="2116"/>
      <c r="H236" s="2117"/>
      <c r="I236" s="2117"/>
      <c r="J236" s="2118"/>
      <c r="K236" s="1905"/>
      <c r="L236" s="1905"/>
      <c r="M236" s="1904"/>
      <c r="N236" s="1904"/>
      <c r="O236" s="1904"/>
      <c r="P236" s="2112"/>
      <c r="Q236" s="2110"/>
      <c r="R236" s="2111"/>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c r="A239" s="1234"/>
      <c r="B239" s="1235"/>
      <c r="C239" s="1235"/>
      <c r="D239" s="1234"/>
      <c r="E239" s="1235"/>
      <c r="F239" s="1234"/>
      <c r="K239" s="1235"/>
      <c r="L239" s="1235"/>
      <c r="M239" s="1234"/>
      <c r="N239" s="1234"/>
      <c r="O239" s="1234"/>
      <c r="P239" s="1234"/>
      <c r="Q239" s="1234"/>
      <c r="R239" s="1234"/>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c r="A240" s="1234"/>
      <c r="B240" s="1235"/>
      <c r="C240" s="1235"/>
      <c r="D240" s="1234"/>
      <c r="E240" s="1235"/>
      <c r="F240" s="1234"/>
      <c r="K240" s="1235"/>
      <c r="L240" s="1235"/>
      <c r="M240" s="1234"/>
      <c r="N240" s="1234"/>
      <c r="O240" s="1234"/>
      <c r="P240" s="1234"/>
      <c r="Q240" s="1234"/>
      <c r="R240" s="1234"/>
      <c r="S240" s="1234"/>
      <c r="T240" s="1234"/>
      <c r="U240" s="1234"/>
      <c r="V240" s="1234"/>
      <c r="W240" s="1234"/>
      <c r="X240" s="1234"/>
      <c r="Y240" s="1234"/>
      <c r="Z240" s="1234"/>
      <c r="AA240" s="1234"/>
      <c r="AB240" s="1234"/>
      <c r="AC240" s="1234"/>
      <c r="AD240" s="1234"/>
      <c r="AE240" s="1234"/>
      <c r="AF240" s="1234"/>
      <c r="AG240" s="1234"/>
      <c r="AH240" s="1234"/>
      <c r="AI240" s="1234"/>
      <c r="AJ240" s="1234"/>
      <c r="AK240" s="1234"/>
      <c r="AL240" s="1234"/>
      <c r="AM240" s="1234"/>
      <c r="AN240" s="1234"/>
      <c r="AO240" s="1234"/>
      <c r="AP240" s="1234"/>
      <c r="AQ240" s="1234"/>
      <c r="AR240" s="1234"/>
      <c r="AS240" s="1234"/>
      <c r="AT240" s="1234"/>
      <c r="AU240" s="1234"/>
      <c r="AV240" s="1234"/>
      <c r="AW240" s="1234"/>
      <c r="AX240" s="1234"/>
    </row>
    <row r="241" spans="1:50">
      <c r="A241" s="1234"/>
      <c r="B241" s="1235"/>
      <c r="C241" s="1235"/>
      <c r="D241" s="1234"/>
      <c r="E241" s="1235"/>
      <c r="F241" s="1234"/>
      <c r="K241" s="1235"/>
      <c r="L241" s="1235"/>
      <c r="M241" s="1234"/>
      <c r="N241" s="1234"/>
      <c r="O241" s="1234"/>
      <c r="P241" s="1234"/>
      <c r="Q241" s="1234"/>
      <c r="R241" s="1234"/>
      <c r="S241" s="1234"/>
      <c r="T241" s="1234"/>
      <c r="U241" s="1234"/>
      <c r="V241" s="1234"/>
      <c r="W241" s="1234"/>
      <c r="X241" s="1234"/>
      <c r="Y241" s="1234"/>
      <c r="Z241" s="1234"/>
      <c r="AA241" s="1234"/>
      <c r="AB241" s="1234"/>
      <c r="AC241" s="1234"/>
      <c r="AD241" s="1234"/>
      <c r="AE241" s="1234"/>
      <c r="AF241" s="1234"/>
      <c r="AG241" s="1234"/>
      <c r="AH241" s="1234"/>
      <c r="AI241" s="1234"/>
      <c r="AJ241" s="1234"/>
      <c r="AK241" s="1234"/>
      <c r="AL241" s="1234"/>
      <c r="AM241" s="1234"/>
      <c r="AN241" s="1234"/>
      <c r="AO241" s="1234"/>
      <c r="AP241" s="1234"/>
      <c r="AQ241" s="1234"/>
      <c r="AR241" s="1234"/>
      <c r="AS241" s="1234"/>
      <c r="AT241" s="1234"/>
      <c r="AU241" s="1234"/>
      <c r="AV241" s="1234"/>
      <c r="AW241" s="1234"/>
      <c r="AX241" s="1234"/>
    </row>
    <row r="242" spans="1:50">
      <c r="A242" s="1234"/>
      <c r="B242" s="1235"/>
      <c r="C242" s="1235"/>
      <c r="D242" s="1234"/>
      <c r="E242" s="1235"/>
      <c r="F242" s="1234"/>
      <c r="K242" s="1235"/>
      <c r="L242" s="1235"/>
      <c r="M242" s="1234"/>
      <c r="N242" s="1234"/>
      <c r="O242" s="1234"/>
      <c r="P242" s="1234"/>
      <c r="Q242" s="1234"/>
      <c r="R242" s="1234"/>
      <c r="S242" s="123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c r="A243" s="1234"/>
      <c r="B243" s="1235"/>
      <c r="C243" s="1235"/>
      <c r="D243" s="1234"/>
      <c r="E243" s="1235"/>
      <c r="F243" s="1234"/>
      <c r="K243" s="1235"/>
      <c r="L243" s="1235"/>
      <c r="M243" s="1234"/>
      <c r="N243" s="1234"/>
      <c r="O243" s="1234"/>
      <c r="P243" s="1234"/>
      <c r="Q243" s="1234"/>
      <c r="R243" s="1234"/>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c r="A244" s="1234"/>
      <c r="B244" s="1235"/>
      <c r="C244" s="1235"/>
      <c r="D244" s="1234"/>
      <c r="E244" s="1235"/>
      <c r="F244" s="1234"/>
      <c r="K244" s="1235"/>
      <c r="L244" s="1235"/>
      <c r="M244" s="1234"/>
      <c r="N244" s="1234"/>
      <c r="O244" s="1234"/>
      <c r="P244" s="1234"/>
      <c r="Q244" s="1234"/>
      <c r="R244" s="1234"/>
      <c r="S244" s="1234"/>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c r="A245" s="1234"/>
      <c r="B245" s="1235"/>
      <c r="C245" s="1235"/>
      <c r="D245" s="1234"/>
      <c r="E245" s="1235"/>
      <c r="F245" s="1234"/>
      <c r="K245" s="1235"/>
      <c r="L245" s="1235"/>
      <c r="M245" s="1234"/>
      <c r="N245" s="1234"/>
      <c r="O245" s="1234"/>
      <c r="P245" s="1234"/>
      <c r="Q245" s="1234"/>
      <c r="R245" s="1234"/>
    </row>
    <row r="246" spans="1:50">
      <c r="A246" s="1234"/>
      <c r="B246" s="1235"/>
      <c r="C246" s="1235"/>
      <c r="D246" s="1234"/>
      <c r="E246" s="1235"/>
      <c r="F246" s="1234"/>
      <c r="K246" s="1235"/>
      <c r="L246" s="1235"/>
      <c r="M246" s="1234"/>
      <c r="N246" s="1234"/>
      <c r="O246" s="1234"/>
      <c r="P246" s="1234"/>
      <c r="Q246" s="1234"/>
      <c r="R246" s="1234"/>
    </row>
    <row r="247" spans="1:50">
      <c r="A247" s="1234"/>
      <c r="B247" s="1235"/>
      <c r="C247" s="1235"/>
      <c r="D247" s="1234"/>
      <c r="E247" s="1235"/>
      <c r="F247" s="1234"/>
      <c r="K247" s="1235"/>
      <c r="L247" s="1235"/>
      <c r="M247" s="1234"/>
      <c r="N247" s="1234"/>
      <c r="O247" s="1234"/>
      <c r="P247" s="1234"/>
      <c r="Q247" s="1234"/>
      <c r="R247" s="1234"/>
    </row>
  </sheetData>
  <autoFilter ref="A1:R227" xr:uid="{7EC10CA2-F30C-480F-8BCA-4B793AD7B1A8}">
    <filterColumn colId="6" showButton="0"/>
    <filterColumn colId="7" showButton="0"/>
    <filterColumn colId="8" showButton="0"/>
    <filterColumn colId="15" showButton="0"/>
    <filterColumn colId="16" showButton="0"/>
  </autoFilter>
  <mergeCells count="471">
    <mergeCell ref="G208:J208"/>
    <mergeCell ref="P208:R208"/>
    <mergeCell ref="G212:J212"/>
    <mergeCell ref="P212:R212"/>
    <mergeCell ref="P207:R207"/>
    <mergeCell ref="P209:R209"/>
    <mergeCell ref="G225:J225"/>
    <mergeCell ref="P225:R225"/>
    <mergeCell ref="G214:J214"/>
    <mergeCell ref="P214:R214"/>
    <mergeCell ref="G211:J211"/>
    <mergeCell ref="P211:R211"/>
    <mergeCell ref="G219:J219"/>
    <mergeCell ref="P219:R219"/>
    <mergeCell ref="G222:J222"/>
    <mergeCell ref="P222:R222"/>
    <mergeCell ref="G218:J218"/>
    <mergeCell ref="P218:R218"/>
    <mergeCell ref="G224:J224"/>
    <mergeCell ref="P224:R224"/>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27:J227"/>
    <mergeCell ref="P227:R227"/>
    <mergeCell ref="G213:J213"/>
    <mergeCell ref="P213:R213"/>
    <mergeCell ref="G220:J220"/>
    <mergeCell ref="P220:R220"/>
    <mergeCell ref="G223:J223"/>
    <mergeCell ref="P223:R223"/>
    <mergeCell ref="G221:J221"/>
    <mergeCell ref="P221:R221"/>
    <mergeCell ref="G226:J226"/>
    <mergeCell ref="P226:R226"/>
    <mergeCell ref="G228:J228"/>
    <mergeCell ref="G229:J229"/>
    <mergeCell ref="G230:J230"/>
    <mergeCell ref="G231:J231"/>
    <mergeCell ref="G232:J232"/>
    <mergeCell ref="G233:J233"/>
    <mergeCell ref="G234:J234"/>
    <mergeCell ref="G235:J235"/>
    <mergeCell ref="G236:J236"/>
    <mergeCell ref="P228:R228"/>
    <mergeCell ref="P229:R229"/>
    <mergeCell ref="P230:R230"/>
    <mergeCell ref="P231:R231"/>
    <mergeCell ref="P232:R232"/>
    <mergeCell ref="P233:R233"/>
    <mergeCell ref="P234:R234"/>
    <mergeCell ref="P235:R235"/>
    <mergeCell ref="P236:R236"/>
  </mergeCells>
  <phoneticPr fontId="418" type="noConversion"/>
  <conditionalFormatting sqref="B2:B17">
    <cfRule type="duplicateValues" dxfId="800" priority="106"/>
  </conditionalFormatting>
  <conditionalFormatting sqref="B19">
    <cfRule type="duplicateValues" dxfId="799" priority="105"/>
  </conditionalFormatting>
  <conditionalFormatting sqref="B107:B109 B105">
    <cfRule type="duplicateValues" dxfId="798" priority="108"/>
    <cfRule type="duplicateValues" dxfId="797" priority="107"/>
  </conditionalFormatting>
  <conditionalFormatting sqref="B107:B110 B105">
    <cfRule type="duplicateValues" dxfId="796" priority="109"/>
  </conditionalFormatting>
  <conditionalFormatting sqref="B118 B111:B115">
    <cfRule type="duplicateValues" dxfId="795" priority="110"/>
  </conditionalFormatting>
  <conditionalFormatting sqref="B119">
    <cfRule type="duplicateValues" dxfId="794" priority="104"/>
  </conditionalFormatting>
  <conditionalFormatting sqref="B120:B130 B134 B153">
    <cfRule type="duplicateValues" dxfId="793" priority="112"/>
    <cfRule type="duplicateValues" dxfId="792" priority="111"/>
  </conditionalFormatting>
  <conditionalFormatting sqref="B121">
    <cfRule type="duplicateValues" dxfId="791" priority="100"/>
  </conditionalFormatting>
  <conditionalFormatting sqref="B134 B120 B122:B130">
    <cfRule type="duplicateValues" dxfId="790" priority="113"/>
  </conditionalFormatting>
  <conditionalFormatting sqref="B134 B126:B130">
    <cfRule type="duplicateValues" dxfId="789" priority="114"/>
  </conditionalFormatting>
  <conditionalFormatting sqref="B153">
    <cfRule type="duplicateValues" dxfId="788" priority="102"/>
    <cfRule type="duplicateValues" dxfId="787" priority="101"/>
    <cfRule type="duplicateValues" dxfId="786" priority="103"/>
  </conditionalFormatting>
  <conditionalFormatting sqref="B158">
    <cfRule type="duplicateValues" dxfId="785" priority="93"/>
    <cfRule type="duplicateValues" dxfId="784" priority="94"/>
    <cfRule type="duplicateValues" dxfId="783" priority="95"/>
  </conditionalFormatting>
  <conditionalFormatting sqref="B159 B161 B154:B156 B135:B152 B131:B133 B2:B119">
    <cfRule type="duplicateValues" dxfId="782" priority="15927"/>
  </conditionalFormatting>
  <conditionalFormatting sqref="B159 B161 B154:B156 B135:B152 B131:B133 B116:B117 B106 B2:B103">
    <cfRule type="duplicateValues" dxfId="781" priority="15932"/>
  </conditionalFormatting>
  <conditionalFormatting sqref="B159 B161 B154:B156">
    <cfRule type="duplicateValues" dxfId="780" priority="15939"/>
  </conditionalFormatting>
  <conditionalFormatting sqref="B160">
    <cfRule type="duplicateValues" dxfId="779" priority="97"/>
    <cfRule type="duplicateValues" dxfId="778" priority="98"/>
    <cfRule type="duplicateValues" dxfId="777" priority="96"/>
  </conditionalFormatting>
  <conditionalFormatting sqref="B162">
    <cfRule type="duplicateValues" dxfId="776" priority="91"/>
    <cfRule type="duplicateValues" dxfId="775" priority="90"/>
    <cfRule type="duplicateValues" dxfId="774" priority="92"/>
  </conditionalFormatting>
  <conditionalFormatting sqref="B200">
    <cfRule type="duplicateValues" dxfId="773" priority="89"/>
  </conditionalFormatting>
  <conditionalFormatting sqref="B201">
    <cfRule type="duplicateValues" dxfId="772" priority="88"/>
  </conditionalFormatting>
  <conditionalFormatting sqref="B206">
    <cfRule type="duplicateValues" dxfId="771" priority="87"/>
  </conditionalFormatting>
  <conditionalFormatting sqref="B211">
    <cfRule type="duplicateValues" dxfId="770" priority="9"/>
  </conditionalFormatting>
  <conditionalFormatting sqref="B216">
    <cfRule type="duplicateValues" dxfId="769" priority="3"/>
  </conditionalFormatting>
  <conditionalFormatting sqref="B216:B228">
    <cfRule type="duplicateValues" dxfId="768" priority="5"/>
    <cfRule type="duplicateValues" dxfId="767" priority="4"/>
  </conditionalFormatting>
  <conditionalFormatting sqref="B219">
    <cfRule type="duplicateValues" dxfId="766" priority="2"/>
  </conditionalFormatting>
  <conditionalFormatting sqref="B222">
    <cfRule type="duplicateValues" dxfId="765" priority="1"/>
  </conditionalFormatting>
  <conditionalFormatting sqref="B225">
    <cfRule type="duplicateValues" dxfId="764" priority="6"/>
  </conditionalFormatting>
  <conditionalFormatting sqref="B226:B228 B217:B218 B220:B221 B223:B224">
    <cfRule type="duplicateValues" dxfId="763" priority="22312"/>
  </conditionalFormatting>
  <conditionalFormatting sqref="B229:B1048576 B1:B215">
    <cfRule type="duplicateValues" dxfId="762" priority="10"/>
    <cfRule type="duplicateValues" dxfId="761" priority="18940"/>
  </conditionalFormatting>
  <conditionalFormatting sqref="B229:B1048576 B167:B199 B2:B164 B202:B205 B207:B210 B212:B215">
    <cfRule type="duplicateValues" dxfId="760" priority="21722"/>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7"/>
  <sheetViews>
    <sheetView topLeftCell="A278" zoomScale="115" zoomScaleNormal="115" workbookViewId="0">
      <selection activeCell="F284" sqref="F284"/>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1969" t="s">
        <v>64</v>
      </c>
      <c r="B1" s="1970"/>
      <c r="C1" s="1970"/>
      <c r="D1" s="1970"/>
      <c r="E1" s="1970"/>
      <c r="F1" s="2199"/>
      <c r="G1" s="2200"/>
      <c r="H1" s="2201"/>
      <c r="I1" s="1970"/>
      <c r="J1" s="1970"/>
      <c r="K1" s="1970"/>
      <c r="L1" s="1970"/>
      <c r="M1" s="1970"/>
      <c r="N1" s="1970"/>
      <c r="O1" s="1970"/>
      <c r="P1" s="1970"/>
      <c r="Q1" s="1970"/>
      <c r="R1" s="1970"/>
      <c r="S1" s="1970"/>
      <c r="T1" s="1970"/>
      <c r="U1" s="1970"/>
      <c r="V1" s="1970"/>
      <c r="W1" s="1971"/>
    </row>
    <row r="2" spans="1:23" ht="15.5">
      <c r="A2" s="1972" t="s">
        <v>65</v>
      </c>
      <c r="B2" s="1973"/>
      <c r="C2" s="1973"/>
      <c r="D2" s="1973"/>
      <c r="E2" s="1973"/>
      <c r="F2" s="2202"/>
      <c r="G2" s="1923"/>
      <c r="H2" s="2203"/>
      <c r="I2" s="1973"/>
      <c r="J2" s="1973"/>
      <c r="K2" s="1973"/>
      <c r="L2" s="1973"/>
      <c r="M2" s="1973"/>
      <c r="N2" s="1973"/>
      <c r="O2" s="1973"/>
      <c r="P2" s="1973"/>
      <c r="Q2" s="1973"/>
      <c r="R2" s="1973"/>
      <c r="S2" s="1973"/>
      <c r="T2" s="1973"/>
      <c r="U2" s="1973"/>
      <c r="V2" s="1973"/>
      <c r="W2" s="1974"/>
    </row>
    <row r="3" spans="1:23" ht="15.5">
      <c r="A3" s="1972" t="s">
        <v>66</v>
      </c>
      <c r="B3" s="1973"/>
      <c r="C3" s="1973"/>
      <c r="D3" s="1973"/>
      <c r="E3" s="1973"/>
      <c r="F3" s="2202"/>
      <c r="G3" s="1923"/>
      <c r="H3" s="2203"/>
      <c r="I3" s="1973"/>
      <c r="J3" s="1973"/>
      <c r="K3" s="1973"/>
      <c r="L3" s="1973"/>
      <c r="M3" s="1973"/>
      <c r="N3" s="1973"/>
      <c r="O3" s="1973"/>
      <c r="P3" s="1973"/>
      <c r="Q3" s="1973"/>
      <c r="R3" s="1973"/>
      <c r="S3" s="1973"/>
      <c r="T3" s="1973"/>
      <c r="U3" s="1973"/>
      <c r="V3" s="1973"/>
      <c r="W3" s="1974"/>
    </row>
    <row r="4" spans="1:23">
      <c r="F4" s="1448"/>
    </row>
    <row r="5" spans="1:23" ht="14.4" customHeight="1">
      <c r="A5" s="2029" t="s">
        <v>189</v>
      </c>
      <c r="B5" s="2029" t="s">
        <v>190</v>
      </c>
      <c r="C5" s="2029" t="s">
        <v>191</v>
      </c>
      <c r="D5" s="2029" t="s">
        <v>207</v>
      </c>
      <c r="E5" s="2204" t="s">
        <v>194</v>
      </c>
      <c r="F5" s="2206" t="s">
        <v>20</v>
      </c>
    </row>
    <row r="6" spans="1:23" ht="27.65" customHeight="1">
      <c r="A6" s="2031"/>
      <c r="B6" s="2031"/>
      <c r="C6" s="2031"/>
      <c r="D6" s="2031"/>
      <c r="E6" s="2205"/>
      <c r="F6" s="2206"/>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56"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c r="A22" s="314">
        <f t="shared" si="0"/>
        <v>16</v>
      </c>
      <c r="B22" s="314" t="s">
        <v>199</v>
      </c>
      <c r="C22" s="1062" t="s">
        <v>168</v>
      </c>
      <c r="D22" s="1062" t="s">
        <v>196</v>
      </c>
      <c r="E22" s="994">
        <v>45724</v>
      </c>
      <c r="F22" s="1062" t="s">
        <v>89</v>
      </c>
      <c r="G22" s="1452" t="s">
        <v>1709</v>
      </c>
      <c r="H22" s="1490"/>
    </row>
    <row r="23" spans="1:16">
      <c r="A23" s="314">
        <f t="shared" si="0"/>
        <v>17</v>
      </c>
      <c r="B23" s="314" t="s">
        <v>249</v>
      </c>
      <c r="C23" s="1062" t="s">
        <v>228</v>
      </c>
      <c r="D23" s="1062" t="s">
        <v>196</v>
      </c>
      <c r="E23" s="994">
        <v>45724</v>
      </c>
      <c r="F23" s="1062" t="s">
        <v>89</v>
      </c>
      <c r="G23" s="1452" t="s">
        <v>1709</v>
      </c>
      <c r="H23" s="1490"/>
    </row>
    <row r="24" spans="1:16">
      <c r="A24" s="314">
        <f t="shared" si="0"/>
        <v>18</v>
      </c>
      <c r="B24" s="314" t="s">
        <v>202</v>
      </c>
      <c r="C24" s="1062" t="s">
        <v>171</v>
      </c>
      <c r="D24" s="1062" t="s">
        <v>196</v>
      </c>
      <c r="E24" s="994">
        <v>45724</v>
      </c>
      <c r="F24" s="1062" t="s">
        <v>89</v>
      </c>
      <c r="G24" s="1452" t="s">
        <v>1709</v>
      </c>
      <c r="H24" s="1490"/>
    </row>
    <row r="25" spans="1:16">
      <c r="A25" s="314">
        <f t="shared" si="0"/>
        <v>19</v>
      </c>
      <c r="B25" s="314" t="s">
        <v>254</v>
      </c>
      <c r="C25" s="315" t="s">
        <v>171</v>
      </c>
      <c r="D25" s="1062" t="s">
        <v>196</v>
      </c>
      <c r="E25" s="994">
        <v>45724</v>
      </c>
      <c r="F25" s="1062" t="s">
        <v>89</v>
      </c>
      <c r="G25" s="1488" t="s">
        <v>1710</v>
      </c>
      <c r="H25" s="1490"/>
    </row>
    <row r="26" spans="1:16">
      <c r="A26" s="314">
        <f t="shared" si="0"/>
        <v>20</v>
      </c>
      <c r="B26" s="314" t="s">
        <v>280</v>
      </c>
      <c r="C26" s="315" t="s">
        <v>168</v>
      </c>
      <c r="D26" s="1062" t="s">
        <v>196</v>
      </c>
      <c r="E26" s="994">
        <v>45724</v>
      </c>
      <c r="F26" s="1062" t="s">
        <v>89</v>
      </c>
      <c r="G26" s="1452" t="s">
        <v>1709</v>
      </c>
      <c r="H26" s="1490"/>
    </row>
    <row r="27" spans="1:16">
      <c r="A27" s="314">
        <f t="shared" si="0"/>
        <v>21</v>
      </c>
      <c r="B27" s="314" t="s">
        <v>262</v>
      </c>
      <c r="C27" s="315" t="s">
        <v>168</v>
      </c>
      <c r="D27" s="1062" t="s">
        <v>196</v>
      </c>
      <c r="E27" s="994">
        <v>45724</v>
      </c>
      <c r="F27" s="1062" t="s">
        <v>89</v>
      </c>
      <c r="G27" s="1488" t="s">
        <v>1709</v>
      </c>
      <c r="H27" s="1490"/>
    </row>
    <row r="28" spans="1:16">
      <c r="A28" s="314">
        <f t="shared" si="0"/>
        <v>22</v>
      </c>
      <c r="B28" s="314" t="s">
        <v>244</v>
      </c>
      <c r="C28" s="314" t="s">
        <v>168</v>
      </c>
      <c r="D28" s="314" t="s">
        <v>196</v>
      </c>
      <c r="E28" s="994">
        <v>45727</v>
      </c>
      <c r="F28" s="425" t="s">
        <v>89</v>
      </c>
      <c r="G28" s="1488" t="s">
        <v>1709</v>
      </c>
    </row>
    <row r="29" spans="1:16">
      <c r="A29" s="314">
        <f t="shared" si="0"/>
        <v>23</v>
      </c>
      <c r="B29" s="413" t="s">
        <v>260</v>
      </c>
      <c r="C29" s="413" t="s">
        <v>234</v>
      </c>
      <c r="D29" s="1062" t="s">
        <v>196</v>
      </c>
      <c r="E29" s="994">
        <v>45744</v>
      </c>
      <c r="F29" s="413" t="s">
        <v>89</v>
      </c>
      <c r="G29" s="1488"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9"/>
      <c r="K61" s="1489"/>
    </row>
    <row r="62" spans="1:11">
      <c r="A62" s="314">
        <f t="shared" si="0"/>
        <v>56</v>
      </c>
      <c r="B62" s="548" t="s">
        <v>1297</v>
      </c>
      <c r="C62" s="548" t="s">
        <v>1360</v>
      </c>
      <c r="D62" s="548" t="s">
        <v>196</v>
      </c>
      <c r="E62" s="994">
        <v>45818</v>
      </c>
      <c r="F62" s="548" t="s">
        <v>89</v>
      </c>
      <c r="G62" s="1452" t="s">
        <v>1712</v>
      </c>
      <c r="J62" s="1489"/>
      <c r="K62" s="1489"/>
    </row>
    <row r="63" spans="1:11">
      <c r="A63" s="314">
        <f t="shared" si="0"/>
        <v>57</v>
      </c>
      <c r="B63" s="552" t="s">
        <v>1361</v>
      </c>
      <c r="C63" s="552" t="s">
        <v>168</v>
      </c>
      <c r="D63" s="552" t="s">
        <v>196</v>
      </c>
      <c r="E63" s="994">
        <v>45821</v>
      </c>
      <c r="F63" s="552" t="s">
        <v>89</v>
      </c>
      <c r="G63" s="570" t="s">
        <v>2064</v>
      </c>
      <c r="J63" s="1489"/>
      <c r="K63" s="1489"/>
    </row>
    <row r="64" spans="1:11">
      <c r="A64" s="314">
        <f t="shared" si="0"/>
        <v>58</v>
      </c>
      <c r="B64" s="865" t="s">
        <v>1357</v>
      </c>
      <c r="C64" s="865" t="s">
        <v>111</v>
      </c>
      <c r="D64" s="865" t="s">
        <v>196</v>
      </c>
      <c r="E64" s="994">
        <v>45822</v>
      </c>
      <c r="F64" s="865" t="s">
        <v>89</v>
      </c>
      <c r="G64" s="570" t="s">
        <v>2065</v>
      </c>
      <c r="J64" s="1491"/>
      <c r="K64" s="1491"/>
    </row>
    <row r="65" spans="1:11">
      <c r="A65" s="314">
        <f t="shared" si="0"/>
        <v>59</v>
      </c>
      <c r="B65" s="315" t="s">
        <v>1356</v>
      </c>
      <c r="C65" s="621" t="s">
        <v>129</v>
      </c>
      <c r="D65" s="844" t="s">
        <v>196</v>
      </c>
      <c r="E65" s="994">
        <v>45823</v>
      </c>
      <c r="F65" s="844" t="s">
        <v>89</v>
      </c>
      <c r="J65" s="1657"/>
      <c r="K65" s="1658"/>
    </row>
    <row r="66" spans="1:11">
      <c r="A66" s="314">
        <f t="shared" si="0"/>
        <v>60</v>
      </c>
      <c r="B66" s="315" t="s">
        <v>799</v>
      </c>
      <c r="C66" s="621" t="s">
        <v>168</v>
      </c>
      <c r="D66" s="844" t="s">
        <v>196</v>
      </c>
      <c r="E66" s="994">
        <v>45824</v>
      </c>
      <c r="F66" s="844" t="s">
        <v>89</v>
      </c>
      <c r="G66" s="570" t="s">
        <v>2066</v>
      </c>
      <c r="J66" s="1659"/>
      <c r="K66" s="1658"/>
    </row>
    <row r="67" spans="1:11" ht="14.4" customHeight="1">
      <c r="A67" s="314">
        <f t="shared" si="0"/>
        <v>61</v>
      </c>
      <c r="B67" s="865" t="s">
        <v>145</v>
      </c>
      <c r="C67" s="865" t="s">
        <v>101</v>
      </c>
      <c r="D67" s="865" t="s">
        <v>196</v>
      </c>
      <c r="E67" s="994">
        <v>45824</v>
      </c>
      <c r="F67" s="865" t="s">
        <v>89</v>
      </c>
      <c r="G67" s="570" t="s">
        <v>2065</v>
      </c>
      <c r="J67" s="1659"/>
      <c r="K67" s="1658"/>
    </row>
    <row r="68" spans="1:11" ht="14.4" customHeight="1">
      <c r="A68" s="314">
        <f t="shared" si="0"/>
        <v>62</v>
      </c>
      <c r="B68" s="568" t="s">
        <v>378</v>
      </c>
      <c r="C68" s="568" t="s">
        <v>228</v>
      </c>
      <c r="D68" s="568" t="s">
        <v>196</v>
      </c>
      <c r="E68" s="994">
        <v>45824</v>
      </c>
      <c r="F68" s="568" t="s">
        <v>89</v>
      </c>
      <c r="G68" s="570" t="s">
        <v>2065</v>
      </c>
      <c r="J68" s="1659"/>
      <c r="K68" s="1658"/>
    </row>
    <row r="69" spans="1:11" ht="14.4" customHeight="1">
      <c r="A69" s="314">
        <f t="shared" si="0"/>
        <v>63</v>
      </c>
      <c r="B69" s="601" t="s">
        <v>143</v>
      </c>
      <c r="C69" s="601" t="s">
        <v>118</v>
      </c>
      <c r="D69" s="601" t="s">
        <v>196</v>
      </c>
      <c r="E69" s="994">
        <v>45828</v>
      </c>
      <c r="F69" s="601" t="s">
        <v>89</v>
      </c>
      <c r="G69" s="570" t="s">
        <v>2065</v>
      </c>
      <c r="J69" s="1659"/>
      <c r="K69" s="1658"/>
    </row>
    <row r="70" spans="1:11" ht="14.4" customHeight="1">
      <c r="A70" s="314">
        <f t="shared" si="0"/>
        <v>64</v>
      </c>
      <c r="B70" s="614" t="s">
        <v>796</v>
      </c>
      <c r="C70" s="614" t="s">
        <v>1482</v>
      </c>
      <c r="D70" s="614" t="s">
        <v>196</v>
      </c>
      <c r="E70" s="994">
        <v>45830</v>
      </c>
      <c r="F70" s="614" t="s">
        <v>89</v>
      </c>
      <c r="G70" s="570" t="s">
        <v>2064</v>
      </c>
      <c r="J70" s="1659"/>
      <c r="K70" s="1660"/>
    </row>
    <row r="71" spans="1:11" ht="14.4" customHeight="1">
      <c r="A71" s="314">
        <f t="shared" ref="A71:A134" si="1">A70+1</f>
        <v>65</v>
      </c>
      <c r="B71" s="314" t="s">
        <v>401</v>
      </c>
      <c r="C71" s="314" t="s">
        <v>105</v>
      </c>
      <c r="D71" s="314" t="s">
        <v>196</v>
      </c>
      <c r="E71" s="994">
        <v>45832</v>
      </c>
      <c r="F71" s="314" t="s">
        <v>89</v>
      </c>
      <c r="G71" s="570" t="s">
        <v>2065</v>
      </c>
      <c r="J71" s="1659"/>
      <c r="K71" s="1658"/>
    </row>
    <row r="72" spans="1:11" ht="14.4" customHeight="1">
      <c r="A72" s="314">
        <f t="shared" si="1"/>
        <v>66</v>
      </c>
      <c r="B72" s="1472" t="s">
        <v>795</v>
      </c>
      <c r="C72" s="1472" t="s">
        <v>168</v>
      </c>
      <c r="D72" s="904" t="s">
        <v>196</v>
      </c>
      <c r="E72" s="994">
        <v>45833</v>
      </c>
      <c r="F72" s="904" t="s">
        <v>89</v>
      </c>
      <c r="G72" s="570" t="s">
        <v>2064</v>
      </c>
      <c r="H72" s="829"/>
      <c r="J72" s="1659"/>
      <c r="K72" s="1658"/>
    </row>
    <row r="73" spans="1:11" ht="14.4" customHeight="1">
      <c r="A73" s="314">
        <f t="shared" si="1"/>
        <v>67</v>
      </c>
      <c r="B73" s="779" t="s">
        <v>179</v>
      </c>
      <c r="C73" s="779" t="s">
        <v>101</v>
      </c>
      <c r="D73" s="779" t="s">
        <v>196</v>
      </c>
      <c r="E73" s="994">
        <v>45835</v>
      </c>
      <c r="F73" s="779" t="s">
        <v>89</v>
      </c>
      <c r="G73" s="570" t="s">
        <v>2064</v>
      </c>
      <c r="J73" s="1659"/>
      <c r="K73" s="1658"/>
    </row>
    <row r="74" spans="1:11" ht="14.4" customHeight="1">
      <c r="A74" s="314">
        <f t="shared" si="1"/>
        <v>68</v>
      </c>
      <c r="B74" s="816" t="s">
        <v>1480</v>
      </c>
      <c r="C74" s="816" t="s">
        <v>105</v>
      </c>
      <c r="D74" s="816" t="s">
        <v>196</v>
      </c>
      <c r="E74" s="994">
        <v>45836</v>
      </c>
      <c r="F74" s="816" t="s">
        <v>89</v>
      </c>
      <c r="G74" s="570" t="s">
        <v>2065</v>
      </c>
      <c r="J74" s="1659"/>
      <c r="K74" s="1658"/>
    </row>
    <row r="75" spans="1:11">
      <c r="A75" s="314">
        <f t="shared" si="1"/>
        <v>69</v>
      </c>
      <c r="B75" s="817" t="s">
        <v>798</v>
      </c>
      <c r="C75" s="817" t="s">
        <v>168</v>
      </c>
      <c r="D75" s="817" t="s">
        <v>196</v>
      </c>
      <c r="E75" s="994">
        <v>45837</v>
      </c>
      <c r="F75" s="816" t="s">
        <v>89</v>
      </c>
      <c r="G75" s="570" t="s">
        <v>2066</v>
      </c>
      <c r="J75" s="1659"/>
      <c r="K75" s="1658"/>
    </row>
    <row r="76" spans="1:11">
      <c r="A76" s="314">
        <f t="shared" si="1"/>
        <v>70</v>
      </c>
      <c r="B76" s="817" t="s">
        <v>802</v>
      </c>
      <c r="C76" s="817" t="s">
        <v>168</v>
      </c>
      <c r="D76" s="817" t="s">
        <v>196</v>
      </c>
      <c r="E76" s="994">
        <v>45837</v>
      </c>
      <c r="F76" s="816" t="s">
        <v>89</v>
      </c>
      <c r="G76" s="570" t="s">
        <v>2066</v>
      </c>
      <c r="J76" s="1659"/>
      <c r="K76" s="1658"/>
    </row>
    <row r="77" spans="1:11" ht="14.4" customHeight="1">
      <c r="A77" s="314">
        <f t="shared" si="1"/>
        <v>71</v>
      </c>
      <c r="B77" s="1473" t="s">
        <v>1289</v>
      </c>
      <c r="C77" s="1473" t="s">
        <v>111</v>
      </c>
      <c r="D77" s="1473" t="s">
        <v>196</v>
      </c>
      <c r="E77" s="995">
        <v>45837</v>
      </c>
      <c r="F77" s="816" t="s">
        <v>89</v>
      </c>
      <c r="G77" s="1452" t="s">
        <v>1712</v>
      </c>
      <c r="J77" s="1659"/>
      <c r="K77" s="1658"/>
    </row>
    <row r="78" spans="1:11">
      <c r="A78" s="314">
        <f t="shared" si="1"/>
        <v>72</v>
      </c>
      <c r="B78" s="819" t="s">
        <v>803</v>
      </c>
      <c r="C78" s="819" t="s">
        <v>168</v>
      </c>
      <c r="D78" s="819" t="s">
        <v>196</v>
      </c>
      <c r="E78" s="994">
        <v>45839</v>
      </c>
      <c r="F78" s="819" t="s">
        <v>89</v>
      </c>
      <c r="G78" s="570" t="s">
        <v>2066</v>
      </c>
      <c r="J78" s="1659"/>
      <c r="K78" s="1658"/>
    </row>
    <row r="79" spans="1:11" ht="14.4" customHeight="1">
      <c r="A79" s="314">
        <f t="shared" si="1"/>
        <v>73</v>
      </c>
      <c r="B79" s="865" t="s">
        <v>358</v>
      </c>
      <c r="C79" s="865" t="s">
        <v>171</v>
      </c>
      <c r="D79" s="865" t="s">
        <v>278</v>
      </c>
      <c r="E79" s="994">
        <v>45839</v>
      </c>
      <c r="F79" s="865" t="s">
        <v>89</v>
      </c>
      <c r="G79" s="570" t="s">
        <v>2065</v>
      </c>
      <c r="J79" s="1659"/>
      <c r="K79" s="1658"/>
    </row>
    <row r="80" spans="1:11" ht="14.4" customHeight="1">
      <c r="A80" s="314">
        <f t="shared" si="1"/>
        <v>74</v>
      </c>
      <c r="B80" s="819" t="s">
        <v>398</v>
      </c>
      <c r="C80" s="819" t="s">
        <v>105</v>
      </c>
      <c r="D80" s="819" t="s">
        <v>278</v>
      </c>
      <c r="E80" s="994">
        <v>45844</v>
      </c>
      <c r="F80" s="819" t="s">
        <v>89</v>
      </c>
      <c r="G80" s="570" t="s">
        <v>2065</v>
      </c>
      <c r="J80" s="1659"/>
      <c r="K80" s="1658"/>
    </row>
    <row r="81" spans="1:11" ht="14.4" customHeight="1">
      <c r="A81" s="314">
        <f t="shared" si="1"/>
        <v>75</v>
      </c>
      <c r="B81" s="940" t="s">
        <v>713</v>
      </c>
      <c r="C81" s="940" t="s">
        <v>114</v>
      </c>
      <c r="D81" s="940" t="s">
        <v>196</v>
      </c>
      <c r="E81" s="994">
        <v>45845</v>
      </c>
      <c r="F81" s="940" t="s">
        <v>89</v>
      </c>
      <c r="J81" s="1659"/>
      <c r="K81" s="1658"/>
    </row>
    <row r="82" spans="1:11" ht="14.4" customHeight="1">
      <c r="A82" s="314">
        <f t="shared" si="1"/>
        <v>76</v>
      </c>
      <c r="B82" s="833" t="s">
        <v>1358</v>
      </c>
      <c r="C82" s="833" t="s">
        <v>101</v>
      </c>
      <c r="D82" s="833" t="s">
        <v>196</v>
      </c>
      <c r="E82" s="994">
        <v>45845</v>
      </c>
      <c r="F82" s="833" t="s">
        <v>89</v>
      </c>
      <c r="G82" s="570" t="s">
        <v>2065</v>
      </c>
      <c r="J82" s="1659"/>
      <c r="K82" s="1658"/>
    </row>
    <row r="83" spans="1:11" ht="14.4" customHeight="1">
      <c r="A83" s="314">
        <f t="shared" si="1"/>
        <v>77</v>
      </c>
      <c r="B83" s="836" t="s">
        <v>1555</v>
      </c>
      <c r="C83" s="836" t="s">
        <v>101</v>
      </c>
      <c r="D83" s="836" t="s">
        <v>196</v>
      </c>
      <c r="E83" s="994">
        <v>45846</v>
      </c>
      <c r="F83" s="833" t="s">
        <v>89</v>
      </c>
      <c r="G83" s="570" t="s">
        <v>2064</v>
      </c>
      <c r="J83" s="1659"/>
      <c r="K83" s="1658"/>
    </row>
    <row r="84" spans="1:11" ht="14.4" customHeight="1">
      <c r="A84" s="314">
        <f t="shared" si="1"/>
        <v>78</v>
      </c>
      <c r="B84" s="836" t="s">
        <v>794</v>
      </c>
      <c r="C84" s="836" t="s">
        <v>171</v>
      </c>
      <c r="D84" s="836" t="s">
        <v>196</v>
      </c>
      <c r="E84" s="994">
        <v>45846</v>
      </c>
      <c r="F84" s="833" t="s">
        <v>89</v>
      </c>
      <c r="G84" s="570" t="s">
        <v>2064</v>
      </c>
      <c r="J84" s="1659"/>
      <c r="K84" s="1658"/>
    </row>
    <row r="85" spans="1:11" ht="14.4" customHeight="1">
      <c r="A85" s="314">
        <f t="shared" si="1"/>
        <v>79</v>
      </c>
      <c r="B85" s="314" t="s">
        <v>449</v>
      </c>
      <c r="C85" s="314" t="s">
        <v>234</v>
      </c>
      <c r="D85" s="904" t="s">
        <v>196</v>
      </c>
      <c r="E85" s="994">
        <v>45848</v>
      </c>
      <c r="F85" s="904" t="s">
        <v>89</v>
      </c>
      <c r="G85" s="570" t="s">
        <v>2065</v>
      </c>
      <c r="J85" s="1659"/>
      <c r="K85" s="1658"/>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9"/>
    </row>
    <row r="88" spans="1:11">
      <c r="A88" s="314">
        <f t="shared" si="1"/>
        <v>82</v>
      </c>
      <c r="B88" s="856" t="s">
        <v>751</v>
      </c>
      <c r="C88" s="856" t="s">
        <v>171</v>
      </c>
      <c r="D88" s="856" t="s">
        <v>196</v>
      </c>
      <c r="E88" s="994">
        <v>45854</v>
      </c>
      <c r="F88" s="856" t="s">
        <v>89</v>
      </c>
      <c r="G88" s="570" t="s">
        <v>2066</v>
      </c>
      <c r="J88" s="1489"/>
    </row>
    <row r="89" spans="1:11" ht="14.4" customHeight="1">
      <c r="A89" s="314">
        <f t="shared" si="1"/>
        <v>83</v>
      </c>
      <c r="B89" s="856" t="s">
        <v>154</v>
      </c>
      <c r="C89" s="856" t="s">
        <v>118</v>
      </c>
      <c r="D89" s="856" t="s">
        <v>278</v>
      </c>
      <c r="E89" s="994">
        <v>45854</v>
      </c>
      <c r="F89" s="856" t="s">
        <v>89</v>
      </c>
      <c r="G89" s="570" t="s">
        <v>2065</v>
      </c>
      <c r="J89" s="1489"/>
    </row>
    <row r="90" spans="1:11">
      <c r="A90" s="314">
        <f t="shared" si="1"/>
        <v>84</v>
      </c>
      <c r="B90" s="315" t="s">
        <v>750</v>
      </c>
      <c r="C90" s="958" t="s">
        <v>168</v>
      </c>
      <c r="D90" s="956" t="s">
        <v>196</v>
      </c>
      <c r="E90" s="994">
        <v>45855</v>
      </c>
      <c r="F90" s="956" t="s">
        <v>89</v>
      </c>
      <c r="G90" s="570" t="s">
        <v>2066</v>
      </c>
      <c r="J90" s="1489"/>
    </row>
    <row r="91" spans="1:11">
      <c r="A91" s="314">
        <f t="shared" si="1"/>
        <v>85</v>
      </c>
      <c r="B91" s="315" t="s">
        <v>789</v>
      </c>
      <c r="C91" s="958" t="s">
        <v>171</v>
      </c>
      <c r="D91" s="956" t="s">
        <v>196</v>
      </c>
      <c r="E91" s="994">
        <v>45855</v>
      </c>
      <c r="F91" s="956" t="s">
        <v>89</v>
      </c>
      <c r="G91" s="570" t="s">
        <v>2066</v>
      </c>
      <c r="J91" s="1489"/>
    </row>
    <row r="92" spans="1:11">
      <c r="A92" s="314">
        <f t="shared" si="1"/>
        <v>86</v>
      </c>
      <c r="B92" s="315" t="s">
        <v>790</v>
      </c>
      <c r="C92" s="958" t="s">
        <v>168</v>
      </c>
      <c r="D92" s="956" t="s">
        <v>196</v>
      </c>
      <c r="E92" s="994">
        <v>45855</v>
      </c>
      <c r="F92" s="956" t="s">
        <v>89</v>
      </c>
      <c r="G92" s="570" t="s">
        <v>2066</v>
      </c>
      <c r="J92" s="1489"/>
    </row>
    <row r="93" spans="1:11">
      <c r="A93" s="314">
        <f t="shared" si="1"/>
        <v>87</v>
      </c>
      <c r="B93" s="940" t="s">
        <v>804</v>
      </c>
      <c r="C93" s="940" t="s">
        <v>168</v>
      </c>
      <c r="D93" s="940" t="s">
        <v>196</v>
      </c>
      <c r="E93" s="994">
        <v>45855</v>
      </c>
      <c r="F93" s="940" t="s">
        <v>89</v>
      </c>
      <c r="G93" s="570" t="s">
        <v>2066</v>
      </c>
      <c r="J93" s="1489"/>
    </row>
    <row r="94" spans="1:11">
      <c r="A94" s="314">
        <f t="shared" si="1"/>
        <v>88</v>
      </c>
      <c r="B94" s="940" t="s">
        <v>805</v>
      </c>
      <c r="C94" s="940" t="s">
        <v>168</v>
      </c>
      <c r="D94" s="940" t="s">
        <v>196</v>
      </c>
      <c r="E94" s="994">
        <v>45855</v>
      </c>
      <c r="F94" s="940" t="s">
        <v>89</v>
      </c>
      <c r="G94" s="570" t="s">
        <v>2066</v>
      </c>
      <c r="J94" s="1489"/>
    </row>
    <row r="95" spans="1:11">
      <c r="A95" s="314">
        <f t="shared" si="1"/>
        <v>89</v>
      </c>
      <c r="B95" s="940" t="s">
        <v>806</v>
      </c>
      <c r="C95" s="940" t="s">
        <v>168</v>
      </c>
      <c r="D95" s="940" t="s">
        <v>196</v>
      </c>
      <c r="E95" s="994">
        <v>45855</v>
      </c>
      <c r="F95" s="940" t="s">
        <v>89</v>
      </c>
      <c r="G95" s="570" t="s">
        <v>2066</v>
      </c>
      <c r="J95" s="1489"/>
    </row>
    <row r="96" spans="1:11" ht="14.4" customHeight="1">
      <c r="A96" s="314">
        <f t="shared" si="1"/>
        <v>90</v>
      </c>
      <c r="B96" s="865" t="s">
        <v>1579</v>
      </c>
      <c r="C96" s="865" t="s">
        <v>153</v>
      </c>
      <c r="D96" s="865" t="s">
        <v>196</v>
      </c>
      <c r="E96" s="994">
        <v>45858</v>
      </c>
      <c r="F96" s="865" t="s">
        <v>89</v>
      </c>
      <c r="G96" s="570" t="s">
        <v>2065</v>
      </c>
      <c r="J96" s="1489"/>
    </row>
    <row r="97" spans="1:10" ht="14.4" customHeight="1">
      <c r="A97" s="314">
        <f t="shared" si="1"/>
        <v>91</v>
      </c>
      <c r="B97" s="865" t="s">
        <v>1307</v>
      </c>
      <c r="C97" s="865" t="s">
        <v>101</v>
      </c>
      <c r="D97" s="865" t="s">
        <v>196</v>
      </c>
      <c r="E97" s="994">
        <v>45858</v>
      </c>
      <c r="F97" s="865" t="s">
        <v>89</v>
      </c>
      <c r="G97" s="570" t="s">
        <v>2065</v>
      </c>
      <c r="J97" s="1489"/>
    </row>
    <row r="98" spans="1:10" ht="14.4" customHeight="1">
      <c r="A98" s="314">
        <f t="shared" si="1"/>
        <v>92</v>
      </c>
      <c r="B98" s="865" t="s">
        <v>749</v>
      </c>
      <c r="C98" s="865" t="s">
        <v>168</v>
      </c>
      <c r="D98" s="865" t="s">
        <v>196</v>
      </c>
      <c r="E98" s="994">
        <v>45858</v>
      </c>
      <c r="F98" s="865" t="s">
        <v>89</v>
      </c>
      <c r="G98" s="570" t="s">
        <v>2064</v>
      </c>
      <c r="J98" s="1489"/>
    </row>
    <row r="99" spans="1:10">
      <c r="A99" s="314">
        <f t="shared" si="1"/>
        <v>93</v>
      </c>
      <c r="B99" s="866" t="s">
        <v>809</v>
      </c>
      <c r="C99" s="866" t="s">
        <v>168</v>
      </c>
      <c r="D99" s="866" t="s">
        <v>196</v>
      </c>
      <c r="E99" s="994">
        <v>45859</v>
      </c>
      <c r="F99" s="866" t="s">
        <v>89</v>
      </c>
      <c r="G99" s="570" t="s">
        <v>2066</v>
      </c>
      <c r="J99" s="1489"/>
    </row>
    <row r="100" spans="1:10" ht="14.4" customHeight="1">
      <c r="A100" s="314">
        <f t="shared" si="1"/>
        <v>94</v>
      </c>
      <c r="B100" s="866" t="s">
        <v>366</v>
      </c>
      <c r="C100" s="866" t="s">
        <v>105</v>
      </c>
      <c r="D100" s="866" t="s">
        <v>196</v>
      </c>
      <c r="E100" s="994">
        <v>45859</v>
      </c>
      <c r="F100" s="866" t="s">
        <v>89</v>
      </c>
      <c r="G100" s="570" t="s">
        <v>2065</v>
      </c>
      <c r="J100" s="1489"/>
    </row>
    <row r="101" spans="1:10" ht="14.4" customHeight="1">
      <c r="A101" s="314">
        <f t="shared" si="1"/>
        <v>95</v>
      </c>
      <c r="B101" s="868" t="s">
        <v>1594</v>
      </c>
      <c r="C101" s="868" t="s">
        <v>101</v>
      </c>
      <c r="D101" s="868" t="s">
        <v>196</v>
      </c>
      <c r="E101" s="994">
        <v>45860</v>
      </c>
      <c r="F101" s="868" t="s">
        <v>89</v>
      </c>
      <c r="J101" s="1489"/>
    </row>
    <row r="102" spans="1:10">
      <c r="A102" s="314">
        <f t="shared" si="1"/>
        <v>96</v>
      </c>
      <c r="B102" s="979" t="s">
        <v>777</v>
      </c>
      <c r="C102" s="621" t="s">
        <v>228</v>
      </c>
      <c r="D102" s="621" t="s">
        <v>196</v>
      </c>
      <c r="E102" s="1475">
        <v>45862</v>
      </c>
      <c r="F102" s="989" t="s">
        <v>89</v>
      </c>
      <c r="G102" s="570" t="s">
        <v>2066</v>
      </c>
      <c r="J102" s="1489"/>
    </row>
    <row r="103" spans="1:10">
      <c r="A103" s="314">
        <f t="shared" si="1"/>
        <v>97</v>
      </c>
      <c r="B103" s="979" t="s">
        <v>1618</v>
      </c>
      <c r="C103" s="621" t="s">
        <v>123</v>
      </c>
      <c r="D103" s="621" t="s">
        <v>196</v>
      </c>
      <c r="E103" s="1475">
        <v>45862</v>
      </c>
      <c r="F103" s="989" t="s">
        <v>89</v>
      </c>
      <c r="G103" s="570" t="s">
        <v>2066</v>
      </c>
      <c r="J103" s="1489"/>
    </row>
    <row r="104" spans="1:10">
      <c r="A104" s="314">
        <f t="shared" si="1"/>
        <v>98</v>
      </c>
      <c r="B104" s="877" t="s">
        <v>169</v>
      </c>
      <c r="C104" s="877" t="s">
        <v>168</v>
      </c>
      <c r="D104" s="877" t="s">
        <v>196</v>
      </c>
      <c r="E104" s="994">
        <v>45863</v>
      </c>
      <c r="F104" s="877" t="s">
        <v>89</v>
      </c>
      <c r="G104" s="570" t="s">
        <v>2066</v>
      </c>
      <c r="J104" s="1489"/>
    </row>
    <row r="105" spans="1:10" ht="14.4" customHeight="1">
      <c r="A105" s="314">
        <f t="shared" si="1"/>
        <v>99</v>
      </c>
      <c r="B105" s="877" t="s">
        <v>152</v>
      </c>
      <c r="C105" s="877" t="s">
        <v>153</v>
      </c>
      <c r="D105" s="877" t="s">
        <v>196</v>
      </c>
      <c r="E105" s="994">
        <v>45863</v>
      </c>
      <c r="F105" s="877" t="s">
        <v>89</v>
      </c>
      <c r="G105" s="570" t="s">
        <v>2065</v>
      </c>
      <c r="J105" s="1489"/>
    </row>
    <row r="106" spans="1:10">
      <c r="A106" s="314">
        <f t="shared" si="1"/>
        <v>100</v>
      </c>
      <c r="B106" s="878" t="s">
        <v>753</v>
      </c>
      <c r="C106" s="878" t="s">
        <v>228</v>
      </c>
      <c r="D106" s="877" t="s">
        <v>196</v>
      </c>
      <c r="E106" s="994">
        <v>45864</v>
      </c>
      <c r="F106" s="878" t="s">
        <v>89</v>
      </c>
      <c r="G106" s="570" t="s">
        <v>2066</v>
      </c>
      <c r="J106" s="1489"/>
    </row>
    <row r="107" spans="1:10">
      <c r="A107" s="314">
        <f t="shared" si="1"/>
        <v>101</v>
      </c>
      <c r="B107" s="940" t="s">
        <v>810</v>
      </c>
      <c r="C107" s="940" t="s">
        <v>168</v>
      </c>
      <c r="D107" s="940" t="s">
        <v>196</v>
      </c>
      <c r="E107" s="994">
        <v>45865</v>
      </c>
      <c r="F107" s="940" t="s">
        <v>89</v>
      </c>
      <c r="G107" s="570" t="s">
        <v>2066</v>
      </c>
      <c r="J107" s="1489"/>
    </row>
    <row r="108" spans="1:10" ht="14.4" customHeight="1">
      <c r="A108" s="314">
        <f t="shared" si="1"/>
        <v>102</v>
      </c>
      <c r="B108" s="901" t="s">
        <v>371</v>
      </c>
      <c r="C108" s="901" t="s">
        <v>168</v>
      </c>
      <c r="D108" s="901" t="s">
        <v>196</v>
      </c>
      <c r="E108" s="994">
        <v>45866</v>
      </c>
      <c r="F108" s="878" t="s">
        <v>89</v>
      </c>
      <c r="G108" s="570" t="s">
        <v>2065</v>
      </c>
      <c r="J108" s="1489"/>
    </row>
    <row r="109" spans="1:10" ht="14.4" customHeight="1">
      <c r="A109" s="314">
        <f t="shared" si="1"/>
        <v>103</v>
      </c>
      <c r="B109" s="992" t="s">
        <v>1638</v>
      </c>
      <c r="C109" s="958" t="s">
        <v>171</v>
      </c>
      <c r="D109" s="956" t="s">
        <v>196</v>
      </c>
      <c r="E109" s="994">
        <v>45866</v>
      </c>
      <c r="F109" s="956" t="s">
        <v>89</v>
      </c>
      <c r="G109" s="570" t="s">
        <v>2033</v>
      </c>
      <c r="J109" s="1489"/>
    </row>
    <row r="110" spans="1:10" ht="14.4" customHeight="1">
      <c r="A110" s="314">
        <f t="shared" si="1"/>
        <v>104</v>
      </c>
      <c r="B110" s="904" t="s">
        <v>413</v>
      </c>
      <c r="C110" s="904" t="s">
        <v>171</v>
      </c>
      <c r="D110" s="904" t="s">
        <v>196</v>
      </c>
      <c r="E110" s="994">
        <v>45867</v>
      </c>
      <c r="F110" s="904" t="s">
        <v>89</v>
      </c>
      <c r="J110" s="1489"/>
    </row>
    <row r="111" spans="1:10" ht="14.4" customHeight="1">
      <c r="A111" s="314">
        <f t="shared" si="1"/>
        <v>105</v>
      </c>
      <c r="B111" s="314" t="s">
        <v>717</v>
      </c>
      <c r="C111" s="314" t="s">
        <v>101</v>
      </c>
      <c r="D111" s="904" t="s">
        <v>196</v>
      </c>
      <c r="E111" s="994">
        <v>45868</v>
      </c>
      <c r="F111" s="904" t="s">
        <v>89</v>
      </c>
      <c r="J111" s="1489"/>
    </row>
    <row r="112" spans="1:10" ht="14.4" customHeight="1">
      <c r="A112" s="314">
        <f t="shared" si="1"/>
        <v>106</v>
      </c>
      <c r="B112" s="917" t="s">
        <v>1352</v>
      </c>
      <c r="C112" s="917" t="s">
        <v>168</v>
      </c>
      <c r="D112" s="904" t="s">
        <v>196</v>
      </c>
      <c r="E112" s="994">
        <v>45869</v>
      </c>
      <c r="F112" s="904" t="s">
        <v>89</v>
      </c>
      <c r="G112" s="570" t="s">
        <v>2033</v>
      </c>
      <c r="J112" s="1489"/>
    </row>
    <row r="113" spans="1:10" ht="14.4" customHeight="1">
      <c r="A113" s="314">
        <f t="shared" si="1"/>
        <v>107</v>
      </c>
      <c r="B113" s="940" t="s">
        <v>160</v>
      </c>
      <c r="C113" s="940" t="s">
        <v>1617</v>
      </c>
      <c r="D113" s="940" t="s">
        <v>196</v>
      </c>
      <c r="E113" s="994">
        <v>45870</v>
      </c>
      <c r="F113" s="940" t="s">
        <v>89</v>
      </c>
      <c r="J113" s="1489"/>
    </row>
    <row r="114" spans="1:10">
      <c r="A114" s="314">
        <f t="shared" si="1"/>
        <v>108</v>
      </c>
      <c r="B114" s="940" t="s">
        <v>166</v>
      </c>
      <c r="C114" s="940" t="s">
        <v>168</v>
      </c>
      <c r="D114" s="940" t="s">
        <v>196</v>
      </c>
      <c r="E114" s="994">
        <v>45870</v>
      </c>
      <c r="F114" s="940" t="s">
        <v>89</v>
      </c>
      <c r="G114" s="570" t="s">
        <v>2066</v>
      </c>
      <c r="J114" s="1489"/>
    </row>
    <row r="115" spans="1:10">
      <c r="A115" s="314">
        <f t="shared" si="1"/>
        <v>109</v>
      </c>
      <c r="B115" s="315" t="s">
        <v>752</v>
      </c>
      <c r="C115" s="958" t="s">
        <v>168</v>
      </c>
      <c r="D115" s="956" t="s">
        <v>196</v>
      </c>
      <c r="E115" s="994">
        <v>45870</v>
      </c>
      <c r="F115" s="956" t="s">
        <v>89</v>
      </c>
      <c r="G115" s="570" t="s">
        <v>2066</v>
      </c>
      <c r="J115" s="1489"/>
    </row>
    <row r="116" spans="1:10" ht="14.4" customHeight="1">
      <c r="A116" s="314">
        <f t="shared" si="1"/>
        <v>110</v>
      </c>
      <c r="B116" s="941" t="s">
        <v>408</v>
      </c>
      <c r="C116" s="941" t="s">
        <v>111</v>
      </c>
      <c r="D116" s="941" t="s">
        <v>278</v>
      </c>
      <c r="E116" s="994">
        <v>45871</v>
      </c>
      <c r="F116" s="941" t="s">
        <v>89</v>
      </c>
      <c r="G116" s="570" t="s">
        <v>2065</v>
      </c>
      <c r="J116" s="1489"/>
    </row>
    <row r="117" spans="1:10" ht="14.4" customHeight="1">
      <c r="A117" s="314">
        <f t="shared" si="1"/>
        <v>111</v>
      </c>
      <c r="B117" s="1639" t="s">
        <v>148</v>
      </c>
      <c r="C117" s="1639" t="s">
        <v>101</v>
      </c>
      <c r="D117" s="1639" t="s">
        <v>196</v>
      </c>
      <c r="E117" s="994">
        <v>45871</v>
      </c>
      <c r="F117" s="941" t="s">
        <v>89</v>
      </c>
      <c r="G117" s="570" t="s">
        <v>2065</v>
      </c>
      <c r="J117" s="1489"/>
    </row>
    <row r="118" spans="1:10" ht="14.4" customHeight="1">
      <c r="A118" s="314">
        <f t="shared" si="1"/>
        <v>112</v>
      </c>
      <c r="B118" s="942" t="s">
        <v>1642</v>
      </c>
      <c r="C118" s="942" t="s">
        <v>111</v>
      </c>
      <c r="D118" s="942" t="s">
        <v>196</v>
      </c>
      <c r="E118" s="994">
        <v>45872</v>
      </c>
      <c r="F118" s="942" t="s">
        <v>89</v>
      </c>
      <c r="J118" s="1489"/>
    </row>
    <row r="119" spans="1:10" ht="14.4" customHeight="1">
      <c r="A119" s="314">
        <f t="shared" si="1"/>
        <v>113</v>
      </c>
      <c r="B119" s="942" t="s">
        <v>144</v>
      </c>
      <c r="C119" s="942" t="s">
        <v>101</v>
      </c>
      <c r="D119" s="942" t="s">
        <v>196</v>
      </c>
      <c r="E119" s="994">
        <v>45872</v>
      </c>
      <c r="F119" s="942" t="s">
        <v>89</v>
      </c>
      <c r="G119" s="570" t="s">
        <v>2065</v>
      </c>
      <c r="J119" s="1489"/>
    </row>
    <row r="120" spans="1:10" ht="14.4" customHeight="1">
      <c r="A120" s="314">
        <f t="shared" si="1"/>
        <v>114</v>
      </c>
      <c r="B120" s="943" t="s">
        <v>147</v>
      </c>
      <c r="C120" s="943" t="s">
        <v>101</v>
      </c>
      <c r="D120" s="943" t="s">
        <v>196</v>
      </c>
      <c r="E120" s="994">
        <v>45874</v>
      </c>
      <c r="F120" s="943" t="s">
        <v>89</v>
      </c>
      <c r="G120" s="570" t="s">
        <v>2065</v>
      </c>
      <c r="J120" s="1489"/>
    </row>
    <row r="121" spans="1:10" ht="14.4" customHeight="1">
      <c r="A121" s="314">
        <f t="shared" si="1"/>
        <v>115</v>
      </c>
      <c r="B121" s="948" t="s">
        <v>784</v>
      </c>
      <c r="C121" s="948" t="s">
        <v>171</v>
      </c>
      <c r="D121" s="948" t="s">
        <v>196</v>
      </c>
      <c r="E121" s="994">
        <v>45875</v>
      </c>
      <c r="F121" s="946" t="s">
        <v>89</v>
      </c>
      <c r="G121" s="570" t="s">
        <v>2064</v>
      </c>
      <c r="J121" s="1489"/>
    </row>
    <row r="122" spans="1:10">
      <c r="A122" s="314">
        <f t="shared" si="1"/>
        <v>116</v>
      </c>
      <c r="B122" s="948" t="s">
        <v>785</v>
      </c>
      <c r="C122" s="948" t="s">
        <v>168</v>
      </c>
      <c r="D122" s="948" t="s">
        <v>196</v>
      </c>
      <c r="E122" s="994">
        <v>45875</v>
      </c>
      <c r="F122" s="946" t="s">
        <v>89</v>
      </c>
      <c r="G122" s="570" t="s">
        <v>2066</v>
      </c>
      <c r="J122" s="1489"/>
    </row>
    <row r="123" spans="1:10" ht="14.4" customHeight="1">
      <c r="A123" s="314">
        <f t="shared" si="1"/>
        <v>117</v>
      </c>
      <c r="B123" s="948" t="s">
        <v>786</v>
      </c>
      <c r="C123" s="948" t="s">
        <v>171</v>
      </c>
      <c r="D123" s="948" t="s">
        <v>196</v>
      </c>
      <c r="E123" s="994">
        <v>45875</v>
      </c>
      <c r="F123" s="946" t="s">
        <v>89</v>
      </c>
      <c r="G123" s="570" t="s">
        <v>2064</v>
      </c>
      <c r="J123" s="1489"/>
    </row>
    <row r="124" spans="1:10">
      <c r="A124" s="314">
        <f t="shared" si="1"/>
        <v>118</v>
      </c>
      <c r="B124" s="948" t="s">
        <v>176</v>
      </c>
      <c r="C124" s="948" t="s">
        <v>178</v>
      </c>
      <c r="D124" s="948" t="s">
        <v>196</v>
      </c>
      <c r="E124" s="994">
        <v>45875</v>
      </c>
      <c r="F124" s="946" t="s">
        <v>89</v>
      </c>
      <c r="G124" s="570" t="s">
        <v>2066</v>
      </c>
      <c r="J124" s="1489"/>
    </row>
    <row r="125" spans="1:10">
      <c r="A125" s="314">
        <f t="shared" si="1"/>
        <v>119</v>
      </c>
      <c r="B125" s="948" t="s">
        <v>791</v>
      </c>
      <c r="C125" s="948" t="s">
        <v>168</v>
      </c>
      <c r="D125" s="948" t="s">
        <v>196</v>
      </c>
      <c r="E125" s="994">
        <v>45875</v>
      </c>
      <c r="F125" s="946" t="s">
        <v>89</v>
      </c>
      <c r="G125" s="570" t="s">
        <v>2066</v>
      </c>
      <c r="J125" s="1489"/>
    </row>
    <row r="126" spans="1:10" ht="14.4" customHeight="1">
      <c r="A126" s="314">
        <f t="shared" si="1"/>
        <v>120</v>
      </c>
      <c r="B126" s="943" t="s">
        <v>404</v>
      </c>
      <c r="C126" s="943" t="s">
        <v>171</v>
      </c>
      <c r="D126" s="943" t="s">
        <v>196</v>
      </c>
      <c r="E126" s="994">
        <v>45875</v>
      </c>
      <c r="F126" s="943" t="s">
        <v>89</v>
      </c>
      <c r="G126" s="570" t="s">
        <v>2065</v>
      </c>
      <c r="J126" s="1489"/>
    </row>
    <row r="127" spans="1:10">
      <c r="A127" s="314">
        <f t="shared" si="1"/>
        <v>121</v>
      </c>
      <c r="B127" s="948" t="s">
        <v>177</v>
      </c>
      <c r="C127" s="948" t="s">
        <v>178</v>
      </c>
      <c r="D127" s="948" t="s">
        <v>196</v>
      </c>
      <c r="E127" s="994">
        <v>45876</v>
      </c>
      <c r="F127" s="948" t="s">
        <v>89</v>
      </c>
      <c r="G127" s="570" t="s">
        <v>2066</v>
      </c>
      <c r="J127" s="1489"/>
    </row>
    <row r="128" spans="1:10" ht="14.4" customHeight="1">
      <c r="A128" s="314">
        <f t="shared" si="1"/>
        <v>122</v>
      </c>
      <c r="B128" s="945" t="s">
        <v>1322</v>
      </c>
      <c r="C128" s="945" t="s">
        <v>1595</v>
      </c>
      <c r="D128" s="945" t="s">
        <v>196</v>
      </c>
      <c r="E128" s="994">
        <v>45876</v>
      </c>
      <c r="F128" s="945" t="s">
        <v>89</v>
      </c>
      <c r="G128" s="570" t="s">
        <v>2065</v>
      </c>
      <c r="J128" s="1489"/>
    </row>
    <row r="129" spans="1:10" ht="14.4" customHeight="1">
      <c r="A129" s="314">
        <f t="shared" si="1"/>
        <v>123</v>
      </c>
      <c r="B129" s="946" t="s">
        <v>425</v>
      </c>
      <c r="C129" s="946" t="s">
        <v>168</v>
      </c>
      <c r="D129" s="946" t="s">
        <v>196</v>
      </c>
      <c r="E129" s="994">
        <v>45877</v>
      </c>
      <c r="F129" s="946" t="s">
        <v>89</v>
      </c>
      <c r="J129" s="1489"/>
    </row>
    <row r="130" spans="1:10">
      <c r="A130" s="314">
        <f t="shared" si="1"/>
        <v>124</v>
      </c>
      <c r="B130" s="946" t="s">
        <v>855</v>
      </c>
      <c r="C130" s="946" t="s">
        <v>101</v>
      </c>
      <c r="D130" s="946" t="s">
        <v>196</v>
      </c>
      <c r="E130" s="994">
        <v>45877</v>
      </c>
      <c r="F130" s="946" t="s">
        <v>89</v>
      </c>
      <c r="G130" s="570" t="s">
        <v>2066</v>
      </c>
      <c r="J130" s="1489"/>
    </row>
    <row r="131" spans="1:10">
      <c r="A131" s="314">
        <f t="shared" si="1"/>
        <v>125</v>
      </c>
      <c r="B131" s="945" t="s">
        <v>167</v>
      </c>
      <c r="C131" s="946" t="s">
        <v>168</v>
      </c>
      <c r="D131" s="946" t="s">
        <v>196</v>
      </c>
      <c r="E131" s="994">
        <v>45877</v>
      </c>
      <c r="F131" s="946" t="s">
        <v>89</v>
      </c>
      <c r="G131" s="570" t="s">
        <v>2066</v>
      </c>
      <c r="J131" s="1489"/>
    </row>
    <row r="132" spans="1:10" ht="14.4" customHeight="1">
      <c r="A132" s="314">
        <f t="shared" si="1"/>
        <v>126</v>
      </c>
      <c r="B132" s="993" t="s">
        <v>1650</v>
      </c>
      <c r="C132" s="314" t="s">
        <v>109</v>
      </c>
      <c r="D132" s="314" t="s">
        <v>196</v>
      </c>
      <c r="E132" s="994">
        <v>45879</v>
      </c>
      <c r="F132" s="989" t="s">
        <v>89</v>
      </c>
      <c r="J132" s="1489"/>
    </row>
    <row r="133" spans="1:10" ht="14.4" customHeight="1">
      <c r="A133" s="314">
        <f t="shared" si="1"/>
        <v>127</v>
      </c>
      <c r="B133" s="950" t="s">
        <v>780</v>
      </c>
      <c r="C133" s="950" t="s">
        <v>228</v>
      </c>
      <c r="D133" s="950" t="s">
        <v>196</v>
      </c>
      <c r="E133" s="994">
        <v>45881</v>
      </c>
      <c r="F133" s="948" t="s">
        <v>89</v>
      </c>
      <c r="G133" s="570" t="s">
        <v>2065</v>
      </c>
      <c r="J133" s="1489"/>
    </row>
    <row r="134" spans="1:10" ht="14.4" customHeight="1">
      <c r="A134" s="314">
        <f t="shared" si="1"/>
        <v>128</v>
      </c>
      <c r="B134" s="950" t="s">
        <v>411</v>
      </c>
      <c r="C134" s="950" t="s">
        <v>1360</v>
      </c>
      <c r="D134" s="950" t="s">
        <v>196</v>
      </c>
      <c r="E134" s="994">
        <v>45881</v>
      </c>
      <c r="F134" s="948" t="s">
        <v>89</v>
      </c>
      <c r="G134" s="570" t="s">
        <v>2065</v>
      </c>
      <c r="J134" s="1489"/>
    </row>
    <row r="135" spans="1:10">
      <c r="A135" s="314">
        <f t="shared" ref="A135:A198" si="2">A134+1</f>
        <v>129</v>
      </c>
      <c r="B135" s="979" t="s">
        <v>1601</v>
      </c>
      <c r="C135" s="621" t="s">
        <v>123</v>
      </c>
      <c r="D135" s="621" t="s">
        <v>196</v>
      </c>
      <c r="E135" s="1475">
        <v>45882</v>
      </c>
      <c r="F135" s="989" t="s">
        <v>89</v>
      </c>
      <c r="G135" s="570" t="s">
        <v>2066</v>
      </c>
      <c r="J135" s="1489"/>
    </row>
    <row r="136" spans="1:10" ht="14.4" customHeight="1">
      <c r="A136" s="314">
        <f t="shared" si="2"/>
        <v>130</v>
      </c>
      <c r="B136" s="979" t="s">
        <v>782</v>
      </c>
      <c r="C136" s="621" t="s">
        <v>171</v>
      </c>
      <c r="D136" s="621" t="s">
        <v>196</v>
      </c>
      <c r="E136" s="1064">
        <v>45882</v>
      </c>
      <c r="F136" s="989" t="s">
        <v>89</v>
      </c>
      <c r="G136" s="570" t="s">
        <v>2064</v>
      </c>
      <c r="J136" s="1489"/>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5">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5">
        <v>45902</v>
      </c>
      <c r="F172" s="989" t="s">
        <v>89</v>
      </c>
      <c r="G172" s="570" t="s">
        <v>2066</v>
      </c>
    </row>
    <row r="173" spans="1:7">
      <c r="A173" s="314">
        <f t="shared" si="2"/>
        <v>167</v>
      </c>
      <c r="B173" s="992" t="s">
        <v>454</v>
      </c>
      <c r="C173" s="972" t="s">
        <v>168</v>
      </c>
      <c r="D173" s="972" t="s">
        <v>196</v>
      </c>
      <c r="E173" s="1475">
        <v>45903</v>
      </c>
      <c r="F173" s="956" t="s">
        <v>89</v>
      </c>
      <c r="G173" s="570" t="s">
        <v>2066</v>
      </c>
    </row>
    <row r="174" spans="1:7">
      <c r="A174" s="314">
        <f t="shared" si="2"/>
        <v>168</v>
      </c>
      <c r="B174" s="992" t="s">
        <v>157</v>
      </c>
      <c r="C174" s="972" t="s">
        <v>153</v>
      </c>
      <c r="D174" s="972" t="s">
        <v>196</v>
      </c>
      <c r="E174" s="1476">
        <v>45903</v>
      </c>
      <c r="F174" s="956" t="s">
        <v>89</v>
      </c>
      <c r="G174" s="570" t="s">
        <v>2066</v>
      </c>
    </row>
    <row r="175" spans="1:7">
      <c r="A175" s="314">
        <f t="shared" si="2"/>
        <v>169</v>
      </c>
      <c r="B175" s="979" t="s">
        <v>164</v>
      </c>
      <c r="C175" s="621" t="s">
        <v>111</v>
      </c>
      <c r="D175" s="621" t="s">
        <v>196</v>
      </c>
      <c r="E175" s="1476">
        <v>45905</v>
      </c>
      <c r="F175" s="989" t="s">
        <v>89</v>
      </c>
      <c r="G175" s="570" t="s">
        <v>2033</v>
      </c>
    </row>
    <row r="176" spans="1:7">
      <c r="A176" s="314">
        <f t="shared" si="2"/>
        <v>170</v>
      </c>
      <c r="B176" s="979" t="s">
        <v>1685</v>
      </c>
      <c r="C176" s="621" t="s">
        <v>1688</v>
      </c>
      <c r="D176" s="621" t="s">
        <v>196</v>
      </c>
      <c r="E176" s="1476">
        <v>45907</v>
      </c>
      <c r="F176" s="989" t="s">
        <v>89</v>
      </c>
      <c r="G176" s="570" t="s">
        <v>2066</v>
      </c>
    </row>
    <row r="177" spans="1:7">
      <c r="A177" s="314">
        <f t="shared" si="2"/>
        <v>171</v>
      </c>
      <c r="B177" s="979" t="s">
        <v>801</v>
      </c>
      <c r="C177" s="621" t="s">
        <v>168</v>
      </c>
      <c r="D177" s="621" t="s">
        <v>196</v>
      </c>
      <c r="E177" s="1476">
        <v>45908</v>
      </c>
      <c r="F177" s="989" t="s">
        <v>89</v>
      </c>
      <c r="G177" s="570" t="s">
        <v>2066</v>
      </c>
    </row>
    <row r="178" spans="1:7">
      <c r="A178" s="314">
        <f t="shared" si="2"/>
        <v>172</v>
      </c>
      <c r="B178" s="979" t="s">
        <v>727</v>
      </c>
      <c r="C178" s="621" t="s">
        <v>168</v>
      </c>
      <c r="D178" s="621" t="s">
        <v>196</v>
      </c>
      <c r="E178" s="1476">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6">
        <v>45916</v>
      </c>
      <c r="F183" s="989" t="s">
        <v>89</v>
      </c>
      <c r="G183" s="570" t="s">
        <v>2066</v>
      </c>
    </row>
    <row r="184" spans="1:7">
      <c r="A184" s="314">
        <f t="shared" si="2"/>
        <v>178</v>
      </c>
      <c r="B184" s="314" t="s">
        <v>311</v>
      </c>
      <c r="C184" s="314" t="s">
        <v>168</v>
      </c>
      <c r="D184" s="975" t="s">
        <v>196</v>
      </c>
      <c r="E184" s="1476">
        <v>45916</v>
      </c>
      <c r="F184" s="974" t="s">
        <v>89</v>
      </c>
      <c r="G184" s="570" t="s">
        <v>2066</v>
      </c>
    </row>
    <row r="185" spans="1:7">
      <c r="A185" s="314">
        <f t="shared" si="2"/>
        <v>179</v>
      </c>
      <c r="B185" s="314" t="s">
        <v>313</v>
      </c>
      <c r="C185" s="314" t="s">
        <v>228</v>
      </c>
      <c r="D185" s="975" t="s">
        <v>196</v>
      </c>
      <c r="E185" s="1476">
        <v>45916</v>
      </c>
      <c r="F185" s="974" t="s">
        <v>89</v>
      </c>
      <c r="G185" s="570" t="s">
        <v>2066</v>
      </c>
    </row>
    <row r="186" spans="1:7">
      <c r="A186" s="314">
        <f t="shared" si="2"/>
        <v>180</v>
      </c>
      <c r="B186" s="314" t="s">
        <v>314</v>
      </c>
      <c r="C186" s="314" t="s">
        <v>228</v>
      </c>
      <c r="D186" s="975" t="s">
        <v>196</v>
      </c>
      <c r="E186" s="1476">
        <v>45916</v>
      </c>
      <c r="F186" s="974" t="s">
        <v>89</v>
      </c>
      <c r="G186" s="570" t="s">
        <v>2066</v>
      </c>
    </row>
    <row r="187" spans="1:7">
      <c r="A187" s="314">
        <f t="shared" si="2"/>
        <v>181</v>
      </c>
      <c r="B187" s="979" t="s">
        <v>1272</v>
      </c>
      <c r="C187" s="621" t="s">
        <v>168</v>
      </c>
      <c r="D187" s="621" t="s">
        <v>196</v>
      </c>
      <c r="E187" s="1476">
        <v>45917</v>
      </c>
      <c r="F187" s="989" t="s">
        <v>89</v>
      </c>
      <c r="G187" s="570" t="s">
        <v>2066</v>
      </c>
    </row>
    <row r="188" spans="1:7">
      <c r="A188" s="314">
        <f t="shared" si="2"/>
        <v>182</v>
      </c>
      <c r="B188" s="1639" t="s">
        <v>1705</v>
      </c>
      <c r="C188" s="621" t="s">
        <v>129</v>
      </c>
      <c r="D188" s="621" t="s">
        <v>196</v>
      </c>
      <c r="E188" s="1476">
        <v>45917</v>
      </c>
      <c r="F188" s="989" t="s">
        <v>89</v>
      </c>
      <c r="G188" s="570" t="s">
        <v>2065</v>
      </c>
    </row>
    <row r="189" spans="1:7">
      <c r="A189" s="314">
        <f t="shared" si="2"/>
        <v>183</v>
      </c>
      <c r="B189" s="314" t="s">
        <v>768</v>
      </c>
      <c r="C189" s="314" t="s">
        <v>168</v>
      </c>
      <c r="D189" s="975" t="s">
        <v>196</v>
      </c>
      <c r="E189" s="1476">
        <v>45919</v>
      </c>
      <c r="F189" s="974" t="s">
        <v>89</v>
      </c>
      <c r="G189" s="570" t="s">
        <v>2066</v>
      </c>
    </row>
    <row r="190" spans="1:7">
      <c r="A190" s="314">
        <f t="shared" si="2"/>
        <v>184</v>
      </c>
      <c r="B190" s="314" t="s">
        <v>310</v>
      </c>
      <c r="C190" s="314" t="s">
        <v>118</v>
      </c>
      <c r="D190" s="975" t="s">
        <v>196</v>
      </c>
      <c r="E190" s="1476">
        <v>45919</v>
      </c>
      <c r="F190" s="974" t="s">
        <v>89</v>
      </c>
      <c r="G190" s="570" t="s">
        <v>2065</v>
      </c>
    </row>
    <row r="191" spans="1:7">
      <c r="A191" s="314">
        <f t="shared" si="2"/>
        <v>185</v>
      </c>
      <c r="B191" s="314" t="s">
        <v>1701</v>
      </c>
      <c r="C191" s="314" t="s">
        <v>118</v>
      </c>
      <c r="D191" s="975" t="s">
        <v>196</v>
      </c>
      <c r="E191" s="1476">
        <v>45919</v>
      </c>
      <c r="F191" s="974" t="s">
        <v>89</v>
      </c>
      <c r="G191" s="570" t="s">
        <v>2066</v>
      </c>
    </row>
    <row r="192" spans="1:7">
      <c r="A192" s="314">
        <f t="shared" si="2"/>
        <v>186</v>
      </c>
      <c r="B192" s="314" t="s">
        <v>137</v>
      </c>
      <c r="C192" s="314" t="s">
        <v>109</v>
      </c>
      <c r="D192" s="975" t="s">
        <v>196</v>
      </c>
      <c r="E192" s="1476">
        <v>45919</v>
      </c>
      <c r="F192" s="974" t="s">
        <v>89</v>
      </c>
      <c r="G192" s="570" t="s">
        <v>2066</v>
      </c>
    </row>
    <row r="193" spans="1:7">
      <c r="A193" s="314">
        <f t="shared" si="2"/>
        <v>187</v>
      </c>
      <c r="B193" s="979" t="s">
        <v>1696</v>
      </c>
      <c r="C193" s="621" t="s">
        <v>111</v>
      </c>
      <c r="D193" s="621" t="s">
        <v>196</v>
      </c>
      <c r="E193" s="1476">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6">
        <v>45926</v>
      </c>
      <c r="F196" s="989" t="s">
        <v>89</v>
      </c>
      <c r="G196" s="570" t="s">
        <v>2066</v>
      </c>
    </row>
    <row r="197" spans="1:7">
      <c r="A197" s="314">
        <f t="shared" si="2"/>
        <v>191</v>
      </c>
      <c r="B197" s="987" t="s">
        <v>1707</v>
      </c>
      <c r="C197" s="987" t="s">
        <v>105</v>
      </c>
      <c r="D197" s="987" t="s">
        <v>278</v>
      </c>
      <c r="E197" s="1476">
        <v>45929</v>
      </c>
      <c r="F197" s="987" t="s">
        <v>89</v>
      </c>
      <c r="G197" s="570" t="s">
        <v>2065</v>
      </c>
    </row>
    <row r="198" spans="1:7">
      <c r="A198" s="314">
        <f t="shared" si="2"/>
        <v>192</v>
      </c>
      <c r="B198" s="314" t="s">
        <v>165</v>
      </c>
      <c r="C198" s="314" t="s">
        <v>101</v>
      </c>
      <c r="D198" s="314" t="s">
        <v>196</v>
      </c>
      <c r="E198" s="1477">
        <v>45929</v>
      </c>
      <c r="F198" s="314" t="s">
        <v>89</v>
      </c>
      <c r="G198" s="570" t="s">
        <v>2033</v>
      </c>
    </row>
    <row r="199" spans="1:7">
      <c r="A199" s="314">
        <f t="shared" ref="A199:A262" si="3">A198+1</f>
        <v>193</v>
      </c>
      <c r="B199" s="314" t="s">
        <v>850</v>
      </c>
      <c r="C199" s="314" t="s">
        <v>101</v>
      </c>
      <c r="D199" s="314" t="s">
        <v>196</v>
      </c>
      <c r="E199" s="1477">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2"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8">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4" t="s">
        <v>1855</v>
      </c>
      <c r="C244" s="1474" t="s">
        <v>118</v>
      </c>
      <c r="D244" s="1474"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23"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823" t="s">
        <v>2266</v>
      </c>
    </row>
    <row r="257" spans="1:8">
      <c r="A257" s="314">
        <f t="shared" si="3"/>
        <v>251</v>
      </c>
      <c r="B257" s="1310" t="s">
        <v>1209</v>
      </c>
      <c r="C257" s="314" t="s">
        <v>168</v>
      </c>
      <c r="D257" s="314" t="s">
        <v>196</v>
      </c>
      <c r="E257" s="1062">
        <v>46052</v>
      </c>
      <c r="F257" s="1336" t="s">
        <v>89</v>
      </c>
      <c r="H257" s="1823"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823" t="s">
        <v>2266</v>
      </c>
    </row>
    <row r="260" spans="1:8">
      <c r="A260" s="314">
        <f t="shared" si="3"/>
        <v>254</v>
      </c>
      <c r="B260" s="1310" t="s">
        <v>1192</v>
      </c>
      <c r="C260" s="314" t="s">
        <v>171</v>
      </c>
      <c r="D260" s="314" t="s">
        <v>196</v>
      </c>
      <c r="E260" s="1062">
        <v>46058</v>
      </c>
      <c r="F260" s="314" t="s">
        <v>89</v>
      </c>
      <c r="H260" s="1823"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22" t="s">
        <v>196</v>
      </c>
      <c r="E262" s="1062">
        <v>46092</v>
      </c>
      <c r="F262" s="314" t="s">
        <v>89</v>
      </c>
      <c r="G262" s="570" t="s">
        <v>2065</v>
      </c>
    </row>
    <row r="263" spans="1:8">
      <c r="A263" s="314">
        <f t="shared" ref="A263:A296" si="4">A262+1</f>
        <v>257</v>
      </c>
      <c r="B263" s="314" t="s">
        <v>1862</v>
      </c>
      <c r="C263" s="314" t="s">
        <v>111</v>
      </c>
      <c r="D263" s="1622" t="s">
        <v>278</v>
      </c>
      <c r="E263" s="1062">
        <v>46092</v>
      </c>
      <c r="F263" s="314" t="s">
        <v>89</v>
      </c>
      <c r="G263" s="570" t="s">
        <v>2065</v>
      </c>
    </row>
    <row r="264" spans="1:8">
      <c r="A264" s="314">
        <f t="shared" si="4"/>
        <v>258</v>
      </c>
      <c r="B264" s="314" t="s">
        <v>1863</v>
      </c>
      <c r="C264" s="314" t="s">
        <v>111</v>
      </c>
      <c r="D264" s="1622"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40" t="s">
        <v>1212</v>
      </c>
      <c r="C266" s="314" t="s">
        <v>168</v>
      </c>
      <c r="D266" s="314" t="s">
        <v>196</v>
      </c>
      <c r="E266" s="1062">
        <v>46104</v>
      </c>
      <c r="F266" s="314" t="s">
        <v>89</v>
      </c>
      <c r="H266" s="1823" t="s">
        <v>2266</v>
      </c>
    </row>
    <row r="267" spans="1:8">
      <c r="A267" s="314">
        <f t="shared" si="4"/>
        <v>261</v>
      </c>
      <c r="B267" s="314" t="s">
        <v>427</v>
      </c>
      <c r="C267" s="314" t="s">
        <v>228</v>
      </c>
      <c r="D267" s="314" t="s">
        <v>196</v>
      </c>
      <c r="E267" s="1062">
        <v>46123</v>
      </c>
      <c r="F267" s="314" t="s">
        <v>89</v>
      </c>
    </row>
    <row r="268" spans="1:8">
      <c r="A268" s="314">
        <f t="shared" si="4"/>
        <v>262</v>
      </c>
      <c r="B268" s="1730" t="s">
        <v>800</v>
      </c>
      <c r="C268" s="1730" t="s">
        <v>168</v>
      </c>
      <c r="D268" s="1730" t="s">
        <v>196</v>
      </c>
      <c r="E268" s="1062">
        <v>46125</v>
      </c>
      <c r="F268" s="1730"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40" t="s">
        <v>1202</v>
      </c>
      <c r="C271" s="314" t="s">
        <v>171</v>
      </c>
      <c r="D271" s="314" t="s">
        <v>196</v>
      </c>
      <c r="E271" s="1062">
        <v>46140</v>
      </c>
      <c r="F271" s="314" t="s">
        <v>89</v>
      </c>
      <c r="H271" s="1823" t="s">
        <v>2266</v>
      </c>
    </row>
    <row r="272" spans="1:8">
      <c r="A272" s="314">
        <f t="shared" si="4"/>
        <v>266</v>
      </c>
      <c r="B272" s="1640" t="s">
        <v>1204</v>
      </c>
      <c r="C272" s="314" t="s">
        <v>153</v>
      </c>
      <c r="D272" s="314" t="s">
        <v>196</v>
      </c>
      <c r="E272" s="1062">
        <v>46140</v>
      </c>
      <c r="F272" s="314" t="s">
        <v>89</v>
      </c>
      <c r="H272" s="1823" t="s">
        <v>2266</v>
      </c>
    </row>
    <row r="273" spans="1:6">
      <c r="A273" s="314">
        <f t="shared" si="4"/>
        <v>267</v>
      </c>
      <c r="B273" s="314" t="s">
        <v>186</v>
      </c>
      <c r="C273" s="314" t="s">
        <v>111</v>
      </c>
      <c r="D273" s="314" t="s">
        <v>278</v>
      </c>
      <c r="E273" s="1062">
        <v>46148</v>
      </c>
      <c r="F273" s="314" t="s">
        <v>89</v>
      </c>
    </row>
    <row r="274" spans="1:6">
      <c r="A274" s="314">
        <f t="shared" si="4"/>
        <v>268</v>
      </c>
      <c r="B274" s="1787" t="s">
        <v>2229</v>
      </c>
      <c r="C274" s="1787" t="s">
        <v>2055</v>
      </c>
      <c r="D274" s="314" t="s">
        <v>278</v>
      </c>
      <c r="E274" s="1062">
        <v>46151</v>
      </c>
      <c r="F274" s="314" t="s">
        <v>89</v>
      </c>
    </row>
    <row r="275" spans="1:6">
      <c r="A275" s="314">
        <f t="shared" si="4"/>
        <v>269</v>
      </c>
      <c r="B275" s="1787" t="s">
        <v>2233</v>
      </c>
      <c r="C275" s="1787" t="s">
        <v>2055</v>
      </c>
      <c r="D275" s="314" t="s">
        <v>278</v>
      </c>
      <c r="E275" s="1062">
        <v>46151</v>
      </c>
      <c r="F275" s="314" t="s">
        <v>89</v>
      </c>
    </row>
    <row r="276" spans="1:6">
      <c r="A276" s="314">
        <f t="shared" si="4"/>
        <v>270</v>
      </c>
      <c r="B276" s="1787" t="s">
        <v>2230</v>
      </c>
      <c r="C276" s="1787" t="s">
        <v>2055</v>
      </c>
      <c r="D276" s="314" t="s">
        <v>278</v>
      </c>
      <c r="E276" s="1062">
        <v>46152</v>
      </c>
      <c r="F276" s="314" t="s">
        <v>89</v>
      </c>
    </row>
    <row r="277" spans="1:6">
      <c r="A277" s="314">
        <f t="shared" si="4"/>
        <v>271</v>
      </c>
      <c r="B277" s="1787" t="s">
        <v>2232</v>
      </c>
      <c r="C277" s="1787" t="s">
        <v>2055</v>
      </c>
      <c r="D277" s="314" t="s">
        <v>278</v>
      </c>
      <c r="E277" s="1062">
        <v>46152</v>
      </c>
      <c r="F277" s="314" t="s">
        <v>89</v>
      </c>
    </row>
    <row r="278" spans="1:6">
      <c r="A278" s="314">
        <f t="shared" si="4"/>
        <v>272</v>
      </c>
      <c r="B278" s="1881" t="s">
        <v>1215</v>
      </c>
      <c r="C278" s="314"/>
      <c r="D278" s="314"/>
      <c r="E278" s="314"/>
      <c r="F278" s="314"/>
    </row>
    <row r="279" spans="1:6">
      <c r="A279" s="314">
        <f t="shared" si="4"/>
        <v>273</v>
      </c>
      <c r="B279" s="1881" t="s">
        <v>1216</v>
      </c>
      <c r="C279" s="314"/>
      <c r="D279" s="314"/>
      <c r="E279" s="314"/>
      <c r="F279" s="314"/>
    </row>
    <row r="280" spans="1:6">
      <c r="A280" s="314">
        <f t="shared" si="4"/>
        <v>274</v>
      </c>
      <c r="B280" s="1881" t="s">
        <v>1218</v>
      </c>
      <c r="C280" s="314"/>
      <c r="D280" s="314"/>
      <c r="E280" s="314"/>
      <c r="F280" s="314" t="s">
        <v>89</v>
      </c>
    </row>
    <row r="281" spans="1:6">
      <c r="A281" s="314">
        <f t="shared" si="4"/>
        <v>275</v>
      </c>
      <c r="B281" s="1881" t="s">
        <v>108</v>
      </c>
      <c r="C281" s="314"/>
      <c r="D281" s="314"/>
      <c r="E281" s="314"/>
      <c r="F281" s="314" t="s">
        <v>89</v>
      </c>
    </row>
    <row r="282" spans="1:6">
      <c r="A282" s="314">
        <f t="shared" si="4"/>
        <v>276</v>
      </c>
      <c r="B282" s="1881" t="s">
        <v>1217</v>
      </c>
      <c r="C282" s="314"/>
      <c r="D282" s="314"/>
      <c r="E282" s="314"/>
      <c r="F282" s="314"/>
    </row>
    <row r="283" spans="1:6">
      <c r="A283" s="314">
        <f t="shared" si="4"/>
        <v>277</v>
      </c>
      <c r="B283" s="1882" t="s">
        <v>1194</v>
      </c>
      <c r="C283" s="314"/>
      <c r="D283" s="314"/>
      <c r="E283" s="314"/>
      <c r="F283" s="314"/>
    </row>
    <row r="284" spans="1:6">
      <c r="A284" s="314">
        <f t="shared" si="4"/>
        <v>278</v>
      </c>
      <c r="B284" s="1882" t="s">
        <v>525</v>
      </c>
      <c r="C284" s="314"/>
      <c r="D284" s="314"/>
      <c r="E284" s="314"/>
      <c r="F284" s="314" t="s">
        <v>89</v>
      </c>
    </row>
    <row r="285" spans="1:6">
      <c r="A285" s="314">
        <f t="shared" si="4"/>
        <v>279</v>
      </c>
      <c r="B285" s="1882" t="s">
        <v>532</v>
      </c>
      <c r="C285" s="314"/>
      <c r="D285" s="314"/>
      <c r="E285" s="314"/>
      <c r="F285" s="314"/>
    </row>
    <row r="286" spans="1:6">
      <c r="A286" s="314">
        <f t="shared" si="4"/>
        <v>280</v>
      </c>
      <c r="B286" s="1882" t="s">
        <v>100</v>
      </c>
      <c r="C286" s="314"/>
      <c r="D286" s="314"/>
      <c r="E286" s="314"/>
      <c r="F286" s="314"/>
    </row>
    <row r="287" spans="1:6">
      <c r="A287" s="314">
        <f t="shared" si="4"/>
        <v>281</v>
      </c>
      <c r="B287" s="1882" t="s">
        <v>106</v>
      </c>
      <c r="C287" s="314"/>
      <c r="D287" s="314"/>
      <c r="E287" s="314"/>
      <c r="F287" s="314"/>
    </row>
    <row r="288" spans="1:6">
      <c r="A288" s="314">
        <f t="shared" si="4"/>
        <v>282</v>
      </c>
      <c r="B288" s="1882" t="s">
        <v>1196</v>
      </c>
      <c r="C288" s="314"/>
      <c r="D288" s="314"/>
      <c r="E288" s="314"/>
      <c r="F288" s="314"/>
    </row>
    <row r="289" spans="1:6">
      <c r="A289" s="314">
        <f t="shared" si="4"/>
        <v>283</v>
      </c>
      <c r="B289" s="1882" t="s">
        <v>1197</v>
      </c>
      <c r="C289" s="314"/>
      <c r="D289" s="314"/>
      <c r="E289" s="314"/>
      <c r="F289" s="314"/>
    </row>
    <row r="290" spans="1:6">
      <c r="A290" s="314">
        <f t="shared" si="4"/>
        <v>284</v>
      </c>
      <c r="B290" s="1882" t="s">
        <v>98</v>
      </c>
      <c r="C290" s="314"/>
      <c r="D290" s="314"/>
      <c r="E290" s="314"/>
      <c r="F290" s="314"/>
    </row>
    <row r="291" spans="1:6">
      <c r="A291" s="314">
        <f t="shared" si="4"/>
        <v>285</v>
      </c>
      <c r="B291" s="1882" t="s">
        <v>1172</v>
      </c>
      <c r="C291" s="314"/>
      <c r="D291" s="314"/>
      <c r="E291" s="314"/>
      <c r="F291" s="314"/>
    </row>
    <row r="292" spans="1:6">
      <c r="A292" s="314">
        <f t="shared" si="4"/>
        <v>286</v>
      </c>
      <c r="B292" s="1882" t="s">
        <v>1275</v>
      </c>
      <c r="C292" s="314"/>
      <c r="D292" s="314"/>
      <c r="E292" s="314"/>
      <c r="F292" s="314"/>
    </row>
    <row r="293" spans="1:6">
      <c r="A293" s="314">
        <f t="shared" si="4"/>
        <v>287</v>
      </c>
      <c r="B293" s="1882" t="s">
        <v>1879</v>
      </c>
      <c r="C293" s="314"/>
      <c r="D293" s="314"/>
      <c r="E293" s="314"/>
      <c r="F293" s="314"/>
    </row>
    <row r="294" spans="1:6">
      <c r="A294" s="314">
        <f t="shared" si="4"/>
        <v>288</v>
      </c>
      <c r="B294" s="1882" t="s">
        <v>1201</v>
      </c>
      <c r="C294" s="314"/>
      <c r="D294" s="314"/>
      <c r="E294" s="314"/>
      <c r="F294" s="314"/>
    </row>
    <row r="295" spans="1:6">
      <c r="A295" s="314">
        <f t="shared" si="4"/>
        <v>289</v>
      </c>
      <c r="B295" s="1882" t="s">
        <v>1203</v>
      </c>
      <c r="C295" s="314"/>
      <c r="D295" s="314"/>
      <c r="E295" s="314"/>
      <c r="F295" s="314"/>
    </row>
    <row r="296" spans="1:6">
      <c r="A296" s="314">
        <f t="shared" si="4"/>
        <v>290</v>
      </c>
      <c r="B296" s="1882" t="s">
        <v>1229</v>
      </c>
      <c r="C296" s="314"/>
      <c r="D296" s="314"/>
      <c r="E296" s="314"/>
      <c r="F296" s="314"/>
    </row>
    <row r="297" spans="1:6">
      <c r="B297" s="1880" t="s">
        <v>1206</v>
      </c>
    </row>
  </sheetData>
  <autoFilter ref="A7:F277" xr:uid="{00000000-0001-0000-0800-000000000000}"/>
  <mergeCells count="9">
    <mergeCell ref="A1:W1"/>
    <mergeCell ref="A2:W2"/>
    <mergeCell ref="A3:W3"/>
    <mergeCell ref="A5:A6"/>
    <mergeCell ref="B5:B6"/>
    <mergeCell ref="C5:C6"/>
    <mergeCell ref="D5:D6"/>
    <mergeCell ref="E5:E6"/>
    <mergeCell ref="F5:F6"/>
  </mergeCells>
  <phoneticPr fontId="309"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57"/>
  <sheetViews>
    <sheetView zoomScaleNormal="100" workbookViewId="0">
      <pane ySplit="4" topLeftCell="A8" activePane="bottomLeft" state="frozen"/>
      <selection pane="bottomLeft" activeCell="F158" sqref="F158"/>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8" ht="15.5">
      <c r="B1" s="1012" t="s">
        <v>64</v>
      </c>
      <c r="C1" s="1012"/>
      <c r="D1" s="1012"/>
      <c r="E1" s="1012"/>
      <c r="F1" s="1012"/>
      <c r="G1" s="1012"/>
    </row>
    <row r="2" spans="2:8" ht="15.5">
      <c r="B2" s="1564" t="s">
        <v>65</v>
      </c>
      <c r="C2" s="1564"/>
      <c r="D2" s="1564"/>
      <c r="E2" s="1564"/>
      <c r="F2" s="1564"/>
      <c r="G2" s="1564"/>
    </row>
    <row r="3" spans="2:8" ht="15.5">
      <c r="B3" s="1923" t="s">
        <v>66</v>
      </c>
      <c r="C3" s="1923"/>
      <c r="D3" s="1923"/>
      <c r="E3" s="1923"/>
      <c r="F3" s="1923"/>
      <c r="G3" s="333"/>
    </row>
    <row r="4" spans="2:8" ht="31">
      <c r="B4" s="1561" t="s">
        <v>68</v>
      </c>
      <c r="C4" s="1561" t="s">
        <v>1105</v>
      </c>
      <c r="D4" s="1561" t="s">
        <v>1078</v>
      </c>
      <c r="E4" s="1561" t="s">
        <v>2036</v>
      </c>
      <c r="F4" s="1561" t="s">
        <v>503</v>
      </c>
      <c r="G4" s="1561" t="s">
        <v>2262</v>
      </c>
      <c r="H4" s="310"/>
    </row>
    <row r="5" spans="2:8" ht="15.5">
      <c r="B5" s="1563">
        <v>1</v>
      </c>
      <c r="C5" s="1813" t="s">
        <v>342</v>
      </c>
      <c r="D5" s="1813" t="s">
        <v>111</v>
      </c>
      <c r="E5" s="1563" t="s">
        <v>2037</v>
      </c>
      <c r="F5" s="1561"/>
      <c r="G5" s="1561"/>
      <c r="H5" s="310"/>
    </row>
    <row r="6" spans="2:8" ht="15.5">
      <c r="B6" s="1563">
        <f>B5+1</f>
        <v>2</v>
      </c>
      <c r="C6" s="1813" t="s">
        <v>343</v>
      </c>
      <c r="D6" s="1813" t="s">
        <v>118</v>
      </c>
      <c r="E6" s="1482" t="s">
        <v>2037</v>
      </c>
      <c r="F6" s="1563"/>
      <c r="G6" s="1563"/>
      <c r="H6" s="310"/>
    </row>
    <row r="7" spans="2:8" ht="15.5">
      <c r="B7" s="1563">
        <f>B6+1</f>
        <v>3</v>
      </c>
      <c r="C7" s="1813" t="s">
        <v>140</v>
      </c>
      <c r="D7" s="1813" t="s">
        <v>111</v>
      </c>
      <c r="E7" s="1482" t="s">
        <v>2037</v>
      </c>
      <c r="F7" s="1561"/>
      <c r="G7" s="1561"/>
      <c r="H7" s="310"/>
    </row>
    <row r="8" spans="2:8" ht="15.5">
      <c r="B8" s="1563">
        <f t="shared" ref="B8:B14" si="0">B7+1</f>
        <v>4</v>
      </c>
      <c r="C8" s="1813" t="s">
        <v>1354</v>
      </c>
      <c r="D8" s="1813" t="s">
        <v>168</v>
      </c>
      <c r="E8" s="1482" t="s">
        <v>2037</v>
      </c>
      <c r="F8" s="1912" t="s">
        <v>214</v>
      </c>
      <c r="G8" s="1561"/>
      <c r="H8" s="310"/>
    </row>
    <row r="9" spans="2:8" ht="15.5">
      <c r="B9" s="1563"/>
      <c r="C9" s="1813" t="s">
        <v>1354</v>
      </c>
      <c r="D9" s="1813" t="s">
        <v>101</v>
      </c>
      <c r="E9" s="1912" t="s">
        <v>2037</v>
      </c>
      <c r="F9" s="1912"/>
      <c r="G9" s="1561"/>
      <c r="H9" s="310"/>
    </row>
    <row r="10" spans="2:8" ht="15.5">
      <c r="B10" s="1563">
        <f>B8+1</f>
        <v>5</v>
      </c>
      <c r="C10" s="1813" t="s">
        <v>222</v>
      </c>
      <c r="D10" s="1813" t="s">
        <v>168</v>
      </c>
      <c r="E10" s="1482" t="s">
        <v>2037</v>
      </c>
      <c r="F10" s="1482" t="s">
        <v>2037</v>
      </c>
      <c r="G10" s="1561"/>
      <c r="H10" s="310"/>
    </row>
    <row r="11" spans="2:8" ht="15.5">
      <c r="B11" s="1563">
        <f t="shared" si="0"/>
        <v>6</v>
      </c>
      <c r="C11" s="1813" t="s">
        <v>223</v>
      </c>
      <c r="D11" s="1813" t="s">
        <v>168</v>
      </c>
      <c r="E11" s="1482" t="s">
        <v>2037</v>
      </c>
      <c r="F11" s="1482" t="s">
        <v>2037</v>
      </c>
      <c r="G11" s="1561"/>
      <c r="H11" s="310"/>
    </row>
    <row r="12" spans="2:8" ht="15.5">
      <c r="B12" s="1563"/>
      <c r="C12" s="1813" t="s">
        <v>200</v>
      </c>
      <c r="D12" s="1813"/>
      <c r="E12" s="1482" t="s">
        <v>2037</v>
      </c>
      <c r="F12" s="1482" t="s">
        <v>2037</v>
      </c>
      <c r="G12" s="1561"/>
      <c r="H12" s="310"/>
    </row>
    <row r="13" spans="2:8" ht="15.5">
      <c r="B13" s="1563">
        <f>B11+1</f>
        <v>7</v>
      </c>
      <c r="C13" s="1813" t="s">
        <v>199</v>
      </c>
      <c r="D13" s="1813"/>
      <c r="E13" s="1482" t="s">
        <v>2037</v>
      </c>
      <c r="F13" s="1482" t="s">
        <v>2037</v>
      </c>
      <c r="G13" s="1561"/>
      <c r="H13" s="310"/>
    </row>
    <row r="14" spans="2:8" ht="15.5">
      <c r="B14" s="1563">
        <f t="shared" si="0"/>
        <v>8</v>
      </c>
      <c r="C14" s="1813" t="s">
        <v>198</v>
      </c>
      <c r="D14" s="1813"/>
      <c r="E14" s="1482" t="s">
        <v>2037</v>
      </c>
      <c r="F14" s="1482" t="s">
        <v>2037</v>
      </c>
      <c r="G14" s="1561"/>
      <c r="H14" s="310"/>
    </row>
    <row r="15" spans="2:8" ht="15.5">
      <c r="B15" s="1563">
        <f>B14+1</f>
        <v>9</v>
      </c>
      <c r="C15" s="1813" t="s">
        <v>195</v>
      </c>
      <c r="D15" s="1813"/>
      <c r="E15" s="1482" t="s">
        <v>2037</v>
      </c>
      <c r="F15" s="1482" t="s">
        <v>2037</v>
      </c>
      <c r="G15" s="1561"/>
      <c r="H15" s="310"/>
    </row>
    <row r="16" spans="2:8" ht="15.5">
      <c r="B16" s="1563">
        <f t="shared" ref="B16:B79" si="1">B15+1</f>
        <v>10</v>
      </c>
      <c r="C16" s="1813" t="s">
        <v>217</v>
      </c>
      <c r="D16" s="1813"/>
      <c r="E16" s="1482" t="s">
        <v>2037</v>
      </c>
      <c r="F16" s="1482" t="s">
        <v>2037</v>
      </c>
      <c r="G16" s="1561"/>
      <c r="H16" s="310"/>
    </row>
    <row r="17" spans="2:8" ht="15.5">
      <c r="B17" s="1563">
        <f t="shared" si="1"/>
        <v>11</v>
      </c>
      <c r="C17" s="1813" t="s">
        <v>144</v>
      </c>
      <c r="D17" s="1813"/>
      <c r="E17" s="1482" t="s">
        <v>2037</v>
      </c>
      <c r="F17" s="1482" t="s">
        <v>2037</v>
      </c>
      <c r="G17" s="1561"/>
      <c r="H17" s="310"/>
    </row>
    <row r="18" spans="2:8" ht="15.5">
      <c r="B18" s="1563">
        <f t="shared" si="1"/>
        <v>12</v>
      </c>
      <c r="C18" s="1813" t="s">
        <v>249</v>
      </c>
      <c r="D18" s="1813"/>
      <c r="E18" s="1875" t="s">
        <v>264</v>
      </c>
      <c r="F18" s="1561"/>
      <c r="G18" s="1561"/>
      <c r="H18" s="310"/>
    </row>
    <row r="19" spans="2:8" ht="15.5">
      <c r="B19" s="1563">
        <f t="shared" si="1"/>
        <v>13</v>
      </c>
      <c r="C19" s="1813" t="s">
        <v>366</v>
      </c>
      <c r="D19" s="1813"/>
      <c r="E19" s="1875" t="s">
        <v>264</v>
      </c>
      <c r="F19" s="1561"/>
      <c r="G19" s="1561"/>
      <c r="H19" s="310"/>
    </row>
    <row r="20" spans="2:8" ht="15.5">
      <c r="B20" s="1563">
        <f t="shared" si="1"/>
        <v>14</v>
      </c>
      <c r="C20" s="1813" t="s">
        <v>371</v>
      </c>
      <c r="D20" s="1813" t="s">
        <v>168</v>
      </c>
      <c r="E20" s="1843" t="s">
        <v>2037</v>
      </c>
      <c r="F20" s="1561"/>
      <c r="G20" s="1561"/>
      <c r="H20" s="310"/>
    </row>
    <row r="21" spans="2:8" ht="15.5">
      <c r="B21" s="1563">
        <f t="shared" si="1"/>
        <v>15</v>
      </c>
      <c r="C21" s="1813" t="s">
        <v>145</v>
      </c>
      <c r="D21" s="1813" t="s">
        <v>101</v>
      </c>
      <c r="E21" s="1843" t="s">
        <v>2037</v>
      </c>
      <c r="F21" s="1561"/>
      <c r="G21" s="1561"/>
      <c r="H21" s="310"/>
    </row>
    <row r="22" spans="2:8" ht="15.5">
      <c r="B22" s="1563">
        <f t="shared" si="1"/>
        <v>16</v>
      </c>
      <c r="C22" s="1813" t="s">
        <v>369</v>
      </c>
      <c r="D22" s="1813" t="s">
        <v>171</v>
      </c>
      <c r="E22" s="1843" t="s">
        <v>2037</v>
      </c>
      <c r="F22" s="1561"/>
      <c r="G22" s="1561"/>
      <c r="H22" s="310"/>
    </row>
    <row r="23" spans="2:8" ht="15.5">
      <c r="B23" s="1563">
        <f t="shared" si="1"/>
        <v>17</v>
      </c>
      <c r="C23" s="1813" t="s">
        <v>256</v>
      </c>
      <c r="D23" s="1813" t="s">
        <v>174</v>
      </c>
      <c r="E23" s="1482" t="s">
        <v>2037</v>
      </c>
      <c r="F23" s="1561"/>
      <c r="G23" s="1561"/>
      <c r="H23" s="310"/>
    </row>
    <row r="24" spans="2:8" ht="15.5">
      <c r="B24" s="1563">
        <f t="shared" si="1"/>
        <v>18</v>
      </c>
      <c r="C24" s="1813" t="s">
        <v>243</v>
      </c>
      <c r="D24" s="1813" t="s">
        <v>234</v>
      </c>
      <c r="E24" s="1482" t="s">
        <v>2037</v>
      </c>
      <c r="F24" s="1561"/>
      <c r="G24" s="1561"/>
      <c r="H24" s="310"/>
    </row>
    <row r="25" spans="2:8" ht="15.5">
      <c r="B25" s="1563">
        <f t="shared" si="1"/>
        <v>19</v>
      </c>
      <c r="C25" s="1813" t="s">
        <v>146</v>
      </c>
      <c r="D25" s="1813" t="s">
        <v>118</v>
      </c>
      <c r="E25" s="1482" t="s">
        <v>2037</v>
      </c>
      <c r="F25" s="1561"/>
      <c r="G25" s="1561"/>
      <c r="H25" s="310"/>
    </row>
    <row r="26" spans="2:8" ht="15.5">
      <c r="B26" s="1563">
        <f t="shared" si="1"/>
        <v>20</v>
      </c>
      <c r="C26" s="1813" t="s">
        <v>253</v>
      </c>
      <c r="D26" s="1813" t="s">
        <v>168</v>
      </c>
      <c r="E26" s="1482" t="s">
        <v>2037</v>
      </c>
      <c r="F26" s="1561"/>
      <c r="G26" s="1561"/>
      <c r="H26" s="310"/>
    </row>
    <row r="27" spans="2:8" ht="15.5">
      <c r="B27" s="1563">
        <f t="shared" si="1"/>
        <v>21</v>
      </c>
      <c r="C27" s="1813" t="s">
        <v>254</v>
      </c>
      <c r="D27" s="1813" t="s">
        <v>171</v>
      </c>
      <c r="E27" s="1482" t="s">
        <v>2037</v>
      </c>
      <c r="F27" s="1561"/>
      <c r="G27" s="1561"/>
      <c r="H27" s="310"/>
    </row>
    <row r="28" spans="2:8" ht="15.5">
      <c r="B28" s="1563">
        <f t="shared" si="1"/>
        <v>22</v>
      </c>
      <c r="C28" s="1563" t="s">
        <v>255</v>
      </c>
      <c r="D28" s="1813" t="s">
        <v>168</v>
      </c>
      <c r="E28" s="1482" t="s">
        <v>2037</v>
      </c>
      <c r="F28" s="1561"/>
      <c r="G28" s="1561"/>
      <c r="H28" s="310"/>
    </row>
    <row r="29" spans="2:8" ht="15.5">
      <c r="B29" s="1563">
        <f t="shared" si="1"/>
        <v>23</v>
      </c>
      <c r="C29" s="1563" t="s">
        <v>213</v>
      </c>
      <c r="D29" s="1813" t="s">
        <v>168</v>
      </c>
      <c r="E29" s="1482" t="s">
        <v>2037</v>
      </c>
      <c r="F29" s="1561"/>
      <c r="G29" s="1561"/>
      <c r="H29" s="310"/>
    </row>
    <row r="30" spans="2:8" ht="15.5">
      <c r="B30" s="1563">
        <f t="shared" si="1"/>
        <v>24</v>
      </c>
      <c r="C30" s="1563" t="s">
        <v>257</v>
      </c>
      <c r="D30" s="1563" t="s">
        <v>228</v>
      </c>
      <c r="E30" s="1482" t="s">
        <v>2037</v>
      </c>
      <c r="F30" s="1561"/>
      <c r="G30" s="1561"/>
      <c r="H30" s="310"/>
    </row>
    <row r="31" spans="2:8" ht="15.5">
      <c r="B31" s="1563">
        <f t="shared" si="1"/>
        <v>25</v>
      </c>
      <c r="C31" s="1563" t="s">
        <v>1661</v>
      </c>
      <c r="D31" s="1813" t="s">
        <v>174</v>
      </c>
      <c r="E31" s="1482" t="s">
        <v>2037</v>
      </c>
      <c r="F31" s="1561"/>
      <c r="G31" s="1561"/>
      <c r="H31" s="310"/>
    </row>
    <row r="32" spans="2:8" ht="15.5">
      <c r="B32" s="1563">
        <f t="shared" si="1"/>
        <v>26</v>
      </c>
      <c r="C32" s="1563" t="s">
        <v>378</v>
      </c>
      <c r="D32" s="1563" t="s">
        <v>228</v>
      </c>
      <c r="E32" s="1747" t="s">
        <v>2037</v>
      </c>
      <c r="F32" s="1561"/>
      <c r="G32" s="1561"/>
      <c r="H32" s="310"/>
    </row>
    <row r="33" spans="2:8" ht="15.5">
      <c r="B33" s="1563">
        <f t="shared" si="1"/>
        <v>27</v>
      </c>
      <c r="C33" s="1563" t="s">
        <v>379</v>
      </c>
      <c r="D33" s="1813" t="s">
        <v>168</v>
      </c>
      <c r="E33" s="1747" t="s">
        <v>2037</v>
      </c>
      <c r="F33" s="1561"/>
      <c r="G33" s="1561"/>
      <c r="H33" s="310"/>
    </row>
    <row r="34" spans="2:8" ht="15.5">
      <c r="B34" s="1563">
        <f t="shared" si="1"/>
        <v>28</v>
      </c>
      <c r="C34" s="1563" t="s">
        <v>147</v>
      </c>
      <c r="D34" s="1563" t="s">
        <v>101</v>
      </c>
      <c r="E34" s="1747" t="s">
        <v>2037</v>
      </c>
      <c r="F34" s="1561"/>
      <c r="G34" s="1561"/>
      <c r="H34" s="310"/>
    </row>
    <row r="35" spans="2:8" ht="15.5">
      <c r="B35" s="1563">
        <f t="shared" si="1"/>
        <v>29</v>
      </c>
      <c r="C35" s="1563" t="s">
        <v>211</v>
      </c>
      <c r="D35" s="1813" t="s">
        <v>171</v>
      </c>
      <c r="E35" s="1747" t="s">
        <v>2037</v>
      </c>
      <c r="F35" s="1561"/>
      <c r="G35" s="1561"/>
      <c r="H35" s="310"/>
    </row>
    <row r="36" spans="2:8" ht="15.5">
      <c r="B36" s="1563">
        <f t="shared" si="1"/>
        <v>30</v>
      </c>
      <c r="C36" s="1563" t="s">
        <v>1290</v>
      </c>
      <c r="D36" s="1563" t="s">
        <v>114</v>
      </c>
      <c r="E36" s="1747" t="s">
        <v>2037</v>
      </c>
      <c r="F36" s="1561"/>
      <c r="G36" s="1561"/>
      <c r="H36" s="310"/>
    </row>
    <row r="37" spans="2:8" ht="15.5">
      <c r="B37" s="1563">
        <f t="shared" si="1"/>
        <v>31</v>
      </c>
      <c r="C37" s="1563" t="s">
        <v>1291</v>
      </c>
      <c r="D37" s="1563" t="s">
        <v>101</v>
      </c>
      <c r="E37" s="1482" t="s">
        <v>2037</v>
      </c>
      <c r="F37" s="1561"/>
      <c r="G37" s="1561"/>
      <c r="H37" s="310"/>
    </row>
    <row r="38" spans="2:8" ht="15.5">
      <c r="B38" s="1563">
        <f t="shared" si="1"/>
        <v>32</v>
      </c>
      <c r="C38" s="1563" t="s">
        <v>244</v>
      </c>
      <c r="D38" s="1813" t="s">
        <v>168</v>
      </c>
      <c r="E38" s="1482" t="s">
        <v>2037</v>
      </c>
      <c r="F38" s="1561"/>
      <c r="G38" s="1561"/>
      <c r="H38" s="310"/>
    </row>
    <row r="39" spans="2:8" ht="15.5">
      <c r="B39" s="1563">
        <f t="shared" si="1"/>
        <v>33</v>
      </c>
      <c r="C39" s="1563" t="s">
        <v>1289</v>
      </c>
      <c r="D39" s="1813" t="s">
        <v>111</v>
      </c>
      <c r="E39" s="1841" t="s">
        <v>214</v>
      </c>
      <c r="F39" s="1561"/>
      <c r="G39" s="1561"/>
      <c r="H39" s="310"/>
    </row>
    <row r="40" spans="2:8" ht="15.5">
      <c r="B40" s="1563">
        <f t="shared" si="1"/>
        <v>34</v>
      </c>
      <c r="C40" s="1563" t="s">
        <v>248</v>
      </c>
      <c r="D40" s="1813" t="s">
        <v>228</v>
      </c>
      <c r="E40" s="1841"/>
      <c r="F40" s="1561"/>
      <c r="G40" s="1561"/>
      <c r="H40" s="310"/>
    </row>
    <row r="41" spans="2:8" ht="15.5">
      <c r="B41" s="1563">
        <f t="shared" si="1"/>
        <v>35</v>
      </c>
      <c r="C41" s="1563" t="s">
        <v>388</v>
      </c>
      <c r="D41" s="1813" t="s">
        <v>234</v>
      </c>
      <c r="E41" s="1482" t="s">
        <v>2037</v>
      </c>
      <c r="F41" s="1561"/>
      <c r="G41" s="1561"/>
      <c r="H41" s="310"/>
    </row>
    <row r="42" spans="2:8" ht="15.5">
      <c r="B42" s="1563">
        <f t="shared" si="1"/>
        <v>36</v>
      </c>
      <c r="C42" s="1563" t="s">
        <v>1819</v>
      </c>
      <c r="D42" s="1813" t="s">
        <v>101</v>
      </c>
      <c r="E42" s="1824"/>
      <c r="F42" s="1561"/>
      <c r="G42" s="1561"/>
      <c r="H42" s="310"/>
    </row>
    <row r="43" spans="2:8" ht="15.5">
      <c r="B43" s="1563">
        <f t="shared" si="1"/>
        <v>37</v>
      </c>
      <c r="C43" s="1563" t="s">
        <v>390</v>
      </c>
      <c r="D43" s="1813" t="s">
        <v>234</v>
      </c>
      <c r="E43" s="1820"/>
      <c r="F43" s="1561"/>
      <c r="G43" s="1561"/>
      <c r="H43" s="310"/>
    </row>
    <row r="44" spans="2:8" ht="15.5">
      <c r="B44" s="1563">
        <f t="shared" si="1"/>
        <v>38</v>
      </c>
      <c r="C44" s="1563" t="s">
        <v>408</v>
      </c>
      <c r="D44" s="1813" t="s">
        <v>111</v>
      </c>
      <c r="E44" s="1821"/>
      <c r="F44" s="1561"/>
      <c r="G44" s="1561"/>
      <c r="H44" s="310"/>
    </row>
    <row r="45" spans="2:8" ht="15.5">
      <c r="B45" s="1563">
        <f t="shared" si="1"/>
        <v>39</v>
      </c>
      <c r="C45" s="1563" t="s">
        <v>275</v>
      </c>
      <c r="D45" s="1813" t="s">
        <v>168</v>
      </c>
      <c r="E45" s="1821"/>
      <c r="F45" s="1561"/>
      <c r="G45" s="1561"/>
      <c r="H45" s="310"/>
    </row>
    <row r="46" spans="2:8" ht="15.5">
      <c r="B46" s="1563">
        <f t="shared" si="1"/>
        <v>40</v>
      </c>
      <c r="C46" s="1531" t="s">
        <v>1579</v>
      </c>
      <c r="D46" s="1817" t="s">
        <v>153</v>
      </c>
      <c r="E46" s="1482" t="s">
        <v>2037</v>
      </c>
      <c r="F46" s="1563" t="s">
        <v>2037</v>
      </c>
      <c r="G46" s="1563"/>
      <c r="H46" s="310"/>
    </row>
    <row r="47" spans="2:8" ht="15.5">
      <c r="B47" s="1563">
        <f t="shared" si="1"/>
        <v>41</v>
      </c>
      <c r="C47" s="1531" t="s">
        <v>717</v>
      </c>
      <c r="D47" s="1563" t="s">
        <v>101</v>
      </c>
      <c r="E47" s="1482" t="s">
        <v>2037</v>
      </c>
      <c r="F47" s="1563" t="s">
        <v>2037</v>
      </c>
      <c r="G47" s="1561"/>
      <c r="H47" s="310"/>
    </row>
    <row r="48" spans="2:8" ht="15.5">
      <c r="B48" s="1563">
        <f t="shared" si="1"/>
        <v>42</v>
      </c>
      <c r="C48" s="1645" t="s">
        <v>160</v>
      </c>
      <c r="D48" s="1813" t="s">
        <v>118</v>
      </c>
      <c r="E48" s="1482" t="s">
        <v>2037</v>
      </c>
      <c r="F48" s="1563" t="s">
        <v>2037</v>
      </c>
      <c r="G48" s="1561"/>
      <c r="H48" s="310"/>
    </row>
    <row r="49" spans="2:8" ht="15.5">
      <c r="B49" s="1563">
        <f t="shared" si="1"/>
        <v>43</v>
      </c>
      <c r="C49" s="1600" t="s">
        <v>1650</v>
      </c>
      <c r="D49" s="1817" t="s">
        <v>109</v>
      </c>
      <c r="E49" s="1482" t="s">
        <v>2037</v>
      </c>
      <c r="F49" s="1563" t="s">
        <v>2037</v>
      </c>
      <c r="G49" s="1561"/>
      <c r="H49" s="310"/>
    </row>
    <row r="50" spans="2:8" ht="15.5">
      <c r="B50" s="1563">
        <f t="shared" si="1"/>
        <v>44</v>
      </c>
      <c r="C50" s="1651" t="s">
        <v>1785</v>
      </c>
      <c r="D50" s="1813" t="s">
        <v>111</v>
      </c>
      <c r="E50" s="1482" t="s">
        <v>2037</v>
      </c>
      <c r="F50" s="1563" t="s">
        <v>2037</v>
      </c>
      <c r="G50" s="1561"/>
      <c r="H50" s="310"/>
    </row>
    <row r="51" spans="2:8" ht="15.5">
      <c r="B51" s="1563">
        <f t="shared" si="1"/>
        <v>45</v>
      </c>
      <c r="C51" s="1643" t="s">
        <v>1307</v>
      </c>
      <c r="D51" s="1563" t="s">
        <v>101</v>
      </c>
      <c r="E51" s="1482" t="s">
        <v>2037</v>
      </c>
      <c r="F51" s="1563" t="s">
        <v>2037</v>
      </c>
      <c r="G51" s="1563"/>
      <c r="H51" s="310"/>
    </row>
    <row r="52" spans="2:8" ht="15.5">
      <c r="B52" s="1563">
        <f t="shared" si="1"/>
        <v>46</v>
      </c>
      <c r="C52" s="1642" t="s">
        <v>1358</v>
      </c>
      <c r="D52" s="1563" t="s">
        <v>101</v>
      </c>
      <c r="E52" s="1482" t="s">
        <v>2037</v>
      </c>
      <c r="F52" s="1563" t="s">
        <v>2037</v>
      </c>
      <c r="G52" s="1563"/>
      <c r="H52" s="310"/>
    </row>
    <row r="53" spans="2:8" ht="15.5">
      <c r="B53" s="1563">
        <f t="shared" si="1"/>
        <v>47</v>
      </c>
      <c r="C53" s="1642" t="s">
        <v>449</v>
      </c>
      <c r="D53" s="1813" t="s">
        <v>234</v>
      </c>
      <c r="E53" s="1482" t="s">
        <v>2037</v>
      </c>
      <c r="F53" s="1563" t="s">
        <v>2037</v>
      </c>
      <c r="G53" s="1563"/>
      <c r="H53" s="310"/>
    </row>
    <row r="54" spans="2:8" ht="15.5">
      <c r="B54" s="1563">
        <f t="shared" si="1"/>
        <v>48</v>
      </c>
      <c r="C54" s="1642" t="s">
        <v>1594</v>
      </c>
      <c r="D54" s="1563" t="s">
        <v>101</v>
      </c>
      <c r="E54" s="1482" t="s">
        <v>2037</v>
      </c>
      <c r="F54" s="1563" t="s">
        <v>2037</v>
      </c>
      <c r="G54" s="1563"/>
      <c r="H54" s="310"/>
    </row>
    <row r="55" spans="2:8" ht="15.5">
      <c r="B55" s="1563">
        <f t="shared" si="1"/>
        <v>49</v>
      </c>
      <c r="C55" s="1642" t="s">
        <v>451</v>
      </c>
      <c r="D55" s="1813" t="s">
        <v>118</v>
      </c>
      <c r="E55" s="1482" t="s">
        <v>2037</v>
      </c>
      <c r="F55" s="1563" t="s">
        <v>2037</v>
      </c>
      <c r="G55" s="1563"/>
      <c r="H55" s="310"/>
    </row>
    <row r="56" spans="2:8" ht="31">
      <c r="B56" s="1563">
        <f t="shared" si="1"/>
        <v>50</v>
      </c>
      <c r="C56" s="1649" t="s">
        <v>1642</v>
      </c>
      <c r="D56" s="1813" t="s">
        <v>111</v>
      </c>
      <c r="E56" s="1482" t="s">
        <v>2037</v>
      </c>
      <c r="F56" s="1561" t="s">
        <v>2235</v>
      </c>
      <c r="G56" s="1561"/>
      <c r="H56" s="310"/>
    </row>
    <row r="57" spans="2:8" ht="15.5">
      <c r="B57" s="1563">
        <f t="shared" si="1"/>
        <v>51</v>
      </c>
      <c r="C57" s="1649" t="s">
        <v>454</v>
      </c>
      <c r="D57" s="1813" t="s">
        <v>168</v>
      </c>
      <c r="E57" s="1482" t="s">
        <v>2037</v>
      </c>
      <c r="F57" s="1561"/>
      <c r="G57" s="1561"/>
      <c r="H57" s="310"/>
    </row>
    <row r="58" spans="2:8" ht="15.5">
      <c r="B58" s="1563">
        <f t="shared" si="1"/>
        <v>52</v>
      </c>
      <c r="C58" s="1711" t="s">
        <v>733</v>
      </c>
      <c r="D58" s="1813" t="s">
        <v>234</v>
      </c>
      <c r="E58" s="1482" t="s">
        <v>2037</v>
      </c>
      <c r="F58" s="1563" t="s">
        <v>2037</v>
      </c>
      <c r="G58" s="1563"/>
      <c r="H58" s="310"/>
    </row>
    <row r="59" spans="2:8" ht="15.5">
      <c r="B59" s="1563">
        <f t="shared" si="1"/>
        <v>53</v>
      </c>
      <c r="C59" s="1643" t="s">
        <v>854</v>
      </c>
      <c r="D59" s="1643" t="s">
        <v>123</v>
      </c>
      <c r="E59" s="1482" t="s">
        <v>2037</v>
      </c>
      <c r="F59" s="1563" t="s">
        <v>2037</v>
      </c>
      <c r="G59" s="1563"/>
      <c r="H59" s="310"/>
    </row>
    <row r="60" spans="2:8" ht="15.5">
      <c r="B60" s="1563">
        <f t="shared" si="1"/>
        <v>54</v>
      </c>
      <c r="C60" s="1643" t="s">
        <v>735</v>
      </c>
      <c r="D60" s="1563" t="s">
        <v>228</v>
      </c>
      <c r="E60" s="1482" t="s">
        <v>2037</v>
      </c>
      <c r="F60" s="1563" t="s">
        <v>2037</v>
      </c>
      <c r="G60" s="1563"/>
      <c r="H60" s="310"/>
    </row>
    <row r="61" spans="2:8" ht="15.5">
      <c r="B61" s="1563">
        <f t="shared" si="1"/>
        <v>55</v>
      </c>
      <c r="C61" s="1531" t="s">
        <v>855</v>
      </c>
      <c r="D61" s="1563" t="s">
        <v>101</v>
      </c>
      <c r="E61" s="1482" t="s">
        <v>2037</v>
      </c>
      <c r="F61" s="1768" t="s">
        <v>2235</v>
      </c>
      <c r="G61" s="1768"/>
      <c r="H61" s="310"/>
    </row>
    <row r="62" spans="2:8" ht="15.5">
      <c r="B62" s="1563">
        <f t="shared" si="1"/>
        <v>56</v>
      </c>
      <c r="C62" s="1481" t="s">
        <v>737</v>
      </c>
      <c r="D62" s="1813" t="s">
        <v>171</v>
      </c>
      <c r="E62" s="1482" t="s">
        <v>2037</v>
      </c>
      <c r="F62" s="1765" t="s">
        <v>2037</v>
      </c>
      <c r="G62" s="1765"/>
      <c r="H62" s="310"/>
    </row>
    <row r="63" spans="2:8" ht="15.5">
      <c r="B63" s="1563">
        <f t="shared" si="1"/>
        <v>57</v>
      </c>
      <c r="C63" s="1481" t="s">
        <v>738</v>
      </c>
      <c r="D63" s="1813" t="s">
        <v>234</v>
      </c>
      <c r="E63" s="1635" t="s">
        <v>2037</v>
      </c>
      <c r="F63" s="1765" t="s">
        <v>2037</v>
      </c>
      <c r="G63" s="1765"/>
      <c r="H63" s="310"/>
    </row>
    <row r="64" spans="2:8" ht="15.5">
      <c r="B64" s="1563">
        <f t="shared" si="1"/>
        <v>58</v>
      </c>
      <c r="C64" s="1628" t="s">
        <v>856</v>
      </c>
      <c r="D64" s="1817" t="s">
        <v>114</v>
      </c>
      <c r="E64" s="1635" t="s">
        <v>2037</v>
      </c>
      <c r="F64" s="1765" t="s">
        <v>2037</v>
      </c>
      <c r="G64" s="1765">
        <v>3768</v>
      </c>
      <c r="H64" s="1816">
        <v>46113</v>
      </c>
    </row>
    <row r="65" spans="2:8" ht="15.5">
      <c r="B65" s="1563">
        <f t="shared" si="1"/>
        <v>59</v>
      </c>
      <c r="C65" s="1628" t="s">
        <v>740</v>
      </c>
      <c r="D65" s="1813" t="s">
        <v>168</v>
      </c>
      <c r="E65" s="1482" t="s">
        <v>2037</v>
      </c>
      <c r="F65" s="1765" t="s">
        <v>2037</v>
      </c>
      <c r="G65" s="1765"/>
      <c r="H65" s="310"/>
    </row>
    <row r="66" spans="2:8" ht="15.5">
      <c r="B66" s="1563">
        <f t="shared" si="1"/>
        <v>60</v>
      </c>
      <c r="C66" s="1531" t="s">
        <v>164</v>
      </c>
      <c r="D66" s="1813" t="s">
        <v>111</v>
      </c>
      <c r="E66" s="1482" t="s">
        <v>2037</v>
      </c>
      <c r="F66" s="1756" t="s">
        <v>214</v>
      </c>
      <c r="G66" s="1756"/>
      <c r="H66" s="310"/>
    </row>
    <row r="67" spans="2:8" ht="15.5">
      <c r="B67" s="1563">
        <f t="shared" si="1"/>
        <v>61</v>
      </c>
      <c r="C67" s="1531" t="s">
        <v>741</v>
      </c>
      <c r="D67" s="1813" t="s">
        <v>171</v>
      </c>
      <c r="E67" s="1482" t="s">
        <v>2037</v>
      </c>
      <c r="F67" s="1756" t="s">
        <v>214</v>
      </c>
      <c r="G67" s="1756"/>
      <c r="H67" s="310"/>
    </row>
    <row r="68" spans="2:8" ht="15.5">
      <c r="B68" s="1563">
        <f t="shared" si="1"/>
        <v>62</v>
      </c>
      <c r="C68" s="1531" t="s">
        <v>742</v>
      </c>
      <c r="D68" s="1813" t="s">
        <v>171</v>
      </c>
      <c r="E68" s="1482" t="s">
        <v>2037</v>
      </c>
      <c r="F68" s="1622" t="s">
        <v>2037</v>
      </c>
      <c r="G68" s="1623">
        <v>2432</v>
      </c>
      <c r="H68" s="1816">
        <v>46113</v>
      </c>
    </row>
    <row r="69" spans="2:8" ht="15.5">
      <c r="B69" s="1563">
        <f t="shared" si="1"/>
        <v>63</v>
      </c>
      <c r="C69" s="1604" t="s">
        <v>743</v>
      </c>
      <c r="D69" s="1604"/>
      <c r="E69" s="1482" t="s">
        <v>2037</v>
      </c>
      <c r="F69" s="1622" t="s">
        <v>2037</v>
      </c>
      <c r="G69" s="1622"/>
      <c r="H69" s="1816">
        <v>46113</v>
      </c>
    </row>
    <row r="70" spans="2:8" ht="15.5">
      <c r="B70" s="1563">
        <f t="shared" si="1"/>
        <v>64</v>
      </c>
      <c r="C70" s="1604" t="s">
        <v>744</v>
      </c>
      <c r="D70" s="1813" t="s">
        <v>168</v>
      </c>
      <c r="E70" s="1482" t="s">
        <v>2037</v>
      </c>
      <c r="F70" s="1622" t="s">
        <v>2037</v>
      </c>
      <c r="G70" s="1622">
        <v>2244</v>
      </c>
      <c r="H70" s="1816">
        <v>46113</v>
      </c>
    </row>
    <row r="71" spans="2:8" ht="15.5">
      <c r="B71" s="1563">
        <f t="shared" si="1"/>
        <v>65</v>
      </c>
      <c r="C71" s="1604" t="s">
        <v>745</v>
      </c>
      <c r="D71" s="1813" t="s">
        <v>168</v>
      </c>
      <c r="E71" s="1482" t="s">
        <v>2037</v>
      </c>
      <c r="F71" s="1622" t="s">
        <v>2037</v>
      </c>
      <c r="G71" s="1622">
        <v>2244</v>
      </c>
      <c r="H71" s="1816">
        <v>46113</v>
      </c>
    </row>
    <row r="72" spans="2:8" ht="15.5">
      <c r="B72" s="1563">
        <f t="shared" si="1"/>
        <v>66</v>
      </c>
      <c r="C72" s="1604" t="s">
        <v>746</v>
      </c>
      <c r="D72" s="1813" t="s">
        <v>168</v>
      </c>
      <c r="E72" s="1482" t="s">
        <v>2037</v>
      </c>
      <c r="F72" s="1622" t="s">
        <v>2037</v>
      </c>
      <c r="G72" s="1622">
        <v>2244</v>
      </c>
      <c r="H72" s="1816">
        <v>46113</v>
      </c>
    </row>
    <row r="73" spans="2:8" ht="15.5">
      <c r="B73" s="1563">
        <f t="shared" si="1"/>
        <v>67</v>
      </c>
      <c r="C73" s="1604" t="s">
        <v>747</v>
      </c>
      <c r="D73" s="1813" t="s">
        <v>168</v>
      </c>
      <c r="E73" s="1482" t="s">
        <v>2037</v>
      </c>
      <c r="F73" s="1622" t="s">
        <v>2037</v>
      </c>
      <c r="G73" s="1622">
        <v>2244</v>
      </c>
      <c r="H73" s="1816">
        <v>46113</v>
      </c>
    </row>
    <row r="74" spans="2:8" ht="15.5">
      <c r="B74" s="1563">
        <f t="shared" si="1"/>
        <v>68</v>
      </c>
      <c r="C74" s="1557" t="s">
        <v>165</v>
      </c>
      <c r="D74" s="1563" t="s">
        <v>101</v>
      </c>
      <c r="E74" s="1482" t="s">
        <v>2037</v>
      </c>
      <c r="F74" s="1622" t="s">
        <v>2037</v>
      </c>
      <c r="G74" s="1622">
        <v>2558</v>
      </c>
      <c r="H74" s="1816">
        <v>46082</v>
      </c>
    </row>
    <row r="75" spans="2:8" ht="15.5">
      <c r="B75" s="1563">
        <f t="shared" si="1"/>
        <v>69</v>
      </c>
      <c r="C75" s="1557" t="s">
        <v>166</v>
      </c>
      <c r="D75" s="1813" t="s">
        <v>168</v>
      </c>
      <c r="E75" s="1482" t="s">
        <v>2037</v>
      </c>
      <c r="F75" s="1622" t="s">
        <v>2037</v>
      </c>
      <c r="G75" s="1622">
        <v>2244</v>
      </c>
      <c r="H75" s="1816">
        <v>46082</v>
      </c>
    </row>
    <row r="76" spans="2:8" ht="15.5">
      <c r="B76" s="1563">
        <f t="shared" si="1"/>
        <v>70</v>
      </c>
      <c r="C76" s="1557" t="s">
        <v>167</v>
      </c>
      <c r="D76" s="1813" t="s">
        <v>168</v>
      </c>
      <c r="E76" s="1482" t="s">
        <v>2037</v>
      </c>
      <c r="F76" s="1622" t="s">
        <v>2037</v>
      </c>
      <c r="G76" s="1622">
        <v>2244</v>
      </c>
      <c r="H76" s="1816">
        <v>46082</v>
      </c>
    </row>
    <row r="77" spans="2:8" ht="15.5">
      <c r="B77" s="1563">
        <f t="shared" si="1"/>
        <v>71</v>
      </c>
      <c r="C77" s="1557" t="s">
        <v>169</v>
      </c>
      <c r="D77" s="1813" t="s">
        <v>168</v>
      </c>
      <c r="E77" s="1482" t="s">
        <v>2037</v>
      </c>
      <c r="F77" s="1622" t="s">
        <v>2037</v>
      </c>
      <c r="G77" s="1622">
        <v>2244</v>
      </c>
      <c r="H77" s="1816">
        <v>46082</v>
      </c>
    </row>
    <row r="78" spans="2:8" ht="15.5">
      <c r="B78" s="1563">
        <f t="shared" si="1"/>
        <v>72</v>
      </c>
      <c r="C78" s="1481" t="s">
        <v>749</v>
      </c>
      <c r="D78" s="1813" t="s">
        <v>168</v>
      </c>
      <c r="E78" s="1482" t="s">
        <v>2037</v>
      </c>
      <c r="F78" s="1622" t="s">
        <v>2037</v>
      </c>
      <c r="G78" s="1622">
        <v>2244</v>
      </c>
      <c r="H78" s="1816">
        <v>46082</v>
      </c>
    </row>
    <row r="79" spans="2:8" ht="15.5">
      <c r="B79" s="1563">
        <f t="shared" si="1"/>
        <v>73</v>
      </c>
      <c r="C79" s="1481" t="s">
        <v>750</v>
      </c>
      <c r="D79" s="1813" t="s">
        <v>168</v>
      </c>
      <c r="E79" s="1482" t="s">
        <v>2037</v>
      </c>
      <c r="F79" s="1622" t="s">
        <v>2037</v>
      </c>
      <c r="G79" s="1622">
        <v>2244</v>
      </c>
      <c r="H79" s="1816">
        <v>46082</v>
      </c>
    </row>
    <row r="80" spans="2:8" ht="15.5">
      <c r="B80" s="1563">
        <f t="shared" ref="B80:B143" si="2">B79+1</f>
        <v>74</v>
      </c>
      <c r="C80" s="1481" t="s">
        <v>751</v>
      </c>
      <c r="D80" s="1813" t="s">
        <v>171</v>
      </c>
      <c r="E80" s="1482" t="s">
        <v>2037</v>
      </c>
      <c r="F80" s="1622" t="s">
        <v>2037</v>
      </c>
      <c r="G80" s="1623">
        <v>2432</v>
      </c>
      <c r="H80" s="1816">
        <v>46113</v>
      </c>
    </row>
    <row r="81" spans="2:8" ht="15.5">
      <c r="B81" s="1563">
        <f t="shared" si="2"/>
        <v>75</v>
      </c>
      <c r="C81" s="1503" t="s">
        <v>752</v>
      </c>
      <c r="D81" s="1813" t="s">
        <v>168</v>
      </c>
      <c r="E81" s="1482" t="s">
        <v>2037</v>
      </c>
      <c r="F81" s="1622" t="s">
        <v>2037</v>
      </c>
      <c r="G81" s="1622">
        <v>2244</v>
      </c>
      <c r="H81" s="1816">
        <v>46082</v>
      </c>
    </row>
    <row r="82" spans="2:8" ht="15.5">
      <c r="B82" s="1563">
        <f t="shared" si="2"/>
        <v>76</v>
      </c>
      <c r="C82" s="1499" t="s">
        <v>753</v>
      </c>
      <c r="D82" s="1563" t="s">
        <v>228</v>
      </c>
      <c r="E82" s="1482" t="s">
        <v>2037</v>
      </c>
      <c r="F82" s="1622" t="s">
        <v>2037</v>
      </c>
      <c r="G82" s="1622">
        <v>2920</v>
      </c>
      <c r="H82" s="1816">
        <v>46082</v>
      </c>
    </row>
    <row r="83" spans="2:8" ht="15.5">
      <c r="B83" s="1563">
        <f t="shared" si="2"/>
        <v>77</v>
      </c>
      <c r="C83" s="1499" t="s">
        <v>170</v>
      </c>
      <c r="D83" s="1813" t="s">
        <v>111</v>
      </c>
      <c r="E83" s="1482" t="s">
        <v>2037</v>
      </c>
      <c r="F83" s="1622" t="s">
        <v>2037</v>
      </c>
      <c r="G83" s="1622">
        <v>2674</v>
      </c>
      <c r="H83" s="1816">
        <v>46082</v>
      </c>
    </row>
    <row r="84" spans="2:8" ht="15.5">
      <c r="B84" s="1563">
        <f t="shared" si="2"/>
        <v>78</v>
      </c>
      <c r="C84" s="1647" t="s">
        <v>1347</v>
      </c>
      <c r="D84" s="1813" t="s">
        <v>111</v>
      </c>
      <c r="E84" s="1648" t="s">
        <v>2037</v>
      </c>
      <c r="F84" s="1622" t="s">
        <v>2037</v>
      </c>
      <c r="G84" s="1622">
        <v>2674</v>
      </c>
      <c r="H84" s="1816">
        <v>46113</v>
      </c>
    </row>
    <row r="85" spans="2:8" ht="15.5">
      <c r="B85" s="1563">
        <f t="shared" si="2"/>
        <v>79</v>
      </c>
      <c r="C85" s="1647" t="s">
        <v>1343</v>
      </c>
      <c r="D85" s="1813" t="s">
        <v>234</v>
      </c>
      <c r="E85" s="1648" t="s">
        <v>2037</v>
      </c>
      <c r="F85" s="1622" t="s">
        <v>2037</v>
      </c>
      <c r="G85" s="1622">
        <v>3196</v>
      </c>
      <c r="H85" s="1816">
        <v>46113</v>
      </c>
    </row>
    <row r="86" spans="2:8" ht="15.5">
      <c r="B86" s="1563">
        <f t="shared" si="2"/>
        <v>80</v>
      </c>
      <c r="C86" s="1647" t="s">
        <v>1344</v>
      </c>
      <c r="D86" s="1813" t="s">
        <v>171</v>
      </c>
      <c r="E86" s="1648" t="s">
        <v>2037</v>
      </c>
      <c r="F86" s="1622" t="s">
        <v>2037</v>
      </c>
      <c r="G86" s="1623">
        <v>2432</v>
      </c>
      <c r="H86" s="1816">
        <v>46113</v>
      </c>
    </row>
    <row r="87" spans="2:8" ht="15.5">
      <c r="B87" s="1563">
        <f t="shared" si="2"/>
        <v>81</v>
      </c>
      <c r="C87" s="1647" t="s">
        <v>1345</v>
      </c>
      <c r="D87" s="1563" t="s">
        <v>228</v>
      </c>
      <c r="E87" s="1648" t="s">
        <v>2037</v>
      </c>
      <c r="F87" s="1622" t="s">
        <v>2037</v>
      </c>
      <c r="G87" s="1622">
        <v>2920</v>
      </c>
      <c r="H87" s="1816">
        <v>46113</v>
      </c>
    </row>
    <row r="88" spans="2:8" ht="15.5">
      <c r="B88" s="1563">
        <f t="shared" si="2"/>
        <v>82</v>
      </c>
      <c r="C88" s="1647" t="s">
        <v>1348</v>
      </c>
      <c r="D88" s="1813" t="s">
        <v>234</v>
      </c>
      <c r="E88" s="1648" t="s">
        <v>2037</v>
      </c>
      <c r="F88" s="1622" t="s">
        <v>2037</v>
      </c>
      <c r="G88" s="1622"/>
      <c r="H88" s="310"/>
    </row>
    <row r="89" spans="2:8" ht="15.5">
      <c r="B89" s="1563">
        <f t="shared" si="2"/>
        <v>83</v>
      </c>
      <c r="C89" s="1649" t="s">
        <v>1659</v>
      </c>
      <c r="D89" s="1563" t="s">
        <v>101</v>
      </c>
      <c r="E89" s="1649" t="s">
        <v>2037</v>
      </c>
      <c r="F89" s="1622" t="s">
        <v>2037</v>
      </c>
      <c r="G89" s="1622">
        <v>2558</v>
      </c>
      <c r="H89" s="1816">
        <v>46113</v>
      </c>
    </row>
    <row r="90" spans="2:8" ht="15.5">
      <c r="B90" s="1563">
        <f t="shared" si="2"/>
        <v>84</v>
      </c>
      <c r="C90" s="1649" t="s">
        <v>760</v>
      </c>
      <c r="D90" s="1813" t="s">
        <v>168</v>
      </c>
      <c r="E90" s="1649" t="s">
        <v>2037</v>
      </c>
      <c r="F90" s="1746" t="s">
        <v>214</v>
      </c>
      <c r="G90" s="1746"/>
      <c r="H90" s="310"/>
    </row>
    <row r="91" spans="2:8" ht="15.5">
      <c r="B91" s="1563">
        <f t="shared" si="2"/>
        <v>85</v>
      </c>
      <c r="C91" s="1649" t="s">
        <v>761</v>
      </c>
      <c r="D91" s="1813" t="s">
        <v>168</v>
      </c>
      <c r="E91" s="1664" t="s">
        <v>2037</v>
      </c>
      <c r="F91" s="1622" t="s">
        <v>2037</v>
      </c>
      <c r="G91" s="1622">
        <v>2244</v>
      </c>
      <c r="H91" s="1816">
        <v>46113</v>
      </c>
    </row>
    <row r="92" spans="2:8" ht="15.5">
      <c r="B92" s="1563">
        <f t="shared" si="2"/>
        <v>86</v>
      </c>
      <c r="C92" s="1649" t="s">
        <v>762</v>
      </c>
      <c r="D92" s="1813" t="s">
        <v>171</v>
      </c>
      <c r="E92" s="1664" t="s">
        <v>2037</v>
      </c>
      <c r="F92" s="1622" t="s">
        <v>2037</v>
      </c>
      <c r="G92" s="1623">
        <v>2432</v>
      </c>
      <c r="H92" s="1816">
        <v>46113</v>
      </c>
    </row>
    <row r="93" spans="2:8" ht="15.5">
      <c r="B93" s="1563">
        <f t="shared" si="2"/>
        <v>87</v>
      </c>
      <c r="C93" s="1707" t="s">
        <v>1696</v>
      </c>
      <c r="D93" s="1813" t="s">
        <v>111</v>
      </c>
      <c r="E93" s="1664" t="s">
        <v>2037</v>
      </c>
      <c r="F93" s="1622" t="s">
        <v>2037</v>
      </c>
      <c r="G93" s="1622">
        <v>2674</v>
      </c>
      <c r="H93" s="1816">
        <v>46113</v>
      </c>
    </row>
    <row r="94" spans="2:8" ht="15.5">
      <c r="B94" s="1563">
        <f t="shared" si="2"/>
        <v>88</v>
      </c>
      <c r="C94" s="1707" t="s">
        <v>172</v>
      </c>
      <c r="D94" s="1813" t="s">
        <v>174</v>
      </c>
      <c r="E94" s="1664" t="s">
        <v>2037</v>
      </c>
      <c r="F94" s="1623" t="s">
        <v>2037</v>
      </c>
      <c r="G94" s="1482">
        <v>2612</v>
      </c>
      <c r="H94" s="1816">
        <v>46113</v>
      </c>
    </row>
    <row r="95" spans="2:8" ht="15.5">
      <c r="B95" s="1563">
        <f t="shared" si="2"/>
        <v>89</v>
      </c>
      <c r="C95" s="1662" t="s">
        <v>173</v>
      </c>
      <c r="D95" s="1813" t="s">
        <v>174</v>
      </c>
      <c r="E95" s="1664" t="s">
        <v>2037</v>
      </c>
      <c r="F95" s="1623" t="s">
        <v>2037</v>
      </c>
      <c r="G95" s="1482">
        <v>2612</v>
      </c>
      <c r="H95" s="1816">
        <v>46113</v>
      </c>
    </row>
    <row r="96" spans="2:8" ht="15.5">
      <c r="B96" s="1563">
        <f t="shared" si="2"/>
        <v>90</v>
      </c>
      <c r="C96" s="1662" t="s">
        <v>766</v>
      </c>
      <c r="D96" s="1813" t="s">
        <v>168</v>
      </c>
      <c r="E96" s="1664" t="s">
        <v>2037</v>
      </c>
      <c r="F96" s="1623" t="s">
        <v>2037</v>
      </c>
      <c r="G96" s="1622">
        <v>2244</v>
      </c>
      <c r="H96" s="1816">
        <v>46113</v>
      </c>
    </row>
    <row r="97" spans="2:8" ht="15.5">
      <c r="B97" s="1563">
        <f t="shared" si="2"/>
        <v>91</v>
      </c>
      <c r="C97" s="1662" t="s">
        <v>767</v>
      </c>
      <c r="D97" s="1813" t="s">
        <v>168</v>
      </c>
      <c r="E97" s="1482" t="s">
        <v>2037</v>
      </c>
      <c r="F97" s="1623" t="s">
        <v>2037</v>
      </c>
      <c r="G97" s="1622">
        <v>2244</v>
      </c>
      <c r="H97" s="1816">
        <v>46113</v>
      </c>
    </row>
    <row r="98" spans="2:8" ht="15.5">
      <c r="B98" s="1563">
        <f t="shared" si="2"/>
        <v>92</v>
      </c>
      <c r="C98" s="1662" t="s">
        <v>768</v>
      </c>
      <c r="D98" s="1813" t="s">
        <v>168</v>
      </c>
      <c r="E98" s="1482" t="s">
        <v>2037</v>
      </c>
      <c r="F98" s="1623" t="s">
        <v>2037</v>
      </c>
      <c r="G98" s="1622">
        <v>2244</v>
      </c>
      <c r="H98" s="1816">
        <v>46113</v>
      </c>
    </row>
    <row r="99" spans="2:8" ht="15.5">
      <c r="B99" s="1563">
        <f t="shared" si="2"/>
        <v>93</v>
      </c>
      <c r="C99" s="1648" t="s">
        <v>1685</v>
      </c>
      <c r="D99" s="1643" t="s">
        <v>123</v>
      </c>
      <c r="E99" s="1482" t="s">
        <v>2037</v>
      </c>
      <c r="F99" s="1623" t="s">
        <v>2037</v>
      </c>
      <c r="G99" s="1623">
        <v>2930</v>
      </c>
      <c r="H99" s="1816">
        <v>46113</v>
      </c>
    </row>
    <row r="100" spans="2:8" ht="15.5">
      <c r="B100" s="1563">
        <f t="shared" si="2"/>
        <v>94</v>
      </c>
      <c r="C100" s="1648" t="s">
        <v>770</v>
      </c>
      <c r="D100" s="1813" t="s">
        <v>234</v>
      </c>
      <c r="E100" s="1482" t="s">
        <v>2037</v>
      </c>
      <c r="F100" s="1623" t="s">
        <v>2037</v>
      </c>
      <c r="G100" s="1622">
        <v>3196</v>
      </c>
      <c r="H100" s="1816">
        <v>46113</v>
      </c>
    </row>
    <row r="101" spans="2:8" ht="15.5">
      <c r="B101" s="1563">
        <f t="shared" si="2"/>
        <v>95</v>
      </c>
      <c r="C101" s="1647" t="s">
        <v>1823</v>
      </c>
      <c r="D101" s="1817" t="s">
        <v>105</v>
      </c>
      <c r="E101" s="1482" t="s">
        <v>2037</v>
      </c>
      <c r="F101" s="1623" t="s">
        <v>2037</v>
      </c>
      <c r="G101" s="1623">
        <v>2184</v>
      </c>
      <c r="H101" s="1816">
        <v>46082</v>
      </c>
    </row>
    <row r="102" spans="2:8" ht="15.5">
      <c r="B102" s="1563">
        <f t="shared" si="2"/>
        <v>96</v>
      </c>
      <c r="C102" s="1642" t="s">
        <v>772</v>
      </c>
      <c r="D102" s="1813" t="s">
        <v>171</v>
      </c>
      <c r="E102" s="1482" t="s">
        <v>2037</v>
      </c>
      <c r="F102" s="1623" t="s">
        <v>2037</v>
      </c>
      <c r="G102" s="1623">
        <v>2432</v>
      </c>
      <c r="H102" s="1816">
        <v>46082</v>
      </c>
    </row>
    <row r="103" spans="2:8" ht="15.5">
      <c r="B103" s="1563">
        <f t="shared" si="2"/>
        <v>97</v>
      </c>
      <c r="C103" s="1642" t="s">
        <v>773</v>
      </c>
      <c r="D103" s="1813" t="s">
        <v>171</v>
      </c>
      <c r="E103" s="1482" t="s">
        <v>2037</v>
      </c>
      <c r="F103" s="1623" t="s">
        <v>2037</v>
      </c>
      <c r="G103" s="1623">
        <v>2432</v>
      </c>
      <c r="H103" s="1816">
        <v>46082</v>
      </c>
    </row>
    <row r="104" spans="2:8" ht="15.5">
      <c r="B104" s="1563">
        <f t="shared" si="2"/>
        <v>98</v>
      </c>
      <c r="C104" s="1641" t="s">
        <v>774</v>
      </c>
      <c r="D104" s="1813" t="s">
        <v>171</v>
      </c>
      <c r="E104" s="1482" t="s">
        <v>2037</v>
      </c>
      <c r="F104" s="1623" t="s">
        <v>2037</v>
      </c>
      <c r="G104" s="1623">
        <v>2432</v>
      </c>
      <c r="H104" s="1816">
        <v>46082</v>
      </c>
    </row>
    <row r="105" spans="2:8" ht="15.5">
      <c r="B105" s="1563">
        <f t="shared" si="2"/>
        <v>99</v>
      </c>
      <c r="C105" s="1625" t="s">
        <v>175</v>
      </c>
      <c r="D105" s="1563" t="s">
        <v>101</v>
      </c>
      <c r="E105" s="1637" t="s">
        <v>2037</v>
      </c>
      <c r="F105" s="1623" t="s">
        <v>2037</v>
      </c>
      <c r="G105" s="1622">
        <v>2558</v>
      </c>
      <c r="H105" s="1816">
        <v>46082</v>
      </c>
    </row>
    <row r="106" spans="2:8" ht="15.5">
      <c r="B106" s="1563">
        <f t="shared" si="2"/>
        <v>100</v>
      </c>
      <c r="C106" s="1625" t="s">
        <v>776</v>
      </c>
      <c r="D106" s="1813" t="s">
        <v>168</v>
      </c>
      <c r="E106" s="1482" t="s">
        <v>2037</v>
      </c>
      <c r="F106" s="1623" t="s">
        <v>2037</v>
      </c>
      <c r="G106" s="1622">
        <v>2244</v>
      </c>
      <c r="H106" s="1816">
        <v>46082</v>
      </c>
    </row>
    <row r="107" spans="2:8" ht="15.5">
      <c r="B107" s="1563">
        <f t="shared" si="2"/>
        <v>101</v>
      </c>
      <c r="C107" s="1625" t="s">
        <v>777</v>
      </c>
      <c r="D107" s="1563" t="s">
        <v>228</v>
      </c>
      <c r="E107" s="1482" t="s">
        <v>2037</v>
      </c>
      <c r="F107" s="1623" t="s">
        <v>2037</v>
      </c>
      <c r="G107" s="1622">
        <v>2920</v>
      </c>
      <c r="H107" s="1816">
        <v>46082</v>
      </c>
    </row>
    <row r="108" spans="2:8" ht="15.5">
      <c r="B108" s="1563">
        <f t="shared" si="2"/>
        <v>102</v>
      </c>
      <c r="C108" s="1624" t="s">
        <v>1601</v>
      </c>
      <c r="D108" s="1643" t="s">
        <v>123</v>
      </c>
      <c r="E108" s="1482" t="s">
        <v>2037</v>
      </c>
      <c r="F108" s="1623" t="s">
        <v>2037</v>
      </c>
      <c r="G108" s="1623">
        <v>2930</v>
      </c>
      <c r="H108" s="1816">
        <v>46082</v>
      </c>
    </row>
    <row r="109" spans="2:8" ht="15.5">
      <c r="B109" s="1563">
        <f t="shared" si="2"/>
        <v>103</v>
      </c>
      <c r="C109" s="1522" t="s">
        <v>1618</v>
      </c>
      <c r="D109" s="1643" t="s">
        <v>123</v>
      </c>
      <c r="E109" s="1482" t="s">
        <v>2037</v>
      </c>
      <c r="F109" s="1623" t="s">
        <v>2037</v>
      </c>
      <c r="G109" s="1623">
        <v>2930</v>
      </c>
      <c r="H109" s="1816">
        <v>46082</v>
      </c>
    </row>
    <row r="110" spans="2:8" ht="15.5">
      <c r="B110" s="1563">
        <f t="shared" si="2"/>
        <v>104</v>
      </c>
      <c r="C110" s="1522" t="s">
        <v>780</v>
      </c>
      <c r="D110" s="1563" t="s">
        <v>228</v>
      </c>
      <c r="E110" s="1482" t="s">
        <v>2037</v>
      </c>
      <c r="F110" s="1623" t="s">
        <v>2037</v>
      </c>
      <c r="G110" s="1622">
        <v>2920</v>
      </c>
      <c r="H110" s="1816">
        <v>46082</v>
      </c>
    </row>
    <row r="111" spans="2:8" ht="15.5">
      <c r="B111" s="1563">
        <f t="shared" si="2"/>
        <v>105</v>
      </c>
      <c r="C111" s="1486" t="s">
        <v>781</v>
      </c>
      <c r="D111" s="1813" t="s">
        <v>168</v>
      </c>
      <c r="E111" s="1487" t="s">
        <v>2037</v>
      </c>
      <c r="F111" s="1623" t="s">
        <v>2037</v>
      </c>
      <c r="G111" s="1622">
        <v>2244</v>
      </c>
      <c r="H111" s="1816">
        <v>46082</v>
      </c>
    </row>
    <row r="112" spans="2:8" ht="15.5">
      <c r="B112" s="1563">
        <f t="shared" si="2"/>
        <v>106</v>
      </c>
      <c r="C112" s="1486" t="s">
        <v>782</v>
      </c>
      <c r="D112" s="1813" t="s">
        <v>171</v>
      </c>
      <c r="E112" s="1487" t="s">
        <v>2037</v>
      </c>
      <c r="F112" s="1623" t="s">
        <v>2037</v>
      </c>
      <c r="G112" s="1623">
        <v>2432</v>
      </c>
      <c r="H112" s="1816">
        <v>46082</v>
      </c>
    </row>
    <row r="113" spans="2:8" ht="15.5">
      <c r="B113" s="1563">
        <f t="shared" si="2"/>
        <v>107</v>
      </c>
      <c r="C113" s="1481" t="s">
        <v>783</v>
      </c>
      <c r="D113" s="1813" t="s">
        <v>171</v>
      </c>
      <c r="E113" s="1482" t="s">
        <v>2037</v>
      </c>
      <c r="F113" s="1623" t="s">
        <v>2037</v>
      </c>
      <c r="G113" s="1623">
        <v>2432</v>
      </c>
      <c r="H113" s="1816">
        <v>46113</v>
      </c>
    </row>
    <row r="114" spans="2:8" ht="15.5">
      <c r="B114" s="1563">
        <f t="shared" si="2"/>
        <v>108</v>
      </c>
      <c r="C114" s="1481" t="s">
        <v>784</v>
      </c>
      <c r="D114" s="1813" t="s">
        <v>171</v>
      </c>
      <c r="E114" s="1482" t="s">
        <v>2037</v>
      </c>
      <c r="F114" s="314" t="s">
        <v>2037</v>
      </c>
      <c r="G114" s="1623">
        <v>2432</v>
      </c>
      <c r="H114" s="1816">
        <v>46082</v>
      </c>
    </row>
    <row r="115" spans="2:8" ht="15.5">
      <c r="B115" s="1563">
        <f t="shared" si="2"/>
        <v>109</v>
      </c>
      <c r="C115" s="1481" t="s">
        <v>785</v>
      </c>
      <c r="D115" s="1813" t="s">
        <v>168</v>
      </c>
      <c r="E115" s="1482" t="s">
        <v>2037</v>
      </c>
      <c r="F115" s="314" t="s">
        <v>2037</v>
      </c>
      <c r="G115" s="1622">
        <v>2244</v>
      </c>
      <c r="H115" s="1816">
        <v>46082</v>
      </c>
    </row>
    <row r="116" spans="2:8" ht="15.5">
      <c r="B116" s="1563">
        <f t="shared" si="2"/>
        <v>110</v>
      </c>
      <c r="C116" s="1481" t="s">
        <v>786</v>
      </c>
      <c r="D116" s="1563" t="s">
        <v>228</v>
      </c>
      <c r="E116" s="1482" t="s">
        <v>2037</v>
      </c>
      <c r="F116" s="314" t="s">
        <v>2037</v>
      </c>
      <c r="G116" s="1622">
        <v>2920</v>
      </c>
      <c r="H116" s="1816">
        <v>46082</v>
      </c>
    </row>
    <row r="117" spans="2:8" ht="15.5">
      <c r="B117" s="1563">
        <f t="shared" si="2"/>
        <v>111</v>
      </c>
      <c r="C117" s="1481" t="s">
        <v>176</v>
      </c>
      <c r="D117" s="1817" t="s">
        <v>178</v>
      </c>
      <c r="E117" s="1482" t="s">
        <v>2037</v>
      </c>
      <c r="F117" s="314" t="s">
        <v>2037</v>
      </c>
      <c r="G117" s="314">
        <v>3564</v>
      </c>
      <c r="H117" s="1816">
        <v>46082</v>
      </c>
    </row>
    <row r="118" spans="2:8" ht="15.5">
      <c r="B118" s="1563">
        <f t="shared" si="2"/>
        <v>112</v>
      </c>
      <c r="C118" s="1481" t="s">
        <v>177</v>
      </c>
      <c r="D118" s="1817" t="s">
        <v>178</v>
      </c>
      <c r="E118" s="1482" t="s">
        <v>2037</v>
      </c>
      <c r="F118" s="1482" t="s">
        <v>2037</v>
      </c>
      <c r="G118" s="314">
        <v>3564</v>
      </c>
      <c r="H118" s="1816">
        <v>46082</v>
      </c>
    </row>
    <row r="119" spans="2:8" ht="15.5">
      <c r="B119" s="1563">
        <f t="shared" si="2"/>
        <v>113</v>
      </c>
      <c r="C119" s="1481" t="s">
        <v>789</v>
      </c>
      <c r="D119" s="1813" t="s">
        <v>171</v>
      </c>
      <c r="E119" s="1482" t="s">
        <v>2037</v>
      </c>
      <c r="F119" s="1482" t="s">
        <v>2037</v>
      </c>
      <c r="G119" s="1482"/>
      <c r="H119" s="310"/>
    </row>
    <row r="120" spans="2:8" ht="15.5">
      <c r="B120" s="1563">
        <f t="shared" si="2"/>
        <v>114</v>
      </c>
      <c r="C120" s="1481" t="s">
        <v>790</v>
      </c>
      <c r="D120" s="1813" t="s">
        <v>168</v>
      </c>
      <c r="E120" s="1482" t="s">
        <v>2037</v>
      </c>
      <c r="F120" s="1482" t="s">
        <v>2037</v>
      </c>
      <c r="G120" s="1482"/>
      <c r="H120" s="310"/>
    </row>
    <row r="121" spans="2:8" ht="15.5">
      <c r="B121" s="1563">
        <f t="shared" si="2"/>
        <v>115</v>
      </c>
      <c r="C121" s="1481" t="s">
        <v>791</v>
      </c>
      <c r="D121" s="1813" t="s">
        <v>168</v>
      </c>
      <c r="E121" s="1482" t="s">
        <v>2037</v>
      </c>
      <c r="F121" s="1482" t="s">
        <v>2037</v>
      </c>
      <c r="G121" s="1482"/>
      <c r="H121" s="310"/>
    </row>
    <row r="122" spans="2:8" ht="15.5">
      <c r="B122" s="1563">
        <f t="shared" si="2"/>
        <v>116</v>
      </c>
      <c r="C122" s="1481" t="s">
        <v>792</v>
      </c>
      <c r="D122" s="1813" t="s">
        <v>171</v>
      </c>
      <c r="E122" s="1482" t="s">
        <v>2037</v>
      </c>
      <c r="F122" s="1482" t="s">
        <v>2037</v>
      </c>
      <c r="G122" s="1482"/>
      <c r="H122" s="310"/>
    </row>
    <row r="123" spans="2:8" ht="15.5">
      <c r="B123" s="1563">
        <f t="shared" si="2"/>
        <v>117</v>
      </c>
      <c r="C123" s="1481" t="s">
        <v>1555</v>
      </c>
      <c r="D123" s="1563" t="s">
        <v>101</v>
      </c>
      <c r="E123" s="1482" t="s">
        <v>2037</v>
      </c>
      <c r="F123" s="1482" t="s">
        <v>2037</v>
      </c>
      <c r="G123" s="1482"/>
      <c r="H123" s="310"/>
    </row>
    <row r="124" spans="2:8" ht="15.5">
      <c r="B124" s="1563">
        <f t="shared" si="2"/>
        <v>118</v>
      </c>
      <c r="C124" s="1481" t="s">
        <v>794</v>
      </c>
      <c r="D124" s="1813" t="s">
        <v>171</v>
      </c>
      <c r="E124" s="1482" t="s">
        <v>2037</v>
      </c>
      <c r="F124" s="1482" t="s">
        <v>2037</v>
      </c>
      <c r="G124" s="1482"/>
      <c r="H124" s="310"/>
    </row>
    <row r="125" spans="2:8" ht="15.5">
      <c r="B125" s="1563">
        <f t="shared" si="2"/>
        <v>119</v>
      </c>
      <c r="C125" s="1481" t="s">
        <v>795</v>
      </c>
      <c r="D125" s="1813" t="s">
        <v>168</v>
      </c>
      <c r="E125" s="1482" t="s">
        <v>2037</v>
      </c>
      <c r="F125" s="1482" t="s">
        <v>2037</v>
      </c>
      <c r="G125" s="1482"/>
      <c r="H125" s="310"/>
    </row>
    <row r="126" spans="2:8" ht="15.5">
      <c r="B126" s="1563">
        <f t="shared" si="2"/>
        <v>120</v>
      </c>
      <c r="C126" s="1481" t="s">
        <v>179</v>
      </c>
      <c r="D126" s="1563" t="s">
        <v>101</v>
      </c>
      <c r="E126" s="1482" t="s">
        <v>2037</v>
      </c>
      <c r="F126" s="1482" t="s">
        <v>2037</v>
      </c>
      <c r="G126" s="1482"/>
      <c r="H126" s="310"/>
    </row>
    <row r="127" spans="2:8" ht="15.5">
      <c r="B127" s="1563">
        <f t="shared" si="2"/>
        <v>121</v>
      </c>
      <c r="C127" s="1481" t="s">
        <v>796</v>
      </c>
      <c r="D127" s="1813" t="s">
        <v>168</v>
      </c>
      <c r="E127" s="1482" t="s">
        <v>2037</v>
      </c>
      <c r="F127" s="1482" t="s">
        <v>2037</v>
      </c>
      <c r="G127" s="1482"/>
      <c r="H127" s="310"/>
    </row>
    <row r="128" spans="2:8" ht="15.5">
      <c r="B128" s="1563">
        <f t="shared" si="2"/>
        <v>122</v>
      </c>
      <c r="C128" s="1481" t="s">
        <v>797</v>
      </c>
      <c r="D128" s="1813" t="s">
        <v>168</v>
      </c>
      <c r="E128" s="1482" t="s">
        <v>2037</v>
      </c>
      <c r="F128" s="1482" t="s">
        <v>2037</v>
      </c>
      <c r="G128" s="1482"/>
      <c r="H128" s="310"/>
    </row>
    <row r="129" spans="2:8" ht="15.5">
      <c r="B129" s="1563">
        <f t="shared" si="2"/>
        <v>123</v>
      </c>
      <c r="C129" s="1481" t="s">
        <v>798</v>
      </c>
      <c r="D129" s="1813" t="s">
        <v>168</v>
      </c>
      <c r="E129" s="1482" t="s">
        <v>2037</v>
      </c>
      <c r="F129" s="1482" t="s">
        <v>2037</v>
      </c>
      <c r="G129" s="1482"/>
      <c r="H129" s="310"/>
    </row>
    <row r="130" spans="2:8" ht="15.5">
      <c r="B130" s="1563">
        <f t="shared" si="2"/>
        <v>124</v>
      </c>
      <c r="C130" s="1481" t="s">
        <v>799</v>
      </c>
      <c r="D130" s="1813" t="s">
        <v>168</v>
      </c>
      <c r="E130" s="1482" t="s">
        <v>2037</v>
      </c>
      <c r="F130" s="1482" t="s">
        <v>2037</v>
      </c>
      <c r="G130" s="1482"/>
      <c r="H130" s="310"/>
    </row>
    <row r="131" spans="2:8" ht="15.5">
      <c r="B131" s="1563">
        <f t="shared" si="2"/>
        <v>125</v>
      </c>
      <c r="C131" s="1481" t="s">
        <v>800</v>
      </c>
      <c r="D131" s="1813" t="s">
        <v>168</v>
      </c>
      <c r="E131" s="1482" t="s">
        <v>2037</v>
      </c>
      <c r="F131" s="1482" t="s">
        <v>2037</v>
      </c>
      <c r="G131" s="1482"/>
      <c r="H131" s="310"/>
    </row>
    <row r="132" spans="2:8" ht="15.5">
      <c r="B132" s="1563">
        <f t="shared" si="2"/>
        <v>126</v>
      </c>
      <c r="C132" s="1481" t="s">
        <v>801</v>
      </c>
      <c r="D132" s="1813" t="s">
        <v>168</v>
      </c>
      <c r="E132" s="1482" t="s">
        <v>2037</v>
      </c>
      <c r="F132" s="1482" t="s">
        <v>2037</v>
      </c>
      <c r="G132" s="1482"/>
      <c r="H132" s="310"/>
    </row>
    <row r="133" spans="2:8" ht="15.5">
      <c r="B133" s="1563">
        <f t="shared" si="2"/>
        <v>127</v>
      </c>
      <c r="C133" s="1481" t="s">
        <v>802</v>
      </c>
      <c r="D133" s="1813" t="s">
        <v>168</v>
      </c>
      <c r="E133" s="1482" t="s">
        <v>2037</v>
      </c>
      <c r="F133" s="1482" t="s">
        <v>2037</v>
      </c>
      <c r="G133" s="1482"/>
      <c r="H133" s="310"/>
    </row>
    <row r="134" spans="2:8" ht="15.5">
      <c r="B134" s="1563">
        <f t="shared" si="2"/>
        <v>128</v>
      </c>
      <c r="C134" s="1481" t="s">
        <v>803</v>
      </c>
      <c r="D134" s="1813" t="s">
        <v>168</v>
      </c>
      <c r="E134" s="1482" t="s">
        <v>2037</v>
      </c>
      <c r="F134" s="1482" t="s">
        <v>2037</v>
      </c>
      <c r="G134" s="1482"/>
      <c r="H134" s="310"/>
    </row>
    <row r="135" spans="2:8" ht="15.5">
      <c r="B135" s="1563">
        <f t="shared" si="2"/>
        <v>129</v>
      </c>
      <c r="C135" s="1481" t="s">
        <v>1272</v>
      </c>
      <c r="D135" s="1813" t="s">
        <v>168</v>
      </c>
      <c r="E135" s="1482" t="s">
        <v>2037</v>
      </c>
      <c r="F135" s="1482" t="s">
        <v>2037</v>
      </c>
      <c r="G135" s="1482"/>
      <c r="H135" s="310"/>
    </row>
    <row r="136" spans="2:8" ht="15.5">
      <c r="B136" s="1563">
        <f t="shared" si="2"/>
        <v>130</v>
      </c>
      <c r="C136" s="1481" t="s">
        <v>180</v>
      </c>
      <c r="D136" s="1817" t="s">
        <v>105</v>
      </c>
      <c r="E136" s="1482" t="s">
        <v>2037</v>
      </c>
      <c r="F136" s="1482" t="s">
        <v>2037</v>
      </c>
      <c r="G136" s="1623">
        <v>2184</v>
      </c>
      <c r="H136" s="1816">
        <v>46082</v>
      </c>
    </row>
    <row r="137" spans="2:8" ht="15.5">
      <c r="B137" s="1563">
        <f t="shared" si="2"/>
        <v>131</v>
      </c>
      <c r="C137" s="1481" t="s">
        <v>804</v>
      </c>
      <c r="D137" s="1813" t="s">
        <v>168</v>
      </c>
      <c r="E137" s="1482" t="s">
        <v>2037</v>
      </c>
      <c r="F137" s="1482" t="s">
        <v>2037</v>
      </c>
      <c r="G137" s="1482"/>
      <c r="H137" s="310"/>
    </row>
    <row r="138" spans="2:8" ht="15.5">
      <c r="B138" s="1563">
        <f t="shared" si="2"/>
        <v>132</v>
      </c>
      <c r="C138" s="1481" t="s">
        <v>805</v>
      </c>
      <c r="D138" s="1813" t="s">
        <v>168</v>
      </c>
      <c r="E138" s="1482" t="s">
        <v>2037</v>
      </c>
      <c r="F138" s="1482" t="s">
        <v>2037</v>
      </c>
      <c r="G138" s="1482"/>
      <c r="H138" s="310"/>
    </row>
    <row r="139" spans="2:8" ht="15.5">
      <c r="B139" s="1563">
        <f t="shared" si="2"/>
        <v>133</v>
      </c>
      <c r="C139" s="1481" t="s">
        <v>806</v>
      </c>
      <c r="D139" s="1813" t="s">
        <v>168</v>
      </c>
      <c r="E139" s="1482" t="s">
        <v>2037</v>
      </c>
      <c r="F139" s="1482" t="s">
        <v>2037</v>
      </c>
      <c r="G139" s="1482"/>
      <c r="H139" s="310"/>
    </row>
    <row r="140" spans="2:8" ht="15.5">
      <c r="B140" s="1563">
        <f t="shared" si="2"/>
        <v>134</v>
      </c>
      <c r="C140" s="1481" t="s">
        <v>807</v>
      </c>
      <c r="D140" s="1813" t="s">
        <v>168</v>
      </c>
      <c r="E140" s="1482" t="s">
        <v>2037</v>
      </c>
      <c r="F140" s="1482" t="s">
        <v>2037</v>
      </c>
      <c r="G140" s="1482"/>
      <c r="H140" s="310"/>
    </row>
    <row r="141" spans="2:8" ht="15.5">
      <c r="B141" s="1563">
        <f t="shared" si="2"/>
        <v>135</v>
      </c>
      <c r="C141" s="1481" t="s">
        <v>808</v>
      </c>
      <c r="D141" s="1813" t="s">
        <v>168</v>
      </c>
      <c r="E141" s="1482" t="s">
        <v>2037</v>
      </c>
      <c r="F141" s="1482" t="s">
        <v>2037</v>
      </c>
      <c r="G141" s="1482"/>
      <c r="H141" s="310"/>
    </row>
    <row r="142" spans="2:8" ht="15.5">
      <c r="B142" s="1563">
        <f t="shared" si="2"/>
        <v>136</v>
      </c>
      <c r="C142" s="1481" t="s">
        <v>809</v>
      </c>
      <c r="D142" s="1813" t="s">
        <v>168</v>
      </c>
      <c r="E142" s="1482" t="s">
        <v>2037</v>
      </c>
      <c r="F142" s="1482" t="s">
        <v>2037</v>
      </c>
      <c r="G142" s="1482"/>
      <c r="H142" s="310"/>
    </row>
    <row r="143" spans="2:8" ht="15.5">
      <c r="B143" s="1563">
        <f t="shared" si="2"/>
        <v>137</v>
      </c>
      <c r="C143" s="1481" t="s">
        <v>810</v>
      </c>
      <c r="D143" s="1813" t="s">
        <v>168</v>
      </c>
      <c r="E143" s="1482" t="s">
        <v>2037</v>
      </c>
      <c r="F143" s="1482" t="s">
        <v>2037</v>
      </c>
      <c r="G143" s="1482"/>
      <c r="H143" s="310"/>
    </row>
    <row r="144" spans="2:8" ht="15.5">
      <c r="B144" s="1563">
        <f t="shared" ref="B144:B155" si="3">B143+1</f>
        <v>138</v>
      </c>
      <c r="C144" s="1481" t="s">
        <v>1660</v>
      </c>
      <c r="D144" s="1813" t="s">
        <v>111</v>
      </c>
      <c r="E144" s="1482" t="s">
        <v>2037</v>
      </c>
      <c r="F144" s="1482" t="s">
        <v>2037</v>
      </c>
      <c r="G144" s="1482"/>
      <c r="H144" s="310"/>
    </row>
    <row r="145" spans="2:11" ht="15.5">
      <c r="B145" s="1563">
        <f t="shared" si="3"/>
        <v>139</v>
      </c>
      <c r="C145" s="1481" t="s">
        <v>1349</v>
      </c>
      <c r="D145" s="1813" t="s">
        <v>111</v>
      </c>
      <c r="E145" s="1482" t="s">
        <v>2037</v>
      </c>
      <c r="F145" s="1482" t="s">
        <v>2037</v>
      </c>
      <c r="G145" s="1622">
        <v>2674</v>
      </c>
      <c r="H145" s="1816">
        <v>46082</v>
      </c>
    </row>
    <row r="146" spans="2:11" ht="15.5">
      <c r="B146" s="1563">
        <f t="shared" si="3"/>
        <v>140</v>
      </c>
      <c r="C146" s="1481" t="s">
        <v>1654</v>
      </c>
      <c r="D146" s="1813" t="s">
        <v>174</v>
      </c>
      <c r="E146" s="1482" t="s">
        <v>2037</v>
      </c>
      <c r="F146" s="1482" t="s">
        <v>2037</v>
      </c>
      <c r="G146" s="1482">
        <v>2612</v>
      </c>
      <c r="H146" s="1816">
        <v>46082</v>
      </c>
    </row>
    <row r="147" spans="2:11" ht="15.5">
      <c r="B147" s="1563">
        <f t="shared" si="3"/>
        <v>141</v>
      </c>
      <c r="C147" s="1481" t="s">
        <v>1351</v>
      </c>
      <c r="D147" s="1813" t="s">
        <v>171</v>
      </c>
      <c r="E147" s="1482" t="s">
        <v>2037</v>
      </c>
      <c r="F147" s="1482" t="s">
        <v>2037</v>
      </c>
      <c r="G147" s="1623">
        <v>2432</v>
      </c>
      <c r="H147" s="1816">
        <v>46082</v>
      </c>
    </row>
    <row r="148" spans="2:11" ht="15.5">
      <c r="B148" s="1563">
        <f t="shared" si="3"/>
        <v>142</v>
      </c>
      <c r="C148" s="1481" t="s">
        <v>1352</v>
      </c>
      <c r="D148" s="1813" t="s">
        <v>168</v>
      </c>
      <c r="E148" s="1482" t="s">
        <v>2037</v>
      </c>
      <c r="F148" s="1482" t="s">
        <v>2037</v>
      </c>
      <c r="G148" s="1622">
        <v>2244</v>
      </c>
      <c r="H148" s="1816">
        <v>46082</v>
      </c>
    </row>
    <row r="149" spans="2:11" ht="15.5">
      <c r="B149" s="1563">
        <f t="shared" si="3"/>
        <v>143</v>
      </c>
      <c r="C149" s="1481" t="s">
        <v>1353</v>
      </c>
      <c r="D149" s="1813" t="s">
        <v>118</v>
      </c>
      <c r="E149" s="1482" t="s">
        <v>2037</v>
      </c>
      <c r="F149" s="1482" t="s">
        <v>2037</v>
      </c>
      <c r="G149" s="1482">
        <v>3528</v>
      </c>
      <c r="H149" s="1816">
        <v>46082</v>
      </c>
    </row>
    <row r="150" spans="2:11" ht="15.5">
      <c r="B150" s="1563">
        <f t="shared" si="3"/>
        <v>144</v>
      </c>
      <c r="C150" s="1226" t="s">
        <v>181</v>
      </c>
      <c r="D150" s="1226" t="s">
        <v>133</v>
      </c>
      <c r="E150" s="1482" t="s">
        <v>2037</v>
      </c>
      <c r="F150" s="1482" t="s">
        <v>2037</v>
      </c>
      <c r="G150" s="1482">
        <v>3712</v>
      </c>
      <c r="H150" s="1816">
        <v>46082</v>
      </c>
    </row>
    <row r="151" spans="2:11" ht="15.5">
      <c r="B151" s="1563">
        <f t="shared" si="3"/>
        <v>145</v>
      </c>
      <c r="C151" s="1226" t="s">
        <v>182</v>
      </c>
      <c r="D151" s="1226" t="s">
        <v>133</v>
      </c>
      <c r="E151" s="1482" t="s">
        <v>2037</v>
      </c>
      <c r="F151" s="1482" t="s">
        <v>2037</v>
      </c>
      <c r="G151" s="1482">
        <v>3712</v>
      </c>
      <c r="H151" s="1816">
        <v>46082</v>
      </c>
    </row>
    <row r="152" spans="2:11" ht="15.5">
      <c r="B152" s="1563">
        <f t="shared" si="3"/>
        <v>146</v>
      </c>
      <c r="C152" s="1481" t="s">
        <v>183</v>
      </c>
      <c r="D152" s="1817" t="s">
        <v>103</v>
      </c>
      <c r="E152" s="1482" t="s">
        <v>2037</v>
      </c>
      <c r="F152" s="1482" t="s">
        <v>2037</v>
      </c>
      <c r="G152" s="1482">
        <v>5225</v>
      </c>
      <c r="H152" s="1816">
        <v>46113</v>
      </c>
    </row>
    <row r="153" spans="2:11" ht="28">
      <c r="B153" s="1563">
        <f t="shared" si="3"/>
        <v>147</v>
      </c>
      <c r="C153" s="1483" t="s">
        <v>184</v>
      </c>
      <c r="D153" s="1817" t="s">
        <v>103</v>
      </c>
      <c r="E153" s="1482" t="s">
        <v>2037</v>
      </c>
      <c r="F153" s="1482" t="s">
        <v>2037</v>
      </c>
      <c r="G153" s="1482">
        <v>5225</v>
      </c>
      <c r="H153" s="1816">
        <v>46113</v>
      </c>
      <c r="K153" s="1786"/>
    </row>
    <row r="154" spans="2:11" ht="15.5">
      <c r="B154" s="1563">
        <f t="shared" si="3"/>
        <v>148</v>
      </c>
      <c r="C154" s="1481" t="s">
        <v>1707</v>
      </c>
      <c r="D154" s="1817" t="s">
        <v>105</v>
      </c>
      <c r="E154" s="1482" t="s">
        <v>2037</v>
      </c>
      <c r="F154" s="314" t="s">
        <v>2037</v>
      </c>
      <c r="G154" s="1623">
        <v>2184</v>
      </c>
      <c r="H154" s="1816">
        <v>46082</v>
      </c>
    </row>
    <row r="155" spans="2:11" ht="15.5">
      <c r="B155" s="1563">
        <f t="shared" si="3"/>
        <v>149</v>
      </c>
      <c r="C155" s="1226" t="s">
        <v>185</v>
      </c>
      <c r="D155" s="1813" t="s">
        <v>111</v>
      </c>
      <c r="E155" s="1482" t="s">
        <v>2037</v>
      </c>
      <c r="F155" s="314" t="s">
        <v>2037</v>
      </c>
      <c r="G155" s="1622">
        <v>2674</v>
      </c>
      <c r="H155" s="1816">
        <v>46082</v>
      </c>
    </row>
    <row r="157" spans="2:11">
      <c r="E157" s="188">
        <f>COUNTIF(E5:E155, "DONE")</f>
        <v>143</v>
      </c>
      <c r="F157" s="188">
        <f>COUNTIF(F5:F155, "DONE")</f>
        <v>112</v>
      </c>
      <c r="H157">
        <f>E157-F157</f>
        <v>31</v>
      </c>
    </row>
  </sheetData>
  <autoFilter ref="B5:H155" xr:uid="{E1925EE2-47DD-4FC8-BC52-98EB70C08FEF}"/>
  <mergeCells count="1">
    <mergeCell ref="B3:F3"/>
  </mergeCells>
  <phoneticPr fontId="303" type="noConversion"/>
  <conditionalFormatting sqref="C1:C1048576">
    <cfRule type="duplicateValues" dxfId="730" priority="1"/>
    <cfRule type="duplicateValues" dxfId="729" priority="18924"/>
    <cfRule type="duplicateValues" dxfId="728" priority="18919"/>
    <cfRule type="duplicateValues" dxfId="727" priority="18925"/>
  </conditionalFormatting>
  <conditionalFormatting sqref="C158:C1048576">
    <cfRule type="duplicateValues" dxfId="726" priority="18922"/>
  </conditionalFormatting>
  <conditionalFormatting sqref="C1:D45">
    <cfRule type="duplicateValues" dxfId="725" priority="21402"/>
    <cfRule type="duplicateValues" dxfId="724" priority="21401"/>
    <cfRule type="duplicateValues" dxfId="723" priority="21400"/>
    <cfRule type="duplicateValues" dxfId="722" priority="21399"/>
    <cfRule type="duplicateValues" dxfId="721" priority="21398"/>
    <cfRule type="duplicateValues" dxfId="720" priority="21397"/>
    <cfRule type="duplicateValues" dxfId="719" priority="21396"/>
    <cfRule type="duplicateValues" dxfId="718" priority="21395"/>
    <cfRule type="duplicateValues" dxfId="717" priority="21415"/>
    <cfRule type="duplicateValues" dxfId="716" priority="21413"/>
    <cfRule type="duplicateValues" dxfId="715" priority="21412"/>
    <cfRule type="duplicateValues" dxfId="714" priority="21411"/>
    <cfRule type="duplicateValues" dxfId="713" priority="21394"/>
    <cfRule type="duplicateValues" dxfId="712" priority="21393"/>
    <cfRule type="duplicateValues" dxfId="711" priority="21408"/>
    <cfRule type="duplicateValues" dxfId="710" priority="21416"/>
    <cfRule type="duplicateValues" dxfId="709" priority="21410"/>
    <cfRule type="duplicateValues" dxfId="708" priority="21414"/>
    <cfRule type="duplicateValues" dxfId="707" priority="21409"/>
    <cfRule type="duplicateValues" dxfId="706" priority="21407"/>
    <cfRule type="duplicateValues" dxfId="705" priority="21406"/>
    <cfRule type="duplicateValues" dxfId="704" priority="21405"/>
    <cfRule type="duplicateValues" dxfId="703" priority="21404"/>
    <cfRule type="duplicateValues" dxfId="702" priority="21403"/>
  </conditionalFormatting>
  <conditionalFormatting sqref="C1:D1048576">
    <cfRule type="duplicateValues" dxfId="701" priority="18930"/>
  </conditionalFormatting>
  <conditionalFormatting sqref="C5:D155">
    <cfRule type="duplicateValues" dxfId="700" priority="21444"/>
  </conditionalFormatting>
  <conditionalFormatting sqref="C46:D152">
    <cfRule type="duplicateValues" dxfId="699" priority="17809"/>
  </conditionalFormatting>
  <conditionalFormatting sqref="C46:D155">
    <cfRule type="duplicateValues" dxfId="698" priority="17811"/>
  </conditionalFormatting>
  <conditionalFormatting sqref="C140:D142 C138:D138">
    <cfRule type="duplicateValues" dxfId="697" priority="789"/>
    <cfRule type="duplicateValues" dxfId="696" priority="788"/>
  </conditionalFormatting>
  <conditionalFormatting sqref="C140:D143 C138:D138">
    <cfRule type="duplicateValues" dxfId="695" priority="790"/>
  </conditionalFormatting>
  <conditionalFormatting sqref="C149:D150 C139:D139 C46:D136">
    <cfRule type="duplicateValues" dxfId="694" priority="796"/>
  </conditionalFormatting>
  <conditionalFormatting sqref="C151:D151 C144:D148">
    <cfRule type="duplicateValues" dxfId="693" priority="791"/>
  </conditionalFormatting>
  <conditionalFormatting sqref="C152:D152">
    <cfRule type="duplicateValues" dxfId="692" priority="787"/>
  </conditionalFormatting>
  <conditionalFormatting sqref="C153:D153 C155:D155">
    <cfRule type="duplicateValues" dxfId="691" priority="794"/>
  </conditionalFormatting>
  <conditionalFormatting sqref="C153:D155">
    <cfRule type="duplicateValues" dxfId="690" priority="793"/>
    <cfRule type="duplicateValues" dxfId="689" priority="792"/>
  </conditionalFormatting>
  <conditionalFormatting sqref="C154:D154">
    <cfRule type="duplicateValues" dxfId="688" priority="786"/>
  </conditionalFormatting>
  <conditionalFormatting sqref="D50">
    <cfRule type="duplicateValues" dxfId="687" priority="118"/>
    <cfRule type="duplicateValues" dxfId="686" priority="119"/>
    <cfRule type="duplicateValues" dxfId="685" priority="120"/>
    <cfRule type="duplicateValues" dxfId="684" priority="97"/>
    <cfRule type="duplicateValues" dxfId="683" priority="98"/>
    <cfRule type="duplicateValues" dxfId="682" priority="108"/>
    <cfRule type="duplicateValues" dxfId="681" priority="99"/>
    <cfRule type="duplicateValues" dxfId="680" priority="100"/>
    <cfRule type="duplicateValues" dxfId="679" priority="101"/>
    <cfRule type="duplicateValues" dxfId="678" priority="102"/>
    <cfRule type="duplicateValues" dxfId="677" priority="103"/>
    <cfRule type="duplicateValues" dxfId="676" priority="105"/>
    <cfRule type="duplicateValues" dxfId="675" priority="106"/>
    <cfRule type="duplicateValues" dxfId="674" priority="107"/>
    <cfRule type="duplicateValues" dxfId="673" priority="109"/>
    <cfRule type="duplicateValues" dxfId="672" priority="111"/>
    <cfRule type="duplicateValues" dxfId="671" priority="112"/>
    <cfRule type="duplicateValues" dxfId="670" priority="113"/>
    <cfRule type="duplicateValues" dxfId="669" priority="114"/>
    <cfRule type="duplicateValues" dxfId="668" priority="115"/>
    <cfRule type="duplicateValues" dxfId="667" priority="104"/>
    <cfRule type="duplicateValues" dxfId="666" priority="116"/>
    <cfRule type="duplicateValues" dxfId="665" priority="110"/>
    <cfRule type="duplicateValues" dxfId="664" priority="117"/>
  </conditionalFormatting>
  <conditionalFormatting sqref="D51:D52 D47">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1"/>
    <cfRule type="duplicateValues" dxfId="642" priority="193"/>
    <cfRule type="duplicateValues" dxfId="641" priority="192"/>
    <cfRule type="duplicateValues" dxfId="640" priority="190"/>
  </conditionalFormatting>
  <conditionalFormatting sqref="D53">
    <cfRule type="duplicateValues" dxfId="639" priority="460"/>
    <cfRule type="duplicateValues" dxfId="638" priority="461"/>
    <cfRule type="duplicateValues" dxfId="637" priority="462"/>
    <cfRule type="duplicateValues" dxfId="636" priority="465"/>
    <cfRule type="duplicateValues" dxfId="635" priority="475"/>
    <cfRule type="duplicateValues" dxfId="634" priority="464"/>
    <cfRule type="duplicateValues" dxfId="633" priority="466"/>
    <cfRule type="duplicateValues" dxfId="632" priority="467"/>
    <cfRule type="duplicateValues" dxfId="631" priority="474"/>
    <cfRule type="duplicateValues" dxfId="630" priority="458"/>
    <cfRule type="duplicateValues" dxfId="629" priority="473"/>
    <cfRule type="duplicateValues" dxfId="628" priority="472"/>
    <cfRule type="duplicateValues" dxfId="627" priority="471"/>
    <cfRule type="duplicateValues" dxfId="626" priority="459"/>
    <cfRule type="duplicateValues" dxfId="625" priority="469"/>
    <cfRule type="duplicateValues" dxfId="624" priority="480"/>
    <cfRule type="duplicateValues" dxfId="623" priority="481"/>
    <cfRule type="duplicateValues" dxfId="622" priority="479"/>
    <cfRule type="duplicateValues" dxfId="621" priority="463"/>
    <cfRule type="duplicateValues" dxfId="620" priority="478"/>
    <cfRule type="duplicateValues" dxfId="619" priority="477"/>
    <cfRule type="duplicateValues" dxfId="618" priority="468"/>
    <cfRule type="duplicateValues" dxfId="617" priority="476"/>
    <cfRule type="duplicateValues" dxfId="616" priority="470"/>
  </conditionalFormatting>
  <conditionalFormatting sqref="D55 D48">
    <cfRule type="duplicateValues" dxfId="615" priority="246"/>
    <cfRule type="duplicateValues" dxfId="614" priority="247"/>
    <cfRule type="duplicateValues" dxfId="613" priority="248"/>
    <cfRule type="duplicateValues" dxfId="612" priority="249"/>
    <cfRule type="duplicateValues" dxfId="611" priority="250"/>
    <cfRule type="duplicateValues" dxfId="610" priority="251"/>
    <cfRule type="duplicateValues" dxfId="609" priority="252"/>
    <cfRule type="duplicateValues" dxfId="608" priority="253"/>
    <cfRule type="duplicateValues" dxfId="607" priority="230"/>
    <cfRule type="duplicateValues" dxfId="606" priority="231"/>
    <cfRule type="duplicateValues" dxfId="605" priority="232"/>
    <cfRule type="duplicateValues" dxfId="604" priority="233"/>
    <cfRule type="duplicateValues" dxfId="603" priority="234"/>
    <cfRule type="duplicateValues" dxfId="602" priority="235"/>
    <cfRule type="duplicateValues" dxfId="601" priority="236"/>
    <cfRule type="duplicateValues" dxfId="600" priority="237"/>
    <cfRule type="duplicateValues" dxfId="599" priority="238"/>
    <cfRule type="duplicateValues" dxfId="598" priority="239"/>
    <cfRule type="duplicateValues" dxfId="597" priority="240"/>
    <cfRule type="duplicateValues" dxfId="596" priority="241"/>
    <cfRule type="duplicateValues" dxfId="595" priority="242"/>
    <cfRule type="duplicateValues" dxfId="594" priority="243"/>
    <cfRule type="duplicateValues" dxfId="593" priority="244"/>
    <cfRule type="duplicateValues" dxfId="592" priority="245"/>
  </conditionalFormatting>
  <conditionalFormatting sqref="D58 D53">
    <cfRule type="duplicateValues" dxfId="591" priority="457"/>
    <cfRule type="duplicateValues" dxfId="590" priority="456"/>
    <cfRule type="duplicateValues" dxfId="589" priority="441"/>
    <cfRule type="duplicateValues" dxfId="588" priority="451"/>
    <cfRule type="duplicateValues" dxfId="587" priority="442"/>
    <cfRule type="duplicateValues" dxfId="586" priority="443"/>
    <cfRule type="duplicateValues" dxfId="585" priority="440"/>
    <cfRule type="duplicateValues" dxfId="584" priority="439"/>
    <cfRule type="duplicateValues" dxfId="583" priority="438"/>
    <cfRule type="duplicateValues" dxfId="582" priority="437"/>
    <cfRule type="duplicateValues" dxfId="581" priority="436"/>
    <cfRule type="duplicateValues" dxfId="580" priority="435"/>
    <cfRule type="duplicateValues" dxfId="579" priority="434"/>
    <cfRule type="duplicateValues" dxfId="578" priority="444"/>
    <cfRule type="duplicateValues" dxfId="577" priority="446"/>
    <cfRule type="duplicateValues" dxfId="576" priority="447"/>
    <cfRule type="duplicateValues" dxfId="575" priority="448"/>
    <cfRule type="duplicateValues" dxfId="574" priority="450"/>
    <cfRule type="duplicateValues" dxfId="573" priority="445"/>
    <cfRule type="duplicateValues" dxfId="572" priority="452"/>
    <cfRule type="duplicateValues" dxfId="571" priority="453"/>
    <cfRule type="duplicateValues" dxfId="570" priority="454"/>
    <cfRule type="duplicateValues" dxfId="569" priority="449"/>
    <cfRule type="duplicateValues" dxfId="568" priority="455"/>
  </conditionalFormatting>
  <conditionalFormatting sqref="D60">
    <cfRule type="duplicateValues" dxfId="567" priority="550"/>
    <cfRule type="duplicateValues" dxfId="566" priority="549"/>
    <cfRule type="duplicateValues" dxfId="565" priority="548"/>
    <cfRule type="duplicateValues" dxfId="564" priority="551"/>
    <cfRule type="duplicateValues" dxfId="563" priority="544"/>
    <cfRule type="duplicateValues" dxfId="562" priority="553"/>
    <cfRule type="duplicateValues" dxfId="561" priority="563"/>
    <cfRule type="duplicateValues" dxfId="560" priority="561"/>
    <cfRule type="duplicateValues" dxfId="559" priority="560"/>
    <cfRule type="duplicateValues" dxfId="558" priority="559"/>
    <cfRule type="duplicateValues" dxfId="557" priority="558"/>
    <cfRule type="duplicateValues" dxfId="556" priority="557"/>
    <cfRule type="duplicateValues" dxfId="555" priority="542"/>
    <cfRule type="duplicateValues" dxfId="554" priority="555"/>
    <cfRule type="duplicateValues" dxfId="553" priority="552"/>
    <cfRule type="duplicateValues" dxfId="552" priority="547"/>
    <cfRule type="duplicateValues" dxfId="551" priority="556"/>
    <cfRule type="duplicateValues" dxfId="550" priority="562"/>
    <cfRule type="duplicateValues" dxfId="549" priority="546"/>
    <cfRule type="duplicateValues" dxfId="548" priority="543"/>
    <cfRule type="duplicateValues" dxfId="547" priority="545"/>
    <cfRule type="duplicateValues" dxfId="546" priority="540"/>
    <cfRule type="duplicateValues" dxfId="545" priority="554"/>
    <cfRule type="duplicateValues" dxfId="544" priority="541"/>
  </conditionalFormatting>
  <conditionalFormatting sqref="D63 D58 D53">
    <cfRule type="duplicateValues" dxfId="543" priority="417"/>
    <cfRule type="duplicateValues" dxfId="542" priority="432"/>
    <cfRule type="duplicateValues" dxfId="541" priority="433"/>
    <cfRule type="duplicateValues" dxfId="540" priority="419"/>
    <cfRule type="duplicateValues" dxfId="539" priority="418"/>
    <cfRule type="duplicateValues" dxfId="538" priority="416"/>
    <cfRule type="duplicateValues" dxfId="537" priority="415"/>
    <cfRule type="duplicateValues" dxfId="536" priority="414"/>
    <cfRule type="duplicateValues" dxfId="535" priority="413"/>
    <cfRule type="duplicateValues" dxfId="534" priority="412"/>
    <cfRule type="duplicateValues" dxfId="533" priority="411"/>
    <cfRule type="duplicateValues" dxfId="532" priority="410"/>
    <cfRule type="duplicateValues" dxfId="531" priority="426"/>
    <cfRule type="duplicateValues" dxfId="530" priority="422"/>
    <cfRule type="duplicateValues" dxfId="529" priority="420"/>
    <cfRule type="duplicateValues" dxfId="528" priority="421"/>
    <cfRule type="duplicateValues" dxfId="527" priority="423"/>
    <cfRule type="duplicateValues" dxfId="526" priority="424"/>
    <cfRule type="duplicateValues" dxfId="525" priority="425"/>
    <cfRule type="duplicateValues" dxfId="524" priority="427"/>
    <cfRule type="duplicateValues" dxfId="523" priority="428"/>
    <cfRule type="duplicateValues" dxfId="522" priority="429"/>
    <cfRule type="duplicateValues" dxfId="521" priority="430"/>
    <cfRule type="duplicateValues" dxfId="520" priority="431"/>
  </conditionalFormatting>
  <conditionalFormatting sqref="D81 D75:D79 D70:D73 D65 D57">
    <cfRule type="duplicateValues" dxfId="519" priority="734"/>
    <cfRule type="duplicateValues" dxfId="518" priority="733"/>
    <cfRule type="duplicateValues" dxfId="517" priority="732"/>
    <cfRule type="duplicateValues" dxfId="516" priority="714"/>
    <cfRule type="duplicateValues" dxfId="515" priority="712"/>
    <cfRule type="duplicateValues" dxfId="514" priority="728"/>
    <cfRule type="duplicateValues" dxfId="513" priority="720"/>
    <cfRule type="duplicateValues" dxfId="512" priority="713"/>
    <cfRule type="duplicateValues" dxfId="511" priority="722"/>
    <cfRule type="duplicateValues" dxfId="510" priority="723"/>
    <cfRule type="duplicateValues" dxfId="509" priority="724"/>
    <cfRule type="duplicateValues" dxfId="508" priority="725"/>
    <cfRule type="duplicateValues" dxfId="507" priority="726"/>
    <cfRule type="duplicateValues" dxfId="506" priority="727"/>
    <cfRule type="duplicateValues" dxfId="505" priority="729"/>
    <cfRule type="duplicateValues" dxfId="504" priority="735"/>
    <cfRule type="duplicateValues" dxfId="503" priority="730"/>
    <cfRule type="duplicateValues" dxfId="502" priority="731"/>
    <cfRule type="duplicateValues" dxfId="501" priority="715"/>
    <cfRule type="duplicateValues" dxfId="500" priority="716"/>
    <cfRule type="duplicateValues" dxfId="499" priority="717"/>
    <cfRule type="duplicateValues" dxfId="498" priority="718"/>
    <cfRule type="duplicateValues" dxfId="497" priority="719"/>
    <cfRule type="duplicateValues" dxfId="496" priority="721"/>
  </conditionalFormatting>
  <conditionalFormatting sqref="D83:D84 D66 D56 D50">
    <cfRule type="duplicateValues" dxfId="495" priority="73"/>
    <cfRule type="duplicateValues" dxfId="494" priority="81"/>
    <cfRule type="duplicateValues" dxfId="493" priority="75"/>
    <cfRule type="duplicateValues" dxfId="492" priority="74"/>
    <cfRule type="duplicateValues" dxfId="491" priority="91"/>
    <cfRule type="duplicateValues" dxfId="490" priority="90"/>
    <cfRule type="duplicateValues" dxfId="489" priority="77"/>
    <cfRule type="duplicateValues" dxfId="488" priority="89"/>
    <cfRule type="duplicateValues" dxfId="487" priority="88"/>
    <cfRule type="duplicateValues" dxfId="486" priority="87"/>
    <cfRule type="duplicateValues" dxfId="485" priority="76"/>
    <cfRule type="duplicateValues" dxfId="484" priority="86"/>
    <cfRule type="duplicateValues" dxfId="483" priority="85"/>
    <cfRule type="duplicateValues" dxfId="482" priority="83"/>
    <cfRule type="duplicateValues" dxfId="481" priority="82"/>
    <cfRule type="duplicateValues" dxfId="480" priority="80"/>
    <cfRule type="duplicateValues" dxfId="479" priority="79"/>
    <cfRule type="duplicateValues" dxfId="478" priority="84"/>
    <cfRule type="duplicateValues" dxfId="477" priority="78"/>
    <cfRule type="duplicateValues" dxfId="476" priority="96"/>
    <cfRule type="duplicateValues" dxfId="475" priority="95"/>
    <cfRule type="duplicateValues" dxfId="474" priority="94"/>
    <cfRule type="duplicateValues" dxfId="473" priority="93"/>
    <cfRule type="duplicateValues" dxfId="472" priority="92"/>
  </conditionalFormatting>
  <conditionalFormatting sqref="D85">
    <cfRule type="duplicateValues" dxfId="471" priority="398"/>
    <cfRule type="duplicateValues" dxfId="470" priority="399"/>
    <cfRule type="duplicateValues" dxfId="469" priority="400"/>
    <cfRule type="duplicateValues" dxfId="468" priority="401"/>
    <cfRule type="duplicateValues" dxfId="467" priority="402"/>
    <cfRule type="duplicateValues" dxfId="466" priority="404"/>
    <cfRule type="duplicateValues" dxfId="465" priority="405"/>
    <cfRule type="duplicateValues" dxfId="464" priority="406"/>
    <cfRule type="duplicateValues" dxfId="463" priority="407"/>
    <cfRule type="duplicateValues" dxfId="462" priority="408"/>
    <cfRule type="duplicateValues" dxfId="461" priority="409"/>
    <cfRule type="duplicateValues" dxfId="460" priority="393"/>
    <cfRule type="duplicateValues" dxfId="459" priority="386"/>
    <cfRule type="duplicateValues" dxfId="458" priority="387"/>
    <cfRule type="duplicateValues" dxfId="457" priority="388"/>
    <cfRule type="duplicateValues" dxfId="456" priority="389"/>
    <cfRule type="duplicateValues" dxfId="455" priority="390"/>
    <cfRule type="duplicateValues" dxfId="454" priority="391"/>
    <cfRule type="duplicateValues" dxfId="453" priority="392"/>
    <cfRule type="duplicateValues" dxfId="452" priority="394"/>
    <cfRule type="duplicateValues" dxfId="451" priority="395"/>
    <cfRule type="duplicateValues" dxfId="450" priority="396"/>
    <cfRule type="duplicateValues" dxfId="449" priority="397"/>
    <cfRule type="duplicateValues" dxfId="448" priority="403"/>
  </conditionalFormatting>
  <conditionalFormatting sqref="D88">
    <cfRule type="duplicateValues" dxfId="447" priority="376"/>
    <cfRule type="duplicateValues" dxfId="446" priority="377"/>
    <cfRule type="duplicateValues" dxfId="445" priority="378"/>
    <cfRule type="duplicateValues" dxfId="444" priority="379"/>
    <cfRule type="duplicateValues" dxfId="443" priority="380"/>
    <cfRule type="duplicateValues" dxfId="442" priority="381"/>
    <cfRule type="duplicateValues" dxfId="441" priority="382"/>
    <cfRule type="duplicateValues" dxfId="440" priority="383"/>
    <cfRule type="duplicateValues" dxfId="439" priority="384"/>
    <cfRule type="duplicateValues" dxfId="438" priority="385"/>
    <cfRule type="duplicateValues" dxfId="437" priority="369"/>
    <cfRule type="duplicateValues" dxfId="436" priority="368"/>
    <cfRule type="duplicateValues" dxfId="435" priority="366"/>
    <cfRule type="duplicateValues" dxfId="434" priority="362"/>
    <cfRule type="duplicateValues" dxfId="433" priority="365"/>
    <cfRule type="duplicateValues" dxfId="432" priority="364"/>
    <cfRule type="duplicateValues" dxfId="431" priority="363"/>
    <cfRule type="duplicateValues" dxfId="430" priority="375"/>
    <cfRule type="duplicateValues" dxfId="429" priority="367"/>
    <cfRule type="duplicateValues" dxfId="428" priority="374"/>
    <cfRule type="duplicateValues" dxfId="427" priority="373"/>
    <cfRule type="duplicateValues" dxfId="426" priority="372"/>
    <cfRule type="duplicateValues" dxfId="425" priority="371"/>
    <cfRule type="duplicateValues" dxfId="424" priority="370"/>
  </conditionalFormatting>
  <conditionalFormatting sqref="D93">
    <cfRule type="duplicateValues" dxfId="423" priority="56"/>
    <cfRule type="duplicateValues" dxfId="422" priority="55"/>
    <cfRule type="duplicateValues" dxfId="421" priority="54"/>
    <cfRule type="duplicateValues" dxfId="420" priority="52"/>
    <cfRule type="duplicateValues" dxfId="419" priority="51"/>
    <cfRule type="duplicateValues" dxfId="418" priority="50"/>
    <cfRule type="duplicateValues" dxfId="417" priority="49"/>
    <cfRule type="duplicateValues" dxfId="416" priority="53"/>
    <cfRule type="duplicateValues" dxfId="415" priority="66"/>
    <cfRule type="duplicateValues" dxfId="414" priority="71"/>
    <cfRule type="duplicateValues" dxfId="413" priority="62"/>
    <cfRule type="duplicateValues" dxfId="412" priority="72"/>
    <cfRule type="duplicateValues" dxfId="411" priority="61"/>
    <cfRule type="duplicateValues" dxfId="410" priority="70"/>
    <cfRule type="duplicateValues" dxfId="409" priority="69"/>
    <cfRule type="duplicateValues" dxfId="408" priority="68"/>
    <cfRule type="duplicateValues" dxfId="407" priority="67"/>
    <cfRule type="duplicateValues" dxfId="406" priority="65"/>
    <cfRule type="duplicateValues" dxfId="405" priority="64"/>
    <cfRule type="duplicateValues" dxfId="404" priority="63"/>
    <cfRule type="duplicateValues" dxfId="403" priority="60"/>
    <cfRule type="duplicateValues" dxfId="402" priority="59"/>
    <cfRule type="duplicateValues" dxfId="401" priority="58"/>
    <cfRule type="duplicateValues" dxfId="400" priority="57"/>
  </conditionalFormatting>
  <conditionalFormatting sqref="D94:D95">
    <cfRule type="duplicateValues" dxfId="399" priority="315"/>
    <cfRule type="duplicateValues" dxfId="398" priority="314"/>
    <cfRule type="duplicateValues" dxfId="397" priority="313"/>
    <cfRule type="duplicateValues" dxfId="396" priority="312"/>
    <cfRule type="duplicateValues" dxfId="395" priority="311"/>
    <cfRule type="duplicateValues" dxfId="394" priority="310"/>
    <cfRule type="duplicateValues" dxfId="393" priority="309"/>
    <cfRule type="duplicateValues" dxfId="392" priority="294"/>
    <cfRule type="duplicateValues" dxfId="391" priority="308"/>
    <cfRule type="duplicateValues" dxfId="390" priority="292"/>
    <cfRule type="duplicateValues" dxfId="389" priority="297"/>
    <cfRule type="duplicateValues" dxfId="388" priority="298"/>
    <cfRule type="duplicateValues" dxfId="387" priority="299"/>
    <cfRule type="duplicateValues" dxfId="386" priority="300"/>
    <cfRule type="duplicateValues" dxfId="385" priority="295"/>
    <cfRule type="duplicateValues" dxfId="384" priority="301"/>
    <cfRule type="duplicateValues" dxfId="383" priority="302"/>
    <cfRule type="duplicateValues" dxfId="382" priority="296"/>
    <cfRule type="duplicateValues" dxfId="381" priority="303"/>
    <cfRule type="duplicateValues" dxfId="380" priority="304"/>
    <cfRule type="duplicateValues" dxfId="379" priority="305"/>
    <cfRule type="duplicateValues" dxfId="378" priority="306"/>
    <cfRule type="duplicateValues" dxfId="377" priority="307"/>
    <cfRule type="duplicateValues" dxfId="376" priority="293"/>
  </conditionalFormatting>
  <conditionalFormatting sqref="D96:D98 D90:D91 D81 D75:D79 D70:D73 D65 D57">
    <cfRule type="duplicateValues" dxfId="375" priority="692"/>
    <cfRule type="duplicateValues" dxfId="374" priority="693"/>
    <cfRule type="duplicateValues" dxfId="373" priority="694"/>
    <cfRule type="duplicateValues" dxfId="372" priority="695"/>
    <cfRule type="duplicateValues" dxfId="371" priority="696"/>
    <cfRule type="duplicateValues" dxfId="370" priority="697"/>
    <cfRule type="duplicateValues" dxfId="369" priority="698"/>
    <cfRule type="duplicateValues" dxfId="368" priority="699"/>
    <cfRule type="duplicateValues" dxfId="367" priority="700"/>
    <cfRule type="duplicateValues" dxfId="366" priority="702"/>
    <cfRule type="duplicateValues" dxfId="365" priority="703"/>
    <cfRule type="duplicateValues" dxfId="364" priority="704"/>
    <cfRule type="duplicateValues" dxfId="363" priority="705"/>
    <cfRule type="duplicateValues" dxfId="362" priority="706"/>
    <cfRule type="duplicateValues" dxfId="361" priority="707"/>
    <cfRule type="duplicateValues" dxfId="360" priority="708"/>
    <cfRule type="duplicateValues" dxfId="359" priority="709"/>
    <cfRule type="duplicateValues" dxfId="358" priority="710"/>
    <cfRule type="duplicateValues" dxfId="357" priority="711"/>
    <cfRule type="duplicateValues" dxfId="356" priority="701"/>
    <cfRule type="duplicateValues" dxfId="355" priority="688"/>
    <cfRule type="duplicateValues" dxfId="354" priority="689"/>
    <cfRule type="duplicateValues" dxfId="353" priority="690"/>
    <cfRule type="duplicateValues" dxfId="352" priority="691"/>
  </conditionalFormatting>
  <conditionalFormatting sqref="D100">
    <cfRule type="duplicateValues" dxfId="351" priority="360"/>
    <cfRule type="duplicateValues" dxfId="350" priority="352"/>
    <cfRule type="duplicateValues" dxfId="349" priority="353"/>
    <cfRule type="duplicateValues" dxfId="348" priority="354"/>
    <cfRule type="duplicateValues" dxfId="347" priority="355"/>
    <cfRule type="duplicateValues" dxfId="346" priority="356"/>
    <cfRule type="duplicateValues" dxfId="345" priority="357"/>
    <cfRule type="duplicateValues" dxfId="344" priority="358"/>
    <cfRule type="duplicateValues" dxfId="343" priority="359"/>
    <cfRule type="duplicateValues" dxfId="342" priority="351"/>
    <cfRule type="duplicateValues" dxfId="341" priority="342"/>
    <cfRule type="duplicateValues" dxfId="340" priority="345"/>
    <cfRule type="duplicateValues" dxfId="339" priority="344"/>
    <cfRule type="duplicateValues" dxfId="338" priority="361"/>
    <cfRule type="duplicateValues" dxfId="337" priority="343"/>
    <cfRule type="duplicateValues" dxfId="336" priority="341"/>
    <cfRule type="duplicateValues" dxfId="335" priority="340"/>
    <cfRule type="duplicateValues" dxfId="334" priority="339"/>
    <cfRule type="duplicateValues" dxfId="333" priority="338"/>
    <cfRule type="duplicateValues" dxfId="332" priority="350"/>
    <cfRule type="duplicateValues" dxfId="331" priority="349"/>
    <cfRule type="duplicateValues" dxfId="330" priority="348"/>
    <cfRule type="duplicateValues" dxfId="329" priority="347"/>
    <cfRule type="duplicateValues" dxfId="328" priority="346"/>
  </conditionalFormatting>
  <conditionalFormatting sqref="D110 D107 D87 D82">
    <cfRule type="duplicateValues" dxfId="327" priority="532"/>
    <cfRule type="duplicateValues" dxfId="326" priority="533"/>
    <cfRule type="duplicateValues" dxfId="325" priority="534"/>
    <cfRule type="duplicateValues" dxfId="324" priority="536"/>
    <cfRule type="duplicateValues" dxfId="323" priority="537"/>
    <cfRule type="duplicateValues" dxfId="322" priority="538"/>
    <cfRule type="duplicateValues" dxfId="321" priority="539"/>
    <cfRule type="duplicateValues" dxfId="320" priority="527"/>
    <cfRule type="duplicateValues" dxfId="319" priority="535"/>
    <cfRule type="duplicateValues" dxfId="318" priority="530"/>
    <cfRule type="duplicateValues" dxfId="317" priority="518"/>
    <cfRule type="duplicateValues" dxfId="316" priority="517"/>
    <cfRule type="duplicateValues" dxfId="315" priority="516"/>
    <cfRule type="duplicateValues" dxfId="314" priority="519"/>
    <cfRule type="duplicateValues" dxfId="313" priority="520"/>
    <cfRule type="duplicateValues" dxfId="312" priority="521"/>
    <cfRule type="duplicateValues" dxfId="311" priority="522"/>
    <cfRule type="duplicateValues" dxfId="310" priority="523"/>
    <cfRule type="duplicateValues" dxfId="309" priority="524"/>
    <cfRule type="duplicateValues" dxfId="308" priority="525"/>
    <cfRule type="duplicateValues" dxfId="307" priority="526"/>
    <cfRule type="duplicateValues" dxfId="306" priority="528"/>
    <cfRule type="duplicateValues" dxfId="305" priority="529"/>
    <cfRule type="duplicateValues" dxfId="304" priority="531"/>
  </conditionalFormatting>
  <conditionalFormatting sqref="D116">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9"/>
    <cfRule type="duplicateValues" dxfId="293" priority="514"/>
    <cfRule type="duplicateValues" dxfId="292" priority="513"/>
    <cfRule type="duplicateValues" dxfId="291" priority="512"/>
    <cfRule type="duplicateValues" dxfId="290" priority="511"/>
    <cfRule type="duplicateValues" dxfId="289" priority="506"/>
    <cfRule type="duplicateValues" dxfId="288" priority="510"/>
    <cfRule type="duplicateValues" dxfId="287" priority="508"/>
    <cfRule type="duplicateValues" dxfId="286" priority="507"/>
    <cfRule type="duplicateValues" dxfId="285" priority="505"/>
    <cfRule type="duplicateValues" dxfId="284" priority="504"/>
    <cfRule type="duplicateValues" dxfId="283" priority="503"/>
    <cfRule type="duplicateValues" dxfId="282" priority="502"/>
    <cfRule type="duplicateValues" dxfId="281" priority="501"/>
    <cfRule type="duplicateValues" dxfId="280" priority="515"/>
  </conditionalFormatting>
  <conditionalFormatting sqref="D126 D123 D105 D89 D74 D61 D54">
    <cfRule type="duplicateValues" dxfId="279" priority="146"/>
    <cfRule type="duplicateValues" dxfId="278" priority="156"/>
    <cfRule type="duplicateValues" dxfId="277" priority="155"/>
    <cfRule type="duplicateValues" dxfId="276" priority="154"/>
    <cfRule type="duplicateValues" dxfId="275" priority="153"/>
    <cfRule type="duplicateValues" dxfId="274" priority="152"/>
    <cfRule type="duplicateValues" dxfId="273" priority="151"/>
    <cfRule type="duplicateValues" dxfId="272" priority="150"/>
    <cfRule type="duplicateValues" dxfId="271" priority="149"/>
    <cfRule type="duplicateValues" dxfId="270" priority="148"/>
    <cfRule type="duplicateValues" dxfId="269" priority="147"/>
    <cfRule type="duplicateValues" dxfId="268" priority="169"/>
    <cfRule type="duplicateValues" dxfId="267" priority="168"/>
    <cfRule type="duplicateValues" dxfId="266" priority="167"/>
    <cfRule type="duplicateValues" dxfId="265" priority="166"/>
    <cfRule type="duplicateValues" dxfId="264" priority="165"/>
    <cfRule type="duplicateValues" dxfId="263" priority="164"/>
    <cfRule type="duplicateValues" dxfId="262" priority="163"/>
    <cfRule type="duplicateValues" dxfId="261" priority="162"/>
    <cfRule type="duplicateValues" dxfId="260" priority="161"/>
    <cfRule type="duplicateValues" dxfId="259" priority="160"/>
    <cfRule type="duplicateValues" dxfId="258" priority="159"/>
    <cfRule type="duplicateValues" dxfId="257" priority="158"/>
    <cfRule type="duplicateValues" dxfId="256" priority="157"/>
  </conditionalFormatting>
  <conditionalFormatting sqref="D127:D135 D125 D120:D121 D115 D111 D106">
    <cfRule type="duplicateValues" dxfId="255" priority="666"/>
    <cfRule type="duplicateValues" dxfId="254" priority="665"/>
    <cfRule type="duplicateValues" dxfId="253" priority="664"/>
    <cfRule type="duplicateValues" dxfId="252" priority="674"/>
    <cfRule type="duplicateValues" dxfId="251" priority="675"/>
    <cfRule type="duplicateValues" dxfId="250" priority="676"/>
    <cfRule type="duplicateValues" dxfId="249" priority="677"/>
    <cfRule type="duplicateValues" dxfId="248" priority="678"/>
    <cfRule type="duplicateValues" dxfId="247" priority="679"/>
    <cfRule type="duplicateValues" dxfId="246" priority="680"/>
    <cfRule type="duplicateValues" dxfId="245" priority="681"/>
    <cfRule type="duplicateValues" dxfId="244" priority="682"/>
    <cfRule type="duplicateValues" dxfId="243" priority="683"/>
    <cfRule type="duplicateValues" dxfId="242" priority="684"/>
    <cfRule type="duplicateValues" dxfId="241" priority="685"/>
    <cfRule type="duplicateValues" dxfId="240" priority="686"/>
    <cfRule type="duplicateValues" dxfId="239" priority="687"/>
    <cfRule type="duplicateValues" dxfId="238" priority="667"/>
    <cfRule type="duplicateValues" dxfId="237" priority="668"/>
    <cfRule type="duplicateValues" dxfId="236" priority="669"/>
    <cfRule type="duplicateValues" dxfId="235" priority="670"/>
    <cfRule type="duplicateValues" dxfId="234" priority="671"/>
    <cfRule type="duplicateValues" dxfId="233" priority="672"/>
    <cfRule type="duplicateValues" dxfId="232" priority="673"/>
  </conditionalFormatting>
  <conditionalFormatting sqref="D137:D143">
    <cfRule type="duplicateValues" dxfId="231" priority="663"/>
    <cfRule type="duplicateValues" dxfId="230" priority="662"/>
    <cfRule type="duplicateValues" dxfId="229" priority="661"/>
    <cfRule type="duplicateValues" dxfId="228" priority="660"/>
    <cfRule type="duplicateValues" dxfId="227" priority="659"/>
    <cfRule type="duplicateValues" dxfId="226" priority="658"/>
    <cfRule type="duplicateValues" dxfId="225" priority="646"/>
    <cfRule type="duplicateValues" dxfId="224" priority="657"/>
    <cfRule type="duplicateValues" dxfId="223" priority="642"/>
    <cfRule type="duplicateValues" dxfId="222" priority="643"/>
    <cfRule type="duplicateValues" dxfId="221" priority="644"/>
    <cfRule type="duplicateValues" dxfId="220" priority="655"/>
    <cfRule type="duplicateValues" dxfId="219" priority="645"/>
    <cfRule type="duplicateValues" dxfId="218" priority="640"/>
    <cfRule type="duplicateValues" dxfId="217" priority="647"/>
    <cfRule type="duplicateValues" dxfId="216" priority="648"/>
    <cfRule type="duplicateValues" dxfId="215" priority="649"/>
    <cfRule type="duplicateValues" dxfId="214" priority="650"/>
    <cfRule type="duplicateValues" dxfId="213" priority="651"/>
    <cfRule type="duplicateValues" dxfId="212" priority="652"/>
    <cfRule type="duplicateValues" dxfId="211" priority="653"/>
    <cfRule type="duplicateValues" dxfId="210" priority="654"/>
    <cfRule type="duplicateValues" dxfId="209" priority="656"/>
    <cfRule type="duplicateValues" dxfId="208" priority="641"/>
  </conditionalFormatting>
  <conditionalFormatting sqref="D146">
    <cfRule type="duplicateValues" dxfId="207" priority="274"/>
    <cfRule type="duplicateValues" dxfId="206" priority="290"/>
    <cfRule type="duplicateValues" dxfId="205" priority="289"/>
    <cfRule type="duplicateValues" dxfId="204" priority="288"/>
    <cfRule type="duplicateValues" dxfId="203" priority="287"/>
    <cfRule type="duplicateValues" dxfId="202" priority="286"/>
    <cfRule type="duplicateValues" dxfId="201" priority="285"/>
    <cfRule type="duplicateValues" dxfId="200" priority="284"/>
    <cfRule type="duplicateValues" dxfId="199" priority="283"/>
    <cfRule type="duplicateValues" dxfId="198" priority="282"/>
    <cfRule type="duplicateValues" dxfId="197" priority="281"/>
    <cfRule type="duplicateValues" dxfId="196" priority="280"/>
    <cfRule type="duplicateValues" dxfId="195" priority="279"/>
    <cfRule type="duplicateValues" dxfId="194" priority="278"/>
    <cfRule type="duplicateValues" dxfId="193" priority="277"/>
    <cfRule type="duplicateValues" dxfId="192" priority="276"/>
    <cfRule type="duplicateValues" dxfId="191" priority="275"/>
    <cfRule type="duplicateValues" dxfId="190" priority="273"/>
    <cfRule type="duplicateValues" dxfId="189" priority="291"/>
    <cfRule type="duplicateValues" dxfId="188" priority="272"/>
    <cfRule type="duplicateValues" dxfId="187" priority="271"/>
    <cfRule type="duplicateValues" dxfId="186" priority="270"/>
    <cfRule type="duplicateValues" dxfId="185" priority="269"/>
    <cfRule type="duplicateValues" dxfId="184" priority="268"/>
  </conditionalFormatting>
  <conditionalFormatting sqref="D147 D124 D122 D119 D112:D114 D102:D104 D92 D86 D80 D67:D68 D62">
    <cfRule type="duplicateValues" dxfId="183" priority="588"/>
    <cfRule type="duplicateValues" dxfId="182" priority="587"/>
    <cfRule type="duplicateValues" dxfId="181" priority="593"/>
    <cfRule type="duplicateValues" dxfId="180" priority="586"/>
    <cfRule type="duplicateValues" dxfId="179" priority="585"/>
    <cfRule type="duplicateValues" dxfId="178" priority="584"/>
    <cfRule type="duplicateValues" dxfId="177" priority="582"/>
    <cfRule type="duplicateValues" dxfId="176" priority="581"/>
    <cfRule type="duplicateValues" dxfId="175" priority="580"/>
    <cfRule type="duplicateValues" dxfId="174" priority="579"/>
    <cfRule type="duplicateValues" dxfId="173" priority="574"/>
    <cfRule type="duplicateValues" dxfId="172" priority="576"/>
    <cfRule type="duplicateValues" dxfId="171" priority="573"/>
    <cfRule type="duplicateValues" dxfId="170" priority="589"/>
    <cfRule type="duplicateValues" dxfId="169" priority="590"/>
    <cfRule type="duplicateValues" dxfId="168" priority="591"/>
    <cfRule type="duplicateValues" dxfId="167" priority="592"/>
    <cfRule type="duplicateValues" dxfId="166" priority="594"/>
    <cfRule type="duplicateValues" dxfId="165" priority="595"/>
    <cfRule type="duplicateValues" dxfId="164" priority="596"/>
    <cfRule type="duplicateValues" dxfId="163" priority="575"/>
    <cfRule type="duplicateValues" dxfId="162" priority="578"/>
    <cfRule type="duplicateValues" dxfId="161" priority="577"/>
    <cfRule type="duplicateValues" dxfId="160" priority="583"/>
  </conditionalFormatting>
  <conditionalFormatting sqref="D148">
    <cfRule type="duplicateValues" dxfId="159" priority="624"/>
    <cfRule type="duplicateValues" dxfId="158" priority="625"/>
    <cfRule type="duplicateValues" dxfId="157" priority="626"/>
    <cfRule type="duplicateValues" dxfId="156" priority="627"/>
    <cfRule type="duplicateValues" dxfId="155" priority="628"/>
    <cfRule type="duplicateValues" dxfId="154" priority="629"/>
    <cfRule type="duplicateValues" dxfId="153" priority="630"/>
    <cfRule type="duplicateValues" dxfId="152" priority="631"/>
    <cfRule type="duplicateValues" dxfId="151" priority="632"/>
    <cfRule type="duplicateValues" dxfId="150" priority="633"/>
    <cfRule type="duplicateValues" dxfId="149" priority="634"/>
    <cfRule type="duplicateValues" dxfId="148" priority="635"/>
    <cfRule type="duplicateValues" dxfId="147" priority="636"/>
    <cfRule type="duplicateValues" dxfId="146" priority="637"/>
    <cfRule type="duplicateValues" dxfId="145" priority="638"/>
    <cfRule type="duplicateValues" dxfId="144" priority="639"/>
    <cfRule type="duplicateValues" dxfId="143" priority="620"/>
    <cfRule type="duplicateValues" dxfId="142" priority="616"/>
    <cfRule type="duplicateValues" dxfId="141" priority="617"/>
    <cfRule type="duplicateValues" dxfId="140" priority="618"/>
    <cfRule type="duplicateValues" dxfId="139" priority="619"/>
    <cfRule type="duplicateValues" dxfId="138" priority="621"/>
    <cfRule type="duplicateValues" dxfId="137" priority="622"/>
    <cfRule type="duplicateValues" dxfId="136" priority="623"/>
  </conditionalFormatting>
  <conditionalFormatting sqref="D149">
    <cfRule type="duplicateValues" dxfId="135" priority="224"/>
    <cfRule type="duplicateValues" dxfId="134" priority="223"/>
    <cfRule type="duplicateValues" dxfId="133" priority="222"/>
    <cfRule type="duplicateValues" dxfId="132" priority="221"/>
    <cfRule type="duplicateValues" dxfId="131" priority="207"/>
    <cfRule type="duplicateValues" dxfId="130" priority="226"/>
    <cfRule type="duplicateValues" dxfId="129" priority="225"/>
    <cfRule type="duplicateValues" dxfId="128" priority="206"/>
    <cfRule type="duplicateValues" dxfId="127" priority="208"/>
    <cfRule type="duplicateValues" dxfId="126" priority="209"/>
    <cfRule type="duplicateValues" dxfId="125" priority="210"/>
    <cfRule type="duplicateValues" dxfId="124" priority="211"/>
    <cfRule type="duplicateValues" dxfId="123" priority="212"/>
    <cfRule type="duplicateValues" dxfId="122" priority="213"/>
    <cfRule type="duplicateValues" dxfId="121" priority="214"/>
    <cfRule type="duplicateValues" dxfId="120" priority="215"/>
    <cfRule type="duplicateValues" dxfId="119" priority="216"/>
    <cfRule type="duplicateValues" dxfId="118" priority="217"/>
    <cfRule type="duplicateValues" dxfId="117" priority="218"/>
    <cfRule type="duplicateValues" dxfId="116" priority="219"/>
    <cfRule type="duplicateValues" dxfId="115" priority="220"/>
    <cfRule type="duplicateValues" dxfId="114" priority="229"/>
    <cfRule type="duplicateValues" dxfId="113" priority="228"/>
    <cfRule type="duplicateValues" dxfId="112" priority="227"/>
  </conditionalFormatting>
  <conditionalFormatting sqref="D153">
    <cfRule type="duplicateValues" dxfId="111" priority="17"/>
    <cfRule type="duplicateValues" dxfId="110" priority="16"/>
  </conditionalFormatting>
  <conditionalFormatting sqref="D154">
    <cfRule type="duplicateValues" dxfId="109" priority="326"/>
    <cfRule type="duplicateValues" dxfId="108" priority="327"/>
  </conditionalFormatting>
  <conditionalFormatting sqref="D155 D144:D145 D93">
    <cfRule type="duplicateValues" dxfId="107" priority="37"/>
    <cfRule type="duplicateValues" dxfId="106" priority="44"/>
    <cfRule type="duplicateValues" dxfId="105" priority="28"/>
    <cfRule type="duplicateValues" dxfId="104" priority="43"/>
    <cfRule type="duplicateValues" dxfId="103" priority="42"/>
    <cfRule type="duplicateValues" dxfId="102" priority="41"/>
    <cfRule type="duplicateValues" dxfId="101" priority="40"/>
    <cfRule type="duplicateValues" dxfId="100" priority="39"/>
    <cfRule type="duplicateValues" dxfId="99" priority="38"/>
    <cfRule type="duplicateValues" dxfId="98" priority="36"/>
    <cfRule type="duplicateValues" dxfId="97" priority="35"/>
    <cfRule type="duplicateValues" dxfId="96" priority="34"/>
    <cfRule type="duplicateValues" dxfId="95" priority="33"/>
    <cfRule type="duplicateValues" dxfId="94" priority="32"/>
    <cfRule type="duplicateValues" dxfId="93" priority="31"/>
    <cfRule type="duplicateValues" dxfId="92" priority="30"/>
    <cfRule type="duplicateValues" dxfId="91" priority="48"/>
    <cfRule type="duplicateValues" dxfId="90" priority="47"/>
    <cfRule type="duplicateValues" dxfId="89" priority="46"/>
    <cfRule type="duplicateValues" dxfId="88" priority="45"/>
    <cfRule type="duplicateValues" dxfId="87" priority="29"/>
    <cfRule type="duplicateValues" dxfId="86" priority="26"/>
    <cfRule type="duplicateValues" dxfId="85" priority="25"/>
    <cfRule type="duplicateValues" dxfId="84" priority="27"/>
  </conditionalFormatting>
  <conditionalFormatting sqref="K153">
    <cfRule type="containsText" dxfId="83" priority="758" operator="containsText" text="DA">
      <formula>NOT(ISERROR(SEARCH("DA",K153)))</formula>
    </cfRule>
    <cfRule type="containsText" dxfId="82" priority="757" operator="containsText" text="wip">
      <formula>NOT(ISERROR(SEARCH("wip",K153)))</formula>
    </cfRule>
    <cfRule type="containsText" dxfId="81" priority="761" operator="containsText" text="DC">
      <formula>NOT(ISERROR(SEARCH("DC",K153)))</formula>
    </cfRule>
    <cfRule type="containsText" dxfId="80" priority="760" operator="containsText" text="DB">
      <formula>NOT(ISERROR(SEARCH("DB",K153)))</formula>
    </cfRule>
    <cfRule type="containsText" dxfId="79" priority="759" operator="containsText" text="DD">
      <formula>NOT(ISERROR(SEARCH("DD",K153)))</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207" t="s">
        <v>2281</v>
      </c>
      <c r="B1" s="2207"/>
      <c r="C1" s="2207"/>
      <c r="D1" s="2207"/>
      <c r="E1" s="2207"/>
      <c r="F1" s="2207"/>
      <c r="G1" s="2207"/>
      <c r="H1" s="2207"/>
      <c r="I1" s="2207"/>
      <c r="J1" s="1457"/>
      <c r="K1" s="1457"/>
    </row>
    <row r="2" spans="1:16" ht="29.5" thickBot="1">
      <c r="A2" s="1458" t="s">
        <v>2011</v>
      </c>
      <c r="B2" s="1459" t="s">
        <v>2013</v>
      </c>
      <c r="C2" s="1459" t="s">
        <v>2014</v>
      </c>
      <c r="D2" s="1460" t="s">
        <v>2278</v>
      </c>
      <c r="E2" s="1460" t="s">
        <v>2016</v>
      </c>
      <c r="F2" s="1460" t="s">
        <v>2019</v>
      </c>
      <c r="G2" s="1460" t="s">
        <v>2021</v>
      </c>
      <c r="H2" s="1460" t="s">
        <v>2022</v>
      </c>
      <c r="I2" s="1460" t="s">
        <v>2240</v>
      </c>
      <c r="J2" s="1460" t="s">
        <v>2241</v>
      </c>
      <c r="K2" s="1460" t="s">
        <v>2242</v>
      </c>
      <c r="L2" s="1459" t="s">
        <v>1769</v>
      </c>
      <c r="M2" s="1462" t="s">
        <v>20</v>
      </c>
    </row>
    <row r="3" spans="1:16">
      <c r="A3" s="1845">
        <v>1</v>
      </c>
      <c r="B3" s="540" t="s">
        <v>170</v>
      </c>
      <c r="C3" s="540" t="s">
        <v>165</v>
      </c>
      <c r="D3" s="1846">
        <v>3486</v>
      </c>
      <c r="E3" s="1868" t="s">
        <v>465</v>
      </c>
      <c r="F3" s="313">
        <v>46155</v>
      </c>
      <c r="G3" s="313"/>
      <c r="H3" s="313">
        <v>46157</v>
      </c>
      <c r="I3" s="1848" t="s">
        <v>2243</v>
      </c>
      <c r="J3" s="1848" t="s">
        <v>2243</v>
      </c>
      <c r="K3" s="1848" t="s">
        <v>1490</v>
      </c>
      <c r="L3" s="407" t="s">
        <v>1585</v>
      </c>
      <c r="M3" s="1861" t="s">
        <v>2049</v>
      </c>
    </row>
    <row r="4" spans="1:16">
      <c r="A4" s="1845">
        <f>A3+1</f>
        <v>2</v>
      </c>
      <c r="B4" s="540" t="s">
        <v>176</v>
      </c>
      <c r="C4" s="540" t="s">
        <v>1618</v>
      </c>
      <c r="D4" s="1846">
        <v>3275</v>
      </c>
      <c r="E4" s="1863" t="s">
        <v>465</v>
      </c>
      <c r="F4" s="313">
        <v>46116</v>
      </c>
      <c r="G4" s="313"/>
      <c r="H4" s="313">
        <v>46116</v>
      </c>
      <c r="I4" s="1848" t="s">
        <v>2243</v>
      </c>
      <c r="J4" s="1848" t="s">
        <v>1490</v>
      </c>
      <c r="K4" s="1848" t="s">
        <v>1490</v>
      </c>
      <c r="L4" s="407" t="s">
        <v>1585</v>
      </c>
      <c r="M4" s="1861" t="s">
        <v>2049</v>
      </c>
    </row>
    <row r="5" spans="1:16">
      <c r="A5" s="1845">
        <f>A4+1</f>
        <v>3</v>
      </c>
      <c r="B5" s="540" t="s">
        <v>177</v>
      </c>
      <c r="C5" s="540" t="s">
        <v>176</v>
      </c>
      <c r="D5" s="1846">
        <v>232</v>
      </c>
      <c r="E5" s="1864" t="s">
        <v>466</v>
      </c>
      <c r="F5" s="313"/>
      <c r="G5" s="313"/>
      <c r="H5" s="313">
        <v>46122</v>
      </c>
      <c r="I5" s="1848" t="s">
        <v>2243</v>
      </c>
      <c r="J5" s="1848" t="s">
        <v>1490</v>
      </c>
      <c r="K5" s="1848" t="s">
        <v>1490</v>
      </c>
      <c r="L5" s="407" t="s">
        <v>1585</v>
      </c>
      <c r="M5" s="1865" t="s">
        <v>2218</v>
      </c>
    </row>
    <row r="6" spans="1:16">
      <c r="A6" s="1845">
        <f>A5+1</f>
        <v>4</v>
      </c>
      <c r="B6" s="540" t="s">
        <v>1555</v>
      </c>
      <c r="C6" s="57" t="s">
        <v>177</v>
      </c>
      <c r="D6" s="1846">
        <v>1970</v>
      </c>
      <c r="E6" s="57" t="s">
        <v>465</v>
      </c>
      <c r="F6" s="1847" t="s">
        <v>2025</v>
      </c>
      <c r="G6" s="313">
        <v>46067</v>
      </c>
      <c r="H6" s="313">
        <v>46069</v>
      </c>
      <c r="I6" s="1848" t="s">
        <v>1490</v>
      </c>
      <c r="J6" s="1848" t="s">
        <v>1490</v>
      </c>
      <c r="K6" s="1848" t="s">
        <v>1490</v>
      </c>
      <c r="L6" s="407" t="s">
        <v>1585</v>
      </c>
      <c r="N6" s="1849"/>
      <c r="O6" s="1845"/>
      <c r="P6" s="407"/>
    </row>
    <row r="7" spans="1:16">
      <c r="A7" s="1845">
        <f t="shared" ref="A7:A18" si="0">A6+1</f>
        <v>5</v>
      </c>
      <c r="B7" s="1857" t="s">
        <v>1349</v>
      </c>
      <c r="C7" s="1845" t="s">
        <v>1660</v>
      </c>
      <c r="D7" s="1849">
        <v>188</v>
      </c>
      <c r="E7" s="1845" t="s">
        <v>466</v>
      </c>
      <c r="F7" s="1848">
        <v>46084</v>
      </c>
      <c r="G7" s="1848">
        <v>46084</v>
      </c>
      <c r="H7" s="1848">
        <v>46084</v>
      </c>
      <c r="I7" s="1848" t="s">
        <v>1490</v>
      </c>
      <c r="J7" s="1848" t="s">
        <v>1490</v>
      </c>
      <c r="K7" s="1848" t="s">
        <v>1490</v>
      </c>
      <c r="L7" s="407" t="s">
        <v>1585</v>
      </c>
      <c r="M7" s="1858" t="s">
        <v>2049</v>
      </c>
    </row>
    <row r="8" spans="1:16">
      <c r="A8" s="1845">
        <f t="shared" si="0"/>
        <v>6</v>
      </c>
      <c r="B8" s="1845" t="s">
        <v>1660</v>
      </c>
      <c r="C8" s="1845" t="s">
        <v>180</v>
      </c>
      <c r="D8" s="1849">
        <v>3031</v>
      </c>
      <c r="E8" s="1845" t="s">
        <v>465</v>
      </c>
      <c r="F8" s="1848">
        <v>46059</v>
      </c>
      <c r="G8" s="1848">
        <v>46097</v>
      </c>
      <c r="H8" s="1848">
        <v>46099</v>
      </c>
      <c r="I8" s="1848" t="s">
        <v>1490</v>
      </c>
      <c r="J8" s="1848" t="s">
        <v>1490</v>
      </c>
      <c r="K8" s="1848" t="s">
        <v>1490</v>
      </c>
      <c r="L8" s="1853" t="s">
        <v>1585</v>
      </c>
      <c r="M8" s="1845" t="s">
        <v>2049</v>
      </c>
    </row>
    <row r="9" spans="1:16">
      <c r="A9" s="1845">
        <f t="shared" si="0"/>
        <v>7</v>
      </c>
      <c r="B9" s="1859" t="s">
        <v>181</v>
      </c>
      <c r="C9" s="540" t="s">
        <v>1353</v>
      </c>
      <c r="D9" s="1846">
        <v>489</v>
      </c>
      <c r="E9" s="1860" t="s">
        <v>466</v>
      </c>
      <c r="F9" s="313">
        <v>46080</v>
      </c>
      <c r="G9" s="313">
        <v>46089</v>
      </c>
      <c r="H9" s="313">
        <v>46089</v>
      </c>
      <c r="I9" s="1848" t="s">
        <v>1490</v>
      </c>
      <c r="J9" s="1848" t="s">
        <v>1490</v>
      </c>
      <c r="K9" s="1848" t="s">
        <v>1490</v>
      </c>
      <c r="L9" s="407" t="s">
        <v>1585</v>
      </c>
      <c r="M9" s="1861" t="s">
        <v>2049</v>
      </c>
    </row>
    <row r="10" spans="1:16">
      <c r="A10" s="1845">
        <f t="shared" si="0"/>
        <v>8</v>
      </c>
      <c r="B10" s="540" t="s">
        <v>1654</v>
      </c>
      <c r="C10" s="540" t="s">
        <v>1349</v>
      </c>
      <c r="D10" s="1846">
        <v>396</v>
      </c>
      <c r="E10" s="1860" t="s">
        <v>466</v>
      </c>
      <c r="F10" s="313">
        <v>46086</v>
      </c>
      <c r="G10" s="313">
        <v>46091</v>
      </c>
      <c r="H10" s="313">
        <v>46091</v>
      </c>
      <c r="I10" s="1848" t="s">
        <v>1490</v>
      </c>
      <c r="J10" s="1848" t="s">
        <v>1490</v>
      </c>
      <c r="K10" s="1848" t="s">
        <v>1490</v>
      </c>
      <c r="L10" s="407" t="s">
        <v>1585</v>
      </c>
      <c r="M10" s="1861" t="s">
        <v>2049</v>
      </c>
    </row>
    <row r="11" spans="1:16">
      <c r="A11" s="1845">
        <f t="shared" si="0"/>
        <v>9</v>
      </c>
      <c r="B11" s="540" t="s">
        <v>1353</v>
      </c>
      <c r="C11" s="540" t="s">
        <v>1654</v>
      </c>
      <c r="D11" s="1846">
        <v>1265</v>
      </c>
      <c r="E11" s="1862" t="s">
        <v>465</v>
      </c>
      <c r="F11" s="313">
        <v>46090</v>
      </c>
      <c r="G11" s="313">
        <v>46089</v>
      </c>
      <c r="H11" s="313">
        <v>46091</v>
      </c>
      <c r="I11" s="1848" t="s">
        <v>1490</v>
      </c>
      <c r="J11" s="1848" t="s">
        <v>1490</v>
      </c>
      <c r="K11" s="1848" t="s">
        <v>1490</v>
      </c>
      <c r="L11" s="407" t="s">
        <v>1585</v>
      </c>
      <c r="M11" s="1861" t="s">
        <v>2049</v>
      </c>
    </row>
    <row r="12" spans="1:16">
      <c r="A12" s="1845">
        <f t="shared" si="0"/>
        <v>10</v>
      </c>
      <c r="B12" s="540" t="s">
        <v>184</v>
      </c>
      <c r="C12" s="540" t="s">
        <v>183</v>
      </c>
      <c r="D12" s="1846">
        <v>243</v>
      </c>
      <c r="E12" s="1866" t="s">
        <v>466</v>
      </c>
      <c r="F12" s="313"/>
      <c r="G12" s="313"/>
      <c r="H12" s="313">
        <v>46129</v>
      </c>
      <c r="I12" s="1848" t="s">
        <v>1490</v>
      </c>
      <c r="J12" s="1848" t="s">
        <v>1490</v>
      </c>
      <c r="K12" s="1848" t="s">
        <v>1490</v>
      </c>
      <c r="L12" s="407" t="s">
        <v>1585</v>
      </c>
      <c r="M12" s="1866" t="s">
        <v>2227</v>
      </c>
    </row>
    <row r="13" spans="1:16">
      <c r="A13" s="1845">
        <f t="shared" si="0"/>
        <v>11</v>
      </c>
      <c r="B13" s="540" t="s">
        <v>179</v>
      </c>
      <c r="C13" s="1862" t="s">
        <v>1555</v>
      </c>
      <c r="D13" s="1846">
        <v>1223</v>
      </c>
      <c r="E13" s="1862" t="s">
        <v>465</v>
      </c>
      <c r="F13" s="313">
        <v>46076</v>
      </c>
      <c r="G13" s="313">
        <v>46101</v>
      </c>
      <c r="H13" s="313">
        <v>46133</v>
      </c>
      <c r="I13" s="1848" t="s">
        <v>1490</v>
      </c>
      <c r="J13" s="1848" t="s">
        <v>2243</v>
      </c>
      <c r="K13" s="1848" t="s">
        <v>2244</v>
      </c>
      <c r="L13" s="407" t="s">
        <v>1585</v>
      </c>
      <c r="M13" s="1861" t="s">
        <v>2049</v>
      </c>
    </row>
    <row r="14" spans="1:16">
      <c r="A14" s="1845">
        <f t="shared" si="0"/>
        <v>12</v>
      </c>
      <c r="B14" s="1867" t="s">
        <v>180</v>
      </c>
      <c r="C14" s="57" t="s">
        <v>179</v>
      </c>
      <c r="D14" s="1846">
        <v>3666</v>
      </c>
      <c r="E14" s="57" t="s">
        <v>465</v>
      </c>
      <c r="F14" s="313">
        <v>46132</v>
      </c>
      <c r="G14" s="313">
        <v>46131</v>
      </c>
      <c r="H14" s="313">
        <v>46133</v>
      </c>
      <c r="I14" s="1848" t="s">
        <v>1490</v>
      </c>
      <c r="J14" s="1848" t="s">
        <v>2243</v>
      </c>
      <c r="K14" s="1848" t="s">
        <v>2243</v>
      </c>
      <c r="L14" s="407" t="s">
        <v>1585</v>
      </c>
      <c r="M14" s="1861" t="s">
        <v>2049</v>
      </c>
    </row>
    <row r="15" spans="1:16">
      <c r="A15" s="1845">
        <f t="shared" si="0"/>
        <v>13</v>
      </c>
      <c r="B15" s="540" t="s">
        <v>182</v>
      </c>
      <c r="C15" s="540" t="s">
        <v>181</v>
      </c>
      <c r="D15" s="1846">
        <v>290</v>
      </c>
      <c r="E15" s="1747" t="s">
        <v>466</v>
      </c>
      <c r="F15" s="313"/>
      <c r="G15" s="313">
        <v>46137</v>
      </c>
      <c r="H15" s="313">
        <v>46140</v>
      </c>
      <c r="I15" s="1848" t="s">
        <v>2243</v>
      </c>
      <c r="J15" s="1848" t="s">
        <v>1490</v>
      </c>
      <c r="K15" s="1848" t="s">
        <v>1490</v>
      </c>
      <c r="L15" s="407" t="s">
        <v>1585</v>
      </c>
      <c r="M15" s="1755" t="s">
        <v>2234</v>
      </c>
    </row>
    <row r="16" spans="1:16">
      <c r="A16" s="1845">
        <f t="shared" si="0"/>
        <v>14</v>
      </c>
      <c r="B16" s="540" t="s">
        <v>183</v>
      </c>
      <c r="C16" s="540" t="s">
        <v>182</v>
      </c>
      <c r="D16" s="1846">
        <v>419</v>
      </c>
      <c r="E16" s="1747" t="s">
        <v>466</v>
      </c>
      <c r="F16" s="313"/>
      <c r="G16" s="313"/>
      <c r="H16" s="313">
        <v>46141</v>
      </c>
      <c r="I16" s="1848" t="s">
        <v>2243</v>
      </c>
      <c r="J16" s="1848" t="s">
        <v>1490</v>
      </c>
      <c r="K16" s="1848" t="s">
        <v>1490</v>
      </c>
      <c r="L16" s="407" t="s">
        <v>1585</v>
      </c>
      <c r="M16" s="1861" t="s">
        <v>2049</v>
      </c>
    </row>
    <row r="17" spans="1:16">
      <c r="A17" s="1845">
        <f t="shared" si="0"/>
        <v>15</v>
      </c>
      <c r="B17" s="540" t="s">
        <v>1618</v>
      </c>
      <c r="C17" s="540" t="s">
        <v>1601</v>
      </c>
      <c r="D17" s="1846">
        <v>437</v>
      </c>
      <c r="E17" s="1869" t="s">
        <v>466</v>
      </c>
      <c r="F17" s="313">
        <v>46107</v>
      </c>
      <c r="G17" s="313"/>
      <c r="H17" s="313"/>
      <c r="I17" s="1848"/>
      <c r="J17" s="1848"/>
      <c r="K17" s="1848"/>
      <c r="L17" s="407" t="s">
        <v>1585</v>
      </c>
      <c r="M17" s="1856" t="s">
        <v>2060</v>
      </c>
    </row>
    <row r="18" spans="1:16" s="805" customFormat="1">
      <c r="A18" s="1845">
        <f t="shared" si="0"/>
        <v>16</v>
      </c>
      <c r="B18" s="540" t="s">
        <v>170</v>
      </c>
      <c r="C18" s="540" t="s">
        <v>1347</v>
      </c>
      <c r="D18" s="1846">
        <v>226</v>
      </c>
      <c r="E18" s="1833" t="s">
        <v>466</v>
      </c>
      <c r="F18" s="313">
        <v>46155</v>
      </c>
      <c r="G18" s="313"/>
      <c r="H18" s="313"/>
      <c r="I18" s="1848"/>
      <c r="J18" s="1848"/>
      <c r="K18" s="1848"/>
      <c r="L18" s="407" t="s">
        <v>1585</v>
      </c>
      <c r="M18" s="1856" t="s">
        <v>2060</v>
      </c>
      <c r="N18"/>
      <c r="O18"/>
      <c r="P18"/>
    </row>
    <row r="19" spans="1:16" s="403" customFormat="1">
      <c r="A19" s="1464"/>
      <c r="B19" s="783"/>
      <c r="C19" s="783"/>
      <c r="D19" s="1715"/>
      <c r="E19" s="1664"/>
      <c r="F19" s="799"/>
      <c r="G19" s="799"/>
      <c r="H19" s="799"/>
      <c r="I19" s="1780"/>
      <c r="J19" s="1780"/>
      <c r="K19" s="1780"/>
      <c r="L19" s="793"/>
      <c r="M19" s="1759"/>
      <c r="N19" s="805"/>
      <c r="O19" s="805"/>
      <c r="P19" s="805"/>
    </row>
    <row r="20" spans="1:16">
      <c r="A20" s="1464"/>
      <c r="B20" s="1665"/>
      <c r="C20" s="1665" t="s">
        <v>467</v>
      </c>
      <c r="D20" s="1666"/>
      <c r="E20" s="1667"/>
      <c r="F20" s="1667"/>
      <c r="G20" s="1667"/>
      <c r="H20" s="1667"/>
      <c r="I20" s="1667"/>
      <c r="J20" s="1667"/>
      <c r="K20" s="1667"/>
      <c r="L20" s="1669"/>
      <c r="M20" s="1667"/>
      <c r="N20" s="403"/>
      <c r="O20" s="403"/>
      <c r="P20" s="403"/>
    </row>
    <row r="21" spans="1:16">
      <c r="D21" s="1560"/>
    </row>
    <row r="22" spans="1:16">
      <c r="B22" s="310" t="s">
        <v>2279</v>
      </c>
      <c r="C22" s="310"/>
      <c r="D22" s="310">
        <f>20.836</f>
        <v>20.835999999999999</v>
      </c>
    </row>
    <row r="23" spans="1:16">
      <c r="B23" s="310" t="s">
        <v>2280</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208" t="s">
        <v>2312</v>
      </c>
      <c r="C1" s="2208"/>
      <c r="D1" s="2208"/>
      <c r="E1" s="2208"/>
      <c r="F1" s="2208"/>
      <c r="G1" s="2208"/>
      <c r="H1" s="2208"/>
      <c r="I1" s="310"/>
      <c r="J1" s="310"/>
      <c r="K1" s="310"/>
    </row>
    <row r="2" spans="1:11" ht="29">
      <c r="A2" s="1907" t="s">
        <v>68</v>
      </c>
      <c r="B2" s="352" t="s">
        <v>2013</v>
      </c>
      <c r="C2" s="352" t="s">
        <v>2014</v>
      </c>
      <c r="D2" s="352" t="s">
        <v>2015</v>
      </c>
      <c r="E2" s="421" t="s">
        <v>2311</v>
      </c>
      <c r="F2" s="352" t="s">
        <v>2309</v>
      </c>
      <c r="G2" s="352" t="s">
        <v>2310</v>
      </c>
      <c r="H2" s="421" t="s">
        <v>2016</v>
      </c>
      <c r="I2" s="421" t="s">
        <v>2240</v>
      </c>
      <c r="J2" s="421" t="s">
        <v>2241</v>
      </c>
      <c r="K2" s="421" t="s">
        <v>2242</v>
      </c>
    </row>
    <row r="3" spans="1:11">
      <c r="A3" s="310">
        <v>1</v>
      </c>
      <c r="B3" s="540" t="s">
        <v>1555</v>
      </c>
      <c r="C3" s="57" t="s">
        <v>177</v>
      </c>
      <c r="D3" s="1846">
        <v>1970</v>
      </c>
      <c r="E3" s="2209">
        <f>SUM(D3:D9)/1000</f>
        <v>17.916</v>
      </c>
      <c r="F3" s="2210">
        <v>400000</v>
      </c>
      <c r="G3" s="2210">
        <f>E3*F3</f>
        <v>7166400</v>
      </c>
      <c r="H3" s="57" t="s">
        <v>465</v>
      </c>
      <c r="I3" s="313" t="s">
        <v>1490</v>
      </c>
      <c r="J3" s="313" t="s">
        <v>1490</v>
      </c>
      <c r="K3" s="313" t="s">
        <v>1490</v>
      </c>
    </row>
    <row r="4" spans="1:11">
      <c r="A4" s="310">
        <f>A3+1</f>
        <v>2</v>
      </c>
      <c r="B4" s="57" t="s">
        <v>1660</v>
      </c>
      <c r="C4" s="57" t="s">
        <v>180</v>
      </c>
      <c r="D4" s="1846">
        <v>3031</v>
      </c>
      <c r="E4" s="2209"/>
      <c r="F4" s="2210"/>
      <c r="G4" s="2210"/>
      <c r="H4" s="57" t="s">
        <v>465</v>
      </c>
      <c r="I4" s="313" t="s">
        <v>1490</v>
      </c>
      <c r="J4" s="313" t="s">
        <v>1490</v>
      </c>
      <c r="K4" s="313" t="s">
        <v>1490</v>
      </c>
    </row>
    <row r="5" spans="1:11">
      <c r="A5" s="310">
        <f t="shared" ref="A5:A17" si="0">A4+1</f>
        <v>3</v>
      </c>
      <c r="B5" s="540" t="s">
        <v>1353</v>
      </c>
      <c r="C5" s="540" t="s">
        <v>1654</v>
      </c>
      <c r="D5" s="1846">
        <v>1265</v>
      </c>
      <c r="E5" s="2209"/>
      <c r="F5" s="2210"/>
      <c r="G5" s="2210"/>
      <c r="H5" s="1862" t="s">
        <v>465</v>
      </c>
      <c r="I5" s="313" t="s">
        <v>1490</v>
      </c>
      <c r="J5" s="313" t="s">
        <v>1490</v>
      </c>
      <c r="K5" s="313" t="s">
        <v>1490</v>
      </c>
    </row>
    <row r="6" spans="1:11">
      <c r="A6" s="310">
        <f t="shared" si="0"/>
        <v>4</v>
      </c>
      <c r="B6" s="540" t="s">
        <v>176</v>
      </c>
      <c r="C6" s="540" t="s">
        <v>1618</v>
      </c>
      <c r="D6" s="1846">
        <v>3275</v>
      </c>
      <c r="E6" s="2209"/>
      <c r="F6" s="2210"/>
      <c r="G6" s="2210"/>
      <c r="H6" s="1863" t="s">
        <v>465</v>
      </c>
      <c r="I6" s="323" t="s">
        <v>2243</v>
      </c>
      <c r="J6" s="313" t="s">
        <v>1490</v>
      </c>
      <c r="K6" s="313" t="s">
        <v>1490</v>
      </c>
    </row>
    <row r="7" spans="1:11">
      <c r="A7" s="310">
        <f t="shared" si="0"/>
        <v>5</v>
      </c>
      <c r="B7" s="540" t="s">
        <v>179</v>
      </c>
      <c r="C7" s="1862" t="s">
        <v>1555</v>
      </c>
      <c r="D7" s="1846">
        <v>1223</v>
      </c>
      <c r="E7" s="2209"/>
      <c r="F7" s="2210"/>
      <c r="G7" s="2210"/>
      <c r="H7" s="1862" t="s">
        <v>465</v>
      </c>
      <c r="I7" s="799" t="s">
        <v>1490</v>
      </c>
      <c r="J7" s="323" t="s">
        <v>2243</v>
      </c>
      <c r="K7" s="323" t="s">
        <v>2244</v>
      </c>
    </row>
    <row r="8" spans="1:11">
      <c r="A8" s="310">
        <f t="shared" si="0"/>
        <v>6</v>
      </c>
      <c r="B8" s="540" t="s">
        <v>180</v>
      </c>
      <c r="C8" s="57" t="s">
        <v>179</v>
      </c>
      <c r="D8" s="1846">
        <v>3666</v>
      </c>
      <c r="E8" s="2209"/>
      <c r="F8" s="2210"/>
      <c r="G8" s="2210"/>
      <c r="H8" s="57" t="s">
        <v>465</v>
      </c>
      <c r="I8" s="799" t="s">
        <v>1490</v>
      </c>
      <c r="J8" s="323" t="s">
        <v>2243</v>
      </c>
      <c r="K8" s="323" t="s">
        <v>2243</v>
      </c>
    </row>
    <row r="9" spans="1:11">
      <c r="A9" s="310">
        <f t="shared" si="0"/>
        <v>7</v>
      </c>
      <c r="B9" s="540" t="s">
        <v>170</v>
      </c>
      <c r="C9" s="540" t="s">
        <v>165</v>
      </c>
      <c r="D9" s="1846">
        <v>3486</v>
      </c>
      <c r="E9" s="2209"/>
      <c r="F9" s="2210"/>
      <c r="G9" s="2210"/>
      <c r="H9" s="1868" t="s">
        <v>465</v>
      </c>
      <c r="I9" s="323" t="s">
        <v>2243</v>
      </c>
      <c r="J9" s="323" t="s">
        <v>2243</v>
      </c>
      <c r="K9" s="323" t="s">
        <v>2243</v>
      </c>
    </row>
    <row r="10" spans="1:11">
      <c r="A10" s="310">
        <f t="shared" si="0"/>
        <v>8</v>
      </c>
      <c r="B10" s="540" t="s">
        <v>1349</v>
      </c>
      <c r="C10" s="57" t="s">
        <v>1660</v>
      </c>
      <c r="D10" s="1846">
        <v>188</v>
      </c>
      <c r="E10" s="2209">
        <f>SUM(D10:D17)/1000</f>
        <v>2.694</v>
      </c>
      <c r="F10" s="2210">
        <v>500000</v>
      </c>
      <c r="G10" s="2210">
        <f>E10*F10</f>
        <v>1347000</v>
      </c>
      <c r="H10" s="57" t="s">
        <v>466</v>
      </c>
      <c r="I10" s="313" t="s">
        <v>1490</v>
      </c>
      <c r="J10" s="313" t="s">
        <v>1490</v>
      </c>
      <c r="K10" s="1909" t="s">
        <v>1454</v>
      </c>
    </row>
    <row r="11" spans="1:11">
      <c r="A11" s="310">
        <f t="shared" si="0"/>
        <v>9</v>
      </c>
      <c r="B11" s="540" t="s">
        <v>181</v>
      </c>
      <c r="C11" s="540" t="s">
        <v>1353</v>
      </c>
      <c r="D11" s="1846">
        <v>489</v>
      </c>
      <c r="E11" s="2209"/>
      <c r="F11" s="2210"/>
      <c r="G11" s="2210"/>
      <c r="H11" s="1860" t="s">
        <v>466</v>
      </c>
      <c r="I11" s="313" t="s">
        <v>1490</v>
      </c>
      <c r="J11" s="313" t="s">
        <v>1490</v>
      </c>
      <c r="K11" s="1909" t="s">
        <v>1454</v>
      </c>
    </row>
    <row r="12" spans="1:11">
      <c r="A12" s="310">
        <f t="shared" si="0"/>
        <v>10</v>
      </c>
      <c r="B12" s="540" t="s">
        <v>1654</v>
      </c>
      <c r="C12" s="540" t="s">
        <v>1349</v>
      </c>
      <c r="D12" s="1846">
        <v>396</v>
      </c>
      <c r="E12" s="2209"/>
      <c r="F12" s="2210"/>
      <c r="G12" s="2210"/>
      <c r="H12" s="1860" t="s">
        <v>466</v>
      </c>
      <c r="I12" s="313" t="s">
        <v>1490</v>
      </c>
      <c r="J12" s="313" t="s">
        <v>1490</v>
      </c>
      <c r="K12" s="1909" t="s">
        <v>1454</v>
      </c>
    </row>
    <row r="13" spans="1:11">
      <c r="A13" s="310">
        <f t="shared" si="0"/>
        <v>11</v>
      </c>
      <c r="B13" s="540" t="s">
        <v>177</v>
      </c>
      <c r="C13" s="540" t="s">
        <v>176</v>
      </c>
      <c r="D13" s="1846">
        <v>232</v>
      </c>
      <c r="E13" s="2209"/>
      <c r="F13" s="2210"/>
      <c r="G13" s="2210"/>
      <c r="H13" s="1864" t="s">
        <v>466</v>
      </c>
      <c r="I13" s="323" t="s">
        <v>2243</v>
      </c>
      <c r="J13" s="313" t="s">
        <v>1490</v>
      </c>
      <c r="K13" s="1909" t="s">
        <v>1454</v>
      </c>
    </row>
    <row r="14" spans="1:11">
      <c r="A14" s="310">
        <f t="shared" si="0"/>
        <v>12</v>
      </c>
      <c r="B14" s="540" t="s">
        <v>184</v>
      </c>
      <c r="C14" s="540" t="s">
        <v>183</v>
      </c>
      <c r="D14" s="1846">
        <v>243</v>
      </c>
      <c r="E14" s="2209"/>
      <c r="F14" s="2210"/>
      <c r="G14" s="2210"/>
      <c r="H14" s="1866" t="s">
        <v>466</v>
      </c>
      <c r="I14" s="313" t="s">
        <v>1490</v>
      </c>
      <c r="J14" s="313" t="s">
        <v>1490</v>
      </c>
      <c r="K14" s="1909" t="s">
        <v>1454</v>
      </c>
    </row>
    <row r="15" spans="1:11">
      <c r="A15" s="310">
        <f t="shared" si="0"/>
        <v>13</v>
      </c>
      <c r="B15" s="540" t="s">
        <v>182</v>
      </c>
      <c r="C15" s="540" t="s">
        <v>181</v>
      </c>
      <c r="D15" s="1846">
        <v>290</v>
      </c>
      <c r="E15" s="2209"/>
      <c r="F15" s="2210"/>
      <c r="G15" s="2210"/>
      <c r="H15" s="1747" t="s">
        <v>466</v>
      </c>
      <c r="I15" s="323" t="s">
        <v>2243</v>
      </c>
      <c r="J15" s="313" t="s">
        <v>1490</v>
      </c>
      <c r="K15" s="1909" t="s">
        <v>1454</v>
      </c>
    </row>
    <row r="16" spans="1:11">
      <c r="A16" s="310">
        <f t="shared" si="0"/>
        <v>14</v>
      </c>
      <c r="B16" s="540" t="s">
        <v>183</v>
      </c>
      <c r="C16" s="540" t="s">
        <v>182</v>
      </c>
      <c r="D16" s="1846">
        <v>419</v>
      </c>
      <c r="E16" s="2209"/>
      <c r="F16" s="2210"/>
      <c r="G16" s="2210"/>
      <c r="H16" s="1747" t="s">
        <v>466</v>
      </c>
      <c r="I16" s="323" t="s">
        <v>2243</v>
      </c>
      <c r="J16" s="313" t="s">
        <v>1490</v>
      </c>
      <c r="K16" s="1909" t="s">
        <v>1454</v>
      </c>
    </row>
    <row r="17" spans="1:11">
      <c r="A17" s="310">
        <f t="shared" si="0"/>
        <v>15</v>
      </c>
      <c r="B17" s="540" t="s">
        <v>1601</v>
      </c>
      <c r="C17" s="540" t="s">
        <v>1618</v>
      </c>
      <c r="D17" s="1846">
        <v>437</v>
      </c>
      <c r="E17" s="2209"/>
      <c r="F17" s="2210"/>
      <c r="G17" s="2210"/>
      <c r="H17" s="1864" t="s">
        <v>466</v>
      </c>
      <c r="I17" s="313" t="s">
        <v>1490</v>
      </c>
      <c r="J17" s="313" t="s">
        <v>1490</v>
      </c>
      <c r="K17" s="1909" t="s">
        <v>1454</v>
      </c>
    </row>
    <row r="18" spans="1:11">
      <c r="A18" s="310"/>
      <c r="B18" s="310"/>
      <c r="C18" s="310"/>
      <c r="D18" s="1910">
        <f>SUM(D3:D17)</f>
        <v>20610</v>
      </c>
      <c r="E18" s="1910"/>
      <c r="F18" s="1910"/>
      <c r="G18" s="1911">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0"/>
  <sheetViews>
    <sheetView topLeftCell="A10" zoomScaleNormal="100" zoomScaleSheetLayoutView="102" workbookViewId="0">
      <selection activeCell="A23" sqref="A23:XFD23"/>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08" t="s">
        <v>2010</v>
      </c>
      <c r="E1" s="1810"/>
      <c r="F1" s="1709">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4">
        <v>1</v>
      </c>
      <c r="B4" s="1463" t="s">
        <v>2024</v>
      </c>
      <c r="C4" s="571" t="s">
        <v>1555</v>
      </c>
      <c r="D4" s="1590" t="s">
        <v>177</v>
      </c>
      <c r="E4" s="1590" t="s">
        <v>2255</v>
      </c>
      <c r="F4" s="1714">
        <v>1970</v>
      </c>
      <c r="G4" s="1590" t="s">
        <v>465</v>
      </c>
      <c r="H4" s="1592" t="s">
        <v>2025</v>
      </c>
      <c r="I4" s="1593">
        <v>46067</v>
      </c>
      <c r="J4" s="1593">
        <v>46069</v>
      </c>
      <c r="K4" s="1591"/>
      <c r="L4" s="1593">
        <v>46073</v>
      </c>
      <c r="M4" s="1593">
        <v>46075</v>
      </c>
      <c r="N4" s="1588" t="s">
        <v>1490</v>
      </c>
      <c r="O4" s="1588" t="s">
        <v>1490</v>
      </c>
      <c r="P4" s="1588" t="s">
        <v>1490</v>
      </c>
      <c r="Q4" s="1717">
        <f>F4</f>
        <v>1970</v>
      </c>
      <c r="R4" s="1463" t="s">
        <v>2050</v>
      </c>
      <c r="S4" s="1589" t="s">
        <v>1585</v>
      </c>
      <c r="T4" s="1589"/>
      <c r="U4" s="1589"/>
      <c r="V4" s="1590"/>
      <c r="W4" s="1631" t="s">
        <v>2049</v>
      </c>
    </row>
    <row r="5" spans="1:23" s="404" customFormat="1">
      <c r="A5" s="1464">
        <f>A4+1</f>
        <v>2</v>
      </c>
      <c r="B5" s="1463" t="s">
        <v>2024</v>
      </c>
      <c r="C5" s="1585" t="s">
        <v>1349</v>
      </c>
      <c r="D5" s="1463" t="s">
        <v>1660</v>
      </c>
      <c r="E5" s="1463" t="s">
        <v>1660</v>
      </c>
      <c r="F5" s="1713">
        <v>188</v>
      </c>
      <c r="G5" s="1463" t="s">
        <v>466</v>
      </c>
      <c r="H5" s="1587" t="s">
        <v>2025</v>
      </c>
      <c r="I5" s="1588">
        <v>46082</v>
      </c>
      <c r="J5" s="1588">
        <v>46084</v>
      </c>
      <c r="K5" s="1586"/>
      <c r="L5" s="1588">
        <v>46084</v>
      </c>
      <c r="M5" s="1588">
        <v>46084</v>
      </c>
      <c r="N5" s="1588" t="s">
        <v>1490</v>
      </c>
      <c r="O5" s="1588" t="s">
        <v>1490</v>
      </c>
      <c r="P5" s="1588" t="s">
        <v>1490</v>
      </c>
      <c r="Q5" s="1717">
        <f>F5</f>
        <v>188</v>
      </c>
      <c r="R5" s="1463" t="s">
        <v>2050</v>
      </c>
      <c r="S5" s="1589" t="s">
        <v>1585</v>
      </c>
      <c r="T5" s="1710"/>
      <c r="U5" s="1710"/>
      <c r="V5" s="1463"/>
      <c r="W5" s="1562" t="s">
        <v>2049</v>
      </c>
    </row>
    <row r="6" spans="1:23" s="348" customFormat="1">
      <c r="A6" s="1464">
        <f t="shared" ref="A6:A24" si="0">A5+1</f>
        <v>3</v>
      </c>
      <c r="B6" s="1463" t="s">
        <v>2024</v>
      </c>
      <c r="C6" s="1463" t="s">
        <v>1660</v>
      </c>
      <c r="D6" s="1463" t="s">
        <v>180</v>
      </c>
      <c r="E6" s="1463" t="s">
        <v>2256</v>
      </c>
      <c r="F6" s="1713">
        <v>3031</v>
      </c>
      <c r="G6" s="1463" t="s">
        <v>465</v>
      </c>
      <c r="H6" s="1463" t="s">
        <v>2025</v>
      </c>
      <c r="I6" s="1588">
        <v>46054</v>
      </c>
      <c r="J6" s="1588">
        <v>46059</v>
      </c>
      <c r="K6" s="1463"/>
      <c r="L6" s="1588">
        <v>46097</v>
      </c>
      <c r="M6" s="1588">
        <v>46099</v>
      </c>
      <c r="N6" s="1588" t="s">
        <v>1490</v>
      </c>
      <c r="O6" s="1588" t="s">
        <v>1490</v>
      </c>
      <c r="P6" s="1588" t="s">
        <v>1490</v>
      </c>
      <c r="Q6" s="1713">
        <f t="shared" ref="Q6:Q23" si="1">F6</f>
        <v>3031</v>
      </c>
      <c r="R6" s="1463" t="s">
        <v>2050</v>
      </c>
      <c r="S6" s="1710" t="s">
        <v>1585</v>
      </c>
      <c r="T6" s="1710"/>
      <c r="U6" s="1710"/>
      <c r="V6" s="1463"/>
      <c r="W6" s="1463" t="s">
        <v>2049</v>
      </c>
    </row>
    <row r="7" spans="1:23" s="404" customFormat="1">
      <c r="A7" s="1464">
        <f t="shared" si="0"/>
        <v>4</v>
      </c>
      <c r="B7" s="1463" t="s">
        <v>2024</v>
      </c>
      <c r="C7" s="1597" t="s">
        <v>181</v>
      </c>
      <c r="D7" s="571" t="s">
        <v>1353</v>
      </c>
      <c r="E7" s="571" t="s">
        <v>1353</v>
      </c>
      <c r="F7" s="1714">
        <v>489</v>
      </c>
      <c r="G7" s="1598" t="s">
        <v>466</v>
      </c>
      <c r="H7" s="1592" t="s">
        <v>2025</v>
      </c>
      <c r="I7" s="1593">
        <v>46079</v>
      </c>
      <c r="J7" s="1593">
        <v>46080</v>
      </c>
      <c r="K7" s="1591"/>
      <c r="L7" s="1593">
        <v>46089</v>
      </c>
      <c r="M7" s="1593">
        <v>46089</v>
      </c>
      <c r="N7" s="1588" t="s">
        <v>1490</v>
      </c>
      <c r="O7" s="1588" t="s">
        <v>1490</v>
      </c>
      <c r="P7" s="1588" t="s">
        <v>1490</v>
      </c>
      <c r="Q7" s="1713">
        <f t="shared" ref="Q7:Q13" si="2">F7</f>
        <v>489</v>
      </c>
      <c r="R7" s="1463" t="s">
        <v>2050</v>
      </c>
      <c r="S7" s="1589" t="s">
        <v>1585</v>
      </c>
      <c r="T7" s="1589"/>
      <c r="U7" s="1589"/>
      <c r="V7" s="1590"/>
      <c r="W7" s="1599" t="s">
        <v>2049</v>
      </c>
    </row>
    <row r="8" spans="1:23" s="404" customFormat="1">
      <c r="A8" s="1464">
        <f t="shared" si="0"/>
        <v>5</v>
      </c>
      <c r="B8" s="1463" t="s">
        <v>2024</v>
      </c>
      <c r="C8" s="571" t="s">
        <v>1654</v>
      </c>
      <c r="D8" s="571" t="s">
        <v>1349</v>
      </c>
      <c r="E8" s="571" t="s">
        <v>1349</v>
      </c>
      <c r="F8" s="1714">
        <v>396</v>
      </c>
      <c r="G8" s="1598" t="s">
        <v>466</v>
      </c>
      <c r="H8" s="1592" t="s">
        <v>2025</v>
      </c>
      <c r="I8" s="1593">
        <v>46086</v>
      </c>
      <c r="J8" s="1593">
        <v>46086</v>
      </c>
      <c r="K8" s="1591"/>
      <c r="L8" s="1593">
        <v>46091</v>
      </c>
      <c r="M8" s="1593">
        <v>46091</v>
      </c>
      <c r="N8" s="1588" t="s">
        <v>1490</v>
      </c>
      <c r="O8" s="1588" t="s">
        <v>1490</v>
      </c>
      <c r="P8" s="1588" t="s">
        <v>1490</v>
      </c>
      <c r="Q8" s="1713">
        <f t="shared" si="2"/>
        <v>396</v>
      </c>
      <c r="R8" s="1463" t="s">
        <v>2050</v>
      </c>
      <c r="S8" s="1589" t="s">
        <v>1585</v>
      </c>
      <c r="T8" s="1589"/>
      <c r="U8" s="1589"/>
      <c r="V8" s="1590"/>
      <c r="W8" s="1599" t="s">
        <v>2049</v>
      </c>
    </row>
    <row r="9" spans="1:23" s="404" customFormat="1">
      <c r="A9" s="1464">
        <f t="shared" si="0"/>
        <v>6</v>
      </c>
      <c r="B9" s="1463" t="s">
        <v>2024</v>
      </c>
      <c r="C9" s="571" t="s">
        <v>1353</v>
      </c>
      <c r="D9" s="571" t="s">
        <v>1654</v>
      </c>
      <c r="E9" s="571" t="s">
        <v>2257</v>
      </c>
      <c r="F9" s="1714">
        <v>1265</v>
      </c>
      <c r="G9" s="1608" t="s">
        <v>465</v>
      </c>
      <c r="H9" s="1592" t="s">
        <v>2025</v>
      </c>
      <c r="I9" s="1593">
        <v>46086</v>
      </c>
      <c r="J9" s="1593">
        <v>46090</v>
      </c>
      <c r="K9" s="1591"/>
      <c r="L9" s="1593">
        <v>46089</v>
      </c>
      <c r="M9" s="1593">
        <v>46091</v>
      </c>
      <c r="N9" s="1588" t="s">
        <v>1490</v>
      </c>
      <c r="O9" s="1588" t="s">
        <v>1490</v>
      </c>
      <c r="P9" s="1588" t="s">
        <v>1490</v>
      </c>
      <c r="Q9" s="1713">
        <f t="shared" si="2"/>
        <v>1265</v>
      </c>
      <c r="R9" s="1463" t="s">
        <v>2050</v>
      </c>
      <c r="S9" s="1589" t="s">
        <v>1585</v>
      </c>
      <c r="T9" s="1589"/>
      <c r="U9" s="1589"/>
      <c r="V9" s="1590"/>
      <c r="W9" s="1599" t="s">
        <v>2049</v>
      </c>
    </row>
    <row r="10" spans="1:23" s="404" customFormat="1">
      <c r="A10" s="1464">
        <f t="shared" si="0"/>
        <v>7</v>
      </c>
      <c r="B10" s="1463" t="s">
        <v>2024</v>
      </c>
      <c r="C10" s="571" t="s">
        <v>176</v>
      </c>
      <c r="D10" s="571" t="s">
        <v>1618</v>
      </c>
      <c r="E10" s="571" t="s">
        <v>2258</v>
      </c>
      <c r="F10" s="1714">
        <v>3275</v>
      </c>
      <c r="G10" s="1661" t="s">
        <v>465</v>
      </c>
      <c r="H10" s="1592" t="s">
        <v>2025</v>
      </c>
      <c r="I10" s="1593">
        <v>46104</v>
      </c>
      <c r="J10" s="1593">
        <v>46116</v>
      </c>
      <c r="K10" s="1591"/>
      <c r="L10" s="1593"/>
      <c r="M10" s="1593">
        <v>46116</v>
      </c>
      <c r="N10" s="1588" t="s">
        <v>2243</v>
      </c>
      <c r="O10" s="1588" t="s">
        <v>1490</v>
      </c>
      <c r="P10" s="1588" t="s">
        <v>1490</v>
      </c>
      <c r="Q10" s="1717">
        <f t="shared" si="2"/>
        <v>3275</v>
      </c>
      <c r="R10" s="1463" t="s">
        <v>2050</v>
      </c>
      <c r="S10" s="1589" t="s">
        <v>1585</v>
      </c>
      <c r="T10" s="1589"/>
      <c r="U10" s="1589"/>
      <c r="V10" s="1590"/>
      <c r="W10" s="1599" t="s">
        <v>2049</v>
      </c>
    </row>
    <row r="11" spans="1:23" s="404" customFormat="1">
      <c r="A11" s="1464">
        <f t="shared" si="0"/>
        <v>8</v>
      </c>
      <c r="B11" s="1463" t="s">
        <v>2024</v>
      </c>
      <c r="C11" s="571" t="s">
        <v>177</v>
      </c>
      <c r="D11" s="571" t="s">
        <v>176</v>
      </c>
      <c r="E11" s="571" t="s">
        <v>176</v>
      </c>
      <c r="F11" s="1714">
        <v>232</v>
      </c>
      <c r="G11" s="1712" t="s">
        <v>466</v>
      </c>
      <c r="H11" s="1592" t="s">
        <v>2025</v>
      </c>
      <c r="I11" s="1593">
        <v>46121</v>
      </c>
      <c r="J11" s="1593"/>
      <c r="K11" s="1591"/>
      <c r="L11" s="1593"/>
      <c r="M11" s="1593">
        <v>46122</v>
      </c>
      <c r="N11" s="1588" t="s">
        <v>2243</v>
      </c>
      <c r="O11" s="1588" t="s">
        <v>1490</v>
      </c>
      <c r="P11" s="1588" t="s">
        <v>1490</v>
      </c>
      <c r="Q11" s="1713">
        <f t="shared" si="2"/>
        <v>232</v>
      </c>
      <c r="R11" s="1463" t="s">
        <v>2050</v>
      </c>
      <c r="S11" s="1589" t="s">
        <v>1585</v>
      </c>
      <c r="T11" s="1589"/>
      <c r="U11" s="1589"/>
      <c r="V11" s="1590"/>
      <c r="W11" s="1805" t="s">
        <v>2218</v>
      </c>
    </row>
    <row r="12" spans="1:23" s="404" customFormat="1">
      <c r="A12" s="1464">
        <f t="shared" si="0"/>
        <v>9</v>
      </c>
      <c r="B12" s="1463" t="s">
        <v>2214</v>
      </c>
      <c r="C12" s="571" t="s">
        <v>1785</v>
      </c>
      <c r="D12" s="571" t="s">
        <v>1650</v>
      </c>
      <c r="E12" s="571" t="s">
        <v>1785</v>
      </c>
      <c r="F12" s="1714">
        <v>158</v>
      </c>
      <c r="G12" s="1712" t="s">
        <v>466</v>
      </c>
      <c r="H12" s="1592" t="s">
        <v>2025</v>
      </c>
      <c r="I12" s="1593">
        <v>46121</v>
      </c>
      <c r="J12" s="1593">
        <v>46122</v>
      </c>
      <c r="K12" s="1591"/>
      <c r="L12" s="1593"/>
      <c r="M12" s="1593">
        <v>46127</v>
      </c>
      <c r="N12" s="1588" t="s">
        <v>1490</v>
      </c>
      <c r="O12" s="1588" t="s">
        <v>1490</v>
      </c>
      <c r="P12" s="1588" t="s">
        <v>1490</v>
      </c>
      <c r="Q12" s="1713">
        <f t="shared" si="2"/>
        <v>158</v>
      </c>
      <c r="R12" s="1463" t="s">
        <v>2050</v>
      </c>
      <c r="S12" s="1589" t="s">
        <v>2228</v>
      </c>
      <c r="T12" s="1589"/>
      <c r="U12" s="1589"/>
      <c r="V12" s="1590"/>
      <c r="W12" s="1599" t="s">
        <v>2049</v>
      </c>
    </row>
    <row r="13" spans="1:23" s="404" customFormat="1">
      <c r="A13" s="1464">
        <f t="shared" si="0"/>
        <v>10</v>
      </c>
      <c r="B13" s="1463" t="s">
        <v>2024</v>
      </c>
      <c r="C13" s="571" t="s">
        <v>184</v>
      </c>
      <c r="D13" s="571" t="s">
        <v>183</v>
      </c>
      <c r="E13" s="571" t="s">
        <v>183</v>
      </c>
      <c r="F13" s="1714">
        <v>243</v>
      </c>
      <c r="G13" s="1737" t="s">
        <v>466</v>
      </c>
      <c r="H13" s="1592" t="s">
        <v>2025</v>
      </c>
      <c r="I13" s="1593">
        <v>46128</v>
      </c>
      <c r="J13" s="1593"/>
      <c r="K13" s="1591"/>
      <c r="L13" s="1593"/>
      <c r="M13" s="1593">
        <v>46129</v>
      </c>
      <c r="N13" s="1588" t="s">
        <v>1490</v>
      </c>
      <c r="O13" s="1588" t="s">
        <v>1490</v>
      </c>
      <c r="P13" s="1588" t="s">
        <v>1490</v>
      </c>
      <c r="Q13" s="1713">
        <f t="shared" si="2"/>
        <v>243</v>
      </c>
      <c r="R13" s="1463" t="s">
        <v>2050</v>
      </c>
      <c r="S13" s="1908" t="s">
        <v>1585</v>
      </c>
      <c r="T13" s="1589"/>
      <c r="U13" s="1589"/>
      <c r="V13" s="1590"/>
      <c r="W13" s="1806" t="s">
        <v>2227</v>
      </c>
    </row>
    <row r="14" spans="1:23" s="404" customFormat="1">
      <c r="A14" s="1464">
        <f t="shared" si="0"/>
        <v>11</v>
      </c>
      <c r="B14" s="1463" t="s">
        <v>2214</v>
      </c>
      <c r="C14" s="571" t="s">
        <v>1307</v>
      </c>
      <c r="D14" s="571" t="s">
        <v>1785</v>
      </c>
      <c r="E14" s="571" t="s">
        <v>1307</v>
      </c>
      <c r="F14" s="1714">
        <v>201</v>
      </c>
      <c r="G14" s="1740" t="s">
        <v>466</v>
      </c>
      <c r="H14" s="1592" t="s">
        <v>2025</v>
      </c>
      <c r="I14" s="1593">
        <v>46122</v>
      </c>
      <c r="J14" s="1593">
        <v>46122</v>
      </c>
      <c r="K14" s="1591"/>
      <c r="L14" s="1593"/>
      <c r="M14" s="1593">
        <v>46130</v>
      </c>
      <c r="N14" s="1588" t="s">
        <v>1490</v>
      </c>
      <c r="O14" s="1588" t="s">
        <v>1490</v>
      </c>
      <c r="P14" s="1588" t="s">
        <v>1490</v>
      </c>
      <c r="Q14" s="1713">
        <f>F14</f>
        <v>201</v>
      </c>
      <c r="R14" s="1463" t="s">
        <v>2050</v>
      </c>
      <c r="S14" s="1589" t="s">
        <v>2228</v>
      </c>
      <c r="T14" s="1589"/>
      <c r="U14" s="1589"/>
      <c r="V14" s="1590"/>
      <c r="W14" s="1599" t="s">
        <v>2049</v>
      </c>
    </row>
    <row r="15" spans="1:23" s="404" customFormat="1">
      <c r="A15" s="1464">
        <f t="shared" si="0"/>
        <v>12</v>
      </c>
      <c r="B15" s="1463" t="s">
        <v>2024</v>
      </c>
      <c r="C15" s="571" t="s">
        <v>179</v>
      </c>
      <c r="D15" s="1608" t="s">
        <v>1555</v>
      </c>
      <c r="E15" s="1811" t="s">
        <v>2259</v>
      </c>
      <c r="F15" s="1714">
        <v>1223</v>
      </c>
      <c r="G15" s="1608" t="s">
        <v>465</v>
      </c>
      <c r="H15" s="1592" t="s">
        <v>2025</v>
      </c>
      <c r="I15" s="1593">
        <v>46071</v>
      </c>
      <c r="J15" s="1593">
        <v>46076</v>
      </c>
      <c r="K15" s="1591"/>
      <c r="L15" s="1593">
        <v>46101</v>
      </c>
      <c r="M15" s="1593">
        <v>46133</v>
      </c>
      <c r="N15" s="1588" t="s">
        <v>1490</v>
      </c>
      <c r="O15" s="1588" t="s">
        <v>2243</v>
      </c>
      <c r="P15" s="1588" t="s">
        <v>2244</v>
      </c>
      <c r="Q15" s="1713">
        <f t="shared" si="1"/>
        <v>1223</v>
      </c>
      <c r="R15" s="1463" t="s">
        <v>2050</v>
      </c>
      <c r="S15" s="1589" t="s">
        <v>1585</v>
      </c>
      <c r="T15" s="1589"/>
      <c r="U15" s="1589"/>
      <c r="V15" s="1590"/>
      <c r="W15" s="1599" t="s">
        <v>2049</v>
      </c>
    </row>
    <row r="16" spans="1:23" s="404" customFormat="1">
      <c r="A16" s="1464">
        <f t="shared" si="0"/>
        <v>13</v>
      </c>
      <c r="B16" s="1463" t="s">
        <v>2024</v>
      </c>
      <c r="C16" s="1744" t="s">
        <v>180</v>
      </c>
      <c r="D16" s="1590" t="s">
        <v>179</v>
      </c>
      <c r="E16" s="1590" t="s">
        <v>2260</v>
      </c>
      <c r="F16" s="1714">
        <v>3666</v>
      </c>
      <c r="G16" s="1590" t="s">
        <v>465</v>
      </c>
      <c r="H16" s="1592" t="s">
        <v>2025</v>
      </c>
      <c r="I16" s="1593">
        <v>46121</v>
      </c>
      <c r="J16" s="1593">
        <v>46132</v>
      </c>
      <c r="K16" s="1591"/>
      <c r="L16" s="1593">
        <v>46131</v>
      </c>
      <c r="M16" s="1593">
        <v>46133</v>
      </c>
      <c r="N16" s="1588" t="s">
        <v>1490</v>
      </c>
      <c r="O16" s="1588" t="s">
        <v>2243</v>
      </c>
      <c r="P16" s="1588" t="s">
        <v>2243</v>
      </c>
      <c r="Q16" s="1713">
        <f>F16</f>
        <v>3666</v>
      </c>
      <c r="R16" s="1463" t="s">
        <v>2050</v>
      </c>
      <c r="S16" s="1589" t="s">
        <v>1585</v>
      </c>
      <c r="T16" s="1589"/>
      <c r="U16" s="1589"/>
      <c r="V16" s="1590"/>
      <c r="W16" s="1599" t="s">
        <v>2049</v>
      </c>
    </row>
    <row r="17" spans="1:23" s="404" customFormat="1">
      <c r="A17" s="1464">
        <f t="shared" si="0"/>
        <v>14</v>
      </c>
      <c r="B17" s="1750" t="s">
        <v>2024</v>
      </c>
      <c r="C17" s="571" t="s">
        <v>182</v>
      </c>
      <c r="D17" s="571" t="s">
        <v>181</v>
      </c>
      <c r="E17" s="571" t="s">
        <v>181</v>
      </c>
      <c r="F17" s="1714">
        <v>290</v>
      </c>
      <c r="G17" s="1751" t="s">
        <v>466</v>
      </c>
      <c r="H17" s="1592" t="s">
        <v>2025</v>
      </c>
      <c r="I17" s="1593">
        <v>46139</v>
      </c>
      <c r="J17" s="1593"/>
      <c r="K17" s="1591"/>
      <c r="L17" s="1593">
        <v>46137</v>
      </c>
      <c r="M17" s="1593">
        <v>46140</v>
      </c>
      <c r="N17" s="1588" t="s">
        <v>2243</v>
      </c>
      <c r="O17" s="1588" t="s">
        <v>1490</v>
      </c>
      <c r="P17" s="1588" t="s">
        <v>1490</v>
      </c>
      <c r="Q17" s="1713">
        <f>F17</f>
        <v>290</v>
      </c>
      <c r="R17" s="1752" t="s">
        <v>2050</v>
      </c>
      <c r="S17" s="1589" t="s">
        <v>1585</v>
      </c>
      <c r="T17" s="1589"/>
      <c r="U17" s="1589"/>
      <c r="V17" s="1590"/>
      <c r="W17" s="1807" t="s">
        <v>2234</v>
      </c>
    </row>
    <row r="18" spans="1:23" s="404" customFormat="1">
      <c r="A18" s="1464">
        <f t="shared" si="0"/>
        <v>15</v>
      </c>
      <c r="B18" s="1750" t="s">
        <v>2024</v>
      </c>
      <c r="C18" s="571" t="s">
        <v>183</v>
      </c>
      <c r="D18" s="571" t="s">
        <v>182</v>
      </c>
      <c r="E18" s="571" t="s">
        <v>182</v>
      </c>
      <c r="F18" s="1714">
        <v>419</v>
      </c>
      <c r="G18" s="1751" t="s">
        <v>466</v>
      </c>
      <c r="H18" s="1592" t="s">
        <v>2025</v>
      </c>
      <c r="I18" s="1593">
        <v>46140</v>
      </c>
      <c r="J18" s="1593"/>
      <c r="K18" s="1591"/>
      <c r="L18" s="1593"/>
      <c r="M18" s="1593">
        <v>46141</v>
      </c>
      <c r="N18" s="1588" t="s">
        <v>2243</v>
      </c>
      <c r="O18" s="1588" t="s">
        <v>1490</v>
      </c>
      <c r="P18" s="1588" t="s">
        <v>1490</v>
      </c>
      <c r="Q18" s="1713">
        <f>F18</f>
        <v>419</v>
      </c>
      <c r="R18" s="1757" t="s">
        <v>2050</v>
      </c>
      <c r="S18" s="1589" t="s">
        <v>1585</v>
      </c>
      <c r="T18" s="1589"/>
      <c r="U18" s="1589"/>
      <c r="V18" s="1590"/>
      <c r="W18" s="1599" t="s">
        <v>2049</v>
      </c>
    </row>
    <row r="19" spans="1:23" s="805" customFormat="1">
      <c r="A19" s="1464">
        <f t="shared" si="0"/>
        <v>16</v>
      </c>
      <c r="B19" s="1463" t="s">
        <v>2024</v>
      </c>
      <c r="C19" s="571" t="s">
        <v>170</v>
      </c>
      <c r="D19" s="571" t="s">
        <v>165</v>
      </c>
      <c r="E19" s="571" t="s">
        <v>2265</v>
      </c>
      <c r="F19" s="1714">
        <v>3486</v>
      </c>
      <c r="G19" s="1822" t="s">
        <v>465</v>
      </c>
      <c r="H19" s="1592" t="s">
        <v>2025</v>
      </c>
      <c r="I19" s="1593">
        <v>46141</v>
      </c>
      <c r="J19" s="1593">
        <v>46155</v>
      </c>
      <c r="K19" s="1591"/>
      <c r="L19" s="1593"/>
      <c r="M19" s="1593">
        <v>46157</v>
      </c>
      <c r="N19" s="1588"/>
      <c r="O19" s="1588"/>
      <c r="P19" s="1588" t="s">
        <v>1490</v>
      </c>
      <c r="Q19" s="1713">
        <f>F19</f>
        <v>3486</v>
      </c>
      <c r="R19" s="1757" t="s">
        <v>2050</v>
      </c>
      <c r="S19" s="1589" t="s">
        <v>1585</v>
      </c>
      <c r="T19" s="1590">
        <v>25</v>
      </c>
      <c r="U19" s="1589"/>
      <c r="V19" s="1590"/>
      <c r="W19" s="1599" t="s">
        <v>2049</v>
      </c>
    </row>
    <row r="20" spans="1:23" s="805" customFormat="1">
      <c r="A20" s="1464">
        <f t="shared" si="0"/>
        <v>17</v>
      </c>
      <c r="B20" s="1463" t="s">
        <v>2024</v>
      </c>
      <c r="C20" s="571" t="s">
        <v>170</v>
      </c>
      <c r="D20" s="571" t="s">
        <v>1347</v>
      </c>
      <c r="E20" s="571"/>
      <c r="F20" s="1714">
        <v>226</v>
      </c>
      <c r="G20" s="1870" t="s">
        <v>466</v>
      </c>
      <c r="H20" s="1592" t="s">
        <v>2025</v>
      </c>
      <c r="I20" s="1593">
        <v>46154</v>
      </c>
      <c r="J20" s="1593">
        <v>46155</v>
      </c>
      <c r="K20" s="1591"/>
      <c r="L20" s="1593">
        <v>46165</v>
      </c>
      <c r="M20" s="1593">
        <v>46167</v>
      </c>
      <c r="N20" s="1588"/>
      <c r="O20" s="1588"/>
      <c r="P20" s="1588" t="s">
        <v>1490</v>
      </c>
      <c r="Q20" s="1713">
        <f t="shared" si="1"/>
        <v>226</v>
      </c>
      <c r="R20" s="1874" t="s">
        <v>2050</v>
      </c>
      <c r="S20" s="1903" t="s">
        <v>2247</v>
      </c>
      <c r="T20" s="1590"/>
      <c r="U20" s="1589"/>
      <c r="V20" s="1590"/>
      <c r="W20" s="1599" t="s">
        <v>2049</v>
      </c>
    </row>
    <row r="21" spans="1:23">
      <c r="A21" s="1464">
        <f t="shared" si="0"/>
        <v>18</v>
      </c>
      <c r="B21" s="1463" t="s">
        <v>2214</v>
      </c>
      <c r="C21" s="571" t="s">
        <v>1358</v>
      </c>
      <c r="D21" s="571" t="s">
        <v>1307</v>
      </c>
      <c r="E21" s="571"/>
      <c r="F21" s="1714">
        <v>165</v>
      </c>
      <c r="G21" s="1870" t="s">
        <v>466</v>
      </c>
      <c r="H21" s="1592" t="s">
        <v>2025</v>
      </c>
      <c r="I21" s="1593">
        <v>46155</v>
      </c>
      <c r="J21" s="1593">
        <v>46162</v>
      </c>
      <c r="K21" s="1593"/>
      <c r="L21" s="1593">
        <v>46163</v>
      </c>
      <c r="M21" s="1593">
        <v>46164</v>
      </c>
      <c r="N21" s="1588" t="s">
        <v>1490</v>
      </c>
      <c r="O21" s="1588" t="s">
        <v>1490</v>
      </c>
      <c r="P21" s="1588" t="s">
        <v>1490</v>
      </c>
      <c r="Q21" s="1713">
        <f t="shared" si="1"/>
        <v>165</v>
      </c>
      <c r="R21" s="1713" t="s">
        <v>2050</v>
      </c>
      <c r="S21" s="1903" t="s">
        <v>2247</v>
      </c>
      <c r="T21" s="1590">
        <v>40</v>
      </c>
      <c r="U21" s="1589"/>
      <c r="V21" s="1590"/>
      <c r="W21" s="1599" t="s">
        <v>2049</v>
      </c>
    </row>
    <row r="22" spans="1:23">
      <c r="A22" s="1464">
        <f t="shared" si="0"/>
        <v>19</v>
      </c>
      <c r="B22" s="1463" t="s">
        <v>2024</v>
      </c>
      <c r="C22" s="571" t="s">
        <v>1601</v>
      </c>
      <c r="D22" s="571" t="s">
        <v>1618</v>
      </c>
      <c r="E22" s="571"/>
      <c r="F22" s="1714">
        <v>437</v>
      </c>
      <c r="G22" s="1712" t="s">
        <v>466</v>
      </c>
      <c r="H22" s="1592" t="s">
        <v>2025</v>
      </c>
      <c r="I22" s="1593">
        <v>46102</v>
      </c>
      <c r="J22" s="1593">
        <v>46103</v>
      </c>
      <c r="K22" s="1593">
        <v>46171</v>
      </c>
      <c r="L22" s="1593">
        <v>46171</v>
      </c>
      <c r="M22" s="1593">
        <v>46172</v>
      </c>
      <c r="N22" s="1588"/>
      <c r="O22" s="1588"/>
      <c r="P22" s="1588"/>
      <c r="Q22" s="1713">
        <f t="shared" si="1"/>
        <v>437</v>
      </c>
      <c r="R22" s="1463" t="s">
        <v>2050</v>
      </c>
      <c r="S22" s="1589" t="s">
        <v>1585</v>
      </c>
      <c r="T22" s="1590">
        <v>40</v>
      </c>
      <c r="U22" s="1589"/>
      <c r="V22" s="1590"/>
      <c r="W22" s="1599" t="s">
        <v>2049</v>
      </c>
    </row>
    <row r="23" spans="1:23">
      <c r="A23" s="1464">
        <f t="shared" si="0"/>
        <v>20</v>
      </c>
      <c r="B23" s="1464" t="s">
        <v>2214</v>
      </c>
      <c r="C23" s="783" t="s">
        <v>1594</v>
      </c>
      <c r="D23" s="783" t="s">
        <v>2285</v>
      </c>
      <c r="E23" s="783"/>
      <c r="F23" s="1715">
        <v>425</v>
      </c>
      <c r="G23" s="1876" t="s">
        <v>466</v>
      </c>
      <c r="H23" s="1594" t="s">
        <v>2025</v>
      </c>
      <c r="I23" s="799">
        <v>46167</v>
      </c>
      <c r="J23" s="799"/>
      <c r="K23" s="799"/>
      <c r="L23" s="799"/>
      <c r="M23" s="799"/>
      <c r="N23" s="1780"/>
      <c r="O23" s="1780"/>
      <c r="P23" s="1780"/>
      <c r="Q23" s="1716">
        <f t="shared" si="1"/>
        <v>425</v>
      </c>
      <c r="R23" s="1716" t="s">
        <v>214</v>
      </c>
      <c r="S23" s="793" t="s">
        <v>2247</v>
      </c>
      <c r="T23" s="1226"/>
      <c r="U23" s="793"/>
      <c r="V23" s="1226"/>
      <c r="W23" s="1902" t="s">
        <v>2304</v>
      </c>
    </row>
    <row r="24" spans="1:23" ht="29">
      <c r="A24" s="1464">
        <f t="shared" si="0"/>
        <v>21</v>
      </c>
      <c r="B24" s="1464" t="s">
        <v>2214</v>
      </c>
      <c r="C24" s="783" t="s">
        <v>1354</v>
      </c>
      <c r="D24" s="783" t="s">
        <v>144</v>
      </c>
      <c r="E24" s="783" t="s">
        <v>2316</v>
      </c>
      <c r="F24" s="1715">
        <v>2920</v>
      </c>
      <c r="G24" s="1917" t="s">
        <v>465</v>
      </c>
      <c r="H24" s="1594" t="s">
        <v>2025</v>
      </c>
      <c r="I24" s="799">
        <v>46183</v>
      </c>
      <c r="J24" s="799"/>
      <c r="K24" s="799"/>
      <c r="L24" s="799"/>
      <c r="M24" s="799"/>
      <c r="N24" s="1780"/>
      <c r="O24" s="1780"/>
      <c r="P24" s="1780"/>
      <c r="Q24" s="1716">
        <f t="shared" ref="Q24" si="3">F24</f>
        <v>2920</v>
      </c>
      <c r="R24" s="1716" t="s">
        <v>214</v>
      </c>
      <c r="S24" s="793" t="s">
        <v>2247</v>
      </c>
      <c r="T24" s="1226"/>
      <c r="U24" s="793"/>
      <c r="V24" s="1226"/>
      <c r="W24" s="2529" t="s">
        <v>2334</v>
      </c>
    </row>
    <row r="25" spans="1:23" s="805" customFormat="1">
      <c r="A25" s="1464"/>
      <c r="B25" s="1464"/>
      <c r="C25" s="783"/>
      <c r="D25" s="783"/>
      <c r="E25" s="783"/>
      <c r="F25" s="1715"/>
      <c r="G25" s="1664"/>
      <c r="H25" s="1594"/>
      <c r="I25" s="799"/>
      <c r="J25" s="799"/>
      <c r="K25" s="1663"/>
      <c r="L25" s="799"/>
      <c r="M25" s="799"/>
      <c r="N25" s="1780"/>
      <c r="O25" s="1780"/>
      <c r="P25" s="1780"/>
      <c r="Q25" s="1716"/>
      <c r="R25" s="1760"/>
      <c r="S25" s="793"/>
      <c r="T25" s="1226"/>
      <c r="U25" s="793"/>
      <c r="V25" s="1226"/>
      <c r="W25" s="1759"/>
    </row>
    <row r="26" spans="1:23" s="403" customFormat="1">
      <c r="A26" s="1464"/>
      <c r="B26" s="1665"/>
      <c r="C26" s="1665"/>
      <c r="D26" s="1665" t="s">
        <v>467</v>
      </c>
      <c r="E26" s="1665"/>
      <c r="F26" s="1666"/>
      <c r="G26" s="1667"/>
      <c r="H26" s="1668"/>
      <c r="I26" s="1667"/>
      <c r="J26" s="1667"/>
      <c r="K26" s="1667"/>
      <c r="L26" s="1667"/>
      <c r="M26" s="1667"/>
      <c r="N26" s="1667"/>
      <c r="O26" s="1667"/>
      <c r="P26" s="1667"/>
      <c r="Q26" s="1666"/>
      <c r="R26" s="1667"/>
      <c r="S26" s="1669"/>
      <c r="T26" s="1669"/>
      <c r="U26" s="1669"/>
      <c r="V26" s="1667"/>
      <c r="W26" s="1667"/>
    </row>
    <row r="27" spans="1:23">
      <c r="F27" s="1560"/>
    </row>
    <row r="28" spans="1:23">
      <c r="I28" s="1569"/>
    </row>
    <row r="30" spans="1:23">
      <c r="K30" t="s">
        <v>1864</v>
      </c>
    </row>
  </sheetData>
  <autoFilter ref="A4:W26" xr:uid="{CF043253-421C-4A6D-B6B8-8A8C3616E901}"/>
  <phoneticPr fontId="423" type="noConversion"/>
  <conditionalFormatting sqref="B26: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1969" t="s">
        <v>64</v>
      </c>
      <c r="B1" s="1970"/>
      <c r="C1" s="1970"/>
      <c r="D1" s="1970"/>
      <c r="E1" s="1970"/>
      <c r="F1" s="1970"/>
      <c r="G1" s="1970"/>
      <c r="H1" s="1970"/>
      <c r="I1" s="1970"/>
      <c r="J1" s="1970"/>
      <c r="K1" s="1970"/>
      <c r="L1" s="1970"/>
      <c r="M1" s="1970"/>
      <c r="N1" s="1970"/>
      <c r="O1" s="1970"/>
      <c r="P1" s="1970"/>
      <c r="Q1" s="1970"/>
      <c r="R1" s="1970"/>
      <c r="S1" s="1971"/>
    </row>
    <row r="2" spans="1:19" ht="15.5">
      <c r="A2" s="1972" t="s">
        <v>65</v>
      </c>
      <c r="B2" s="1973"/>
      <c r="C2" s="1973"/>
      <c r="D2" s="1973"/>
      <c r="E2" s="1973"/>
      <c r="F2" s="1973"/>
      <c r="G2" s="1973"/>
      <c r="H2" s="1973"/>
      <c r="I2" s="1973"/>
      <c r="J2" s="1973"/>
      <c r="K2" s="1973"/>
      <c r="L2" s="1973"/>
      <c r="M2" s="1973"/>
      <c r="N2" s="1973"/>
      <c r="O2" s="1973"/>
      <c r="P2" s="1973"/>
      <c r="Q2" s="1973"/>
      <c r="R2" s="1973"/>
      <c r="S2" s="1974"/>
    </row>
    <row r="3" spans="1:19" ht="15.5">
      <c r="A3" s="1972" t="s">
        <v>66</v>
      </c>
      <c r="B3" s="1973"/>
      <c r="C3" s="1973"/>
      <c r="D3" s="1973"/>
      <c r="E3" s="1973"/>
      <c r="F3" s="1973"/>
      <c r="G3" s="1973"/>
      <c r="H3" s="1973"/>
      <c r="I3" s="1973"/>
      <c r="J3" s="1973"/>
      <c r="K3" s="1973"/>
      <c r="L3" s="1973"/>
      <c r="M3" s="1973"/>
      <c r="N3" s="1973"/>
      <c r="O3" s="1973"/>
      <c r="P3" s="1973"/>
      <c r="Q3" s="1973"/>
      <c r="R3" s="1973"/>
      <c r="S3" s="1974"/>
    </row>
    <row r="4" spans="1:19" ht="18.5">
      <c r="A4" s="2211" t="s">
        <v>92</v>
      </c>
      <c r="B4" s="2212"/>
      <c r="C4" s="2212"/>
      <c r="D4" s="2212"/>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08" t="s">
        <v>188</v>
      </c>
      <c r="B79" s="2208"/>
      <c r="C79" s="220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213" t="s">
        <v>1488</v>
      </c>
      <c r="B1" s="2214"/>
      <c r="C1" s="2214"/>
      <c r="D1" s="2214"/>
      <c r="E1" s="2214"/>
      <c r="F1" s="2214"/>
      <c r="G1" s="2214"/>
      <c r="H1" s="2214"/>
      <c r="I1" s="2214"/>
      <c r="J1" s="2214"/>
      <c r="K1" s="2214"/>
      <c r="L1" s="2214"/>
      <c r="M1" s="2214"/>
      <c r="N1" s="2214"/>
      <c r="O1" s="2214"/>
      <c r="P1" s="2214"/>
      <c r="Q1" s="2214"/>
      <c r="R1" s="2214"/>
      <c r="S1" s="2214"/>
      <c r="T1" s="2214"/>
      <c r="U1" s="2214"/>
      <c r="V1" s="2214"/>
      <c r="W1" s="2214"/>
      <c r="X1" s="2214"/>
      <c r="Y1" s="2214"/>
      <c r="Z1" s="2215"/>
      <c r="AA1" s="2215"/>
      <c r="AB1" s="2215"/>
      <c r="AC1" s="2215"/>
      <c r="AD1" s="2215"/>
      <c r="AE1" s="438"/>
      <c r="AF1" s="438"/>
      <c r="AG1" s="438"/>
    </row>
    <row r="2" spans="1:41" ht="48.5" customHeight="1" thickBot="1">
      <c r="A2" s="2216" t="s">
        <v>1149</v>
      </c>
      <c r="B2" s="2217"/>
      <c r="C2" s="2217"/>
      <c r="D2" s="2217"/>
      <c r="E2" s="2217"/>
      <c r="F2" s="2217"/>
      <c r="G2" s="2217"/>
      <c r="H2" s="2217"/>
      <c r="I2" s="2217"/>
      <c r="J2" s="2217"/>
      <c r="K2" s="2217"/>
      <c r="L2" s="2217"/>
      <c r="M2" s="2217"/>
      <c r="N2" s="2217"/>
      <c r="O2" s="2217"/>
      <c r="P2" s="2217"/>
      <c r="Q2" s="2217"/>
      <c r="R2" s="2217"/>
      <c r="S2" s="2217"/>
      <c r="T2" s="2217"/>
      <c r="U2" s="2217"/>
      <c r="V2" s="2217"/>
      <c r="W2" s="2217"/>
      <c r="X2" s="2217"/>
      <c r="Y2" s="2217"/>
      <c r="Z2" s="2218" t="s">
        <v>1489</v>
      </c>
      <c r="AA2" s="2218"/>
      <c r="AB2" s="2218">
        <f ca="1">NOW()-1</f>
        <v>46184.443374421295</v>
      </c>
      <c r="AC2" s="2218"/>
      <c r="AD2" s="2218"/>
    </row>
    <row r="3" spans="1:41" ht="14.5">
      <c r="A3" s="2219" t="s">
        <v>1150</v>
      </c>
      <c r="B3" s="2220"/>
      <c r="C3" s="2220"/>
      <c r="D3" s="2220"/>
      <c r="E3" s="2220"/>
      <c r="F3" s="2220"/>
      <c r="G3" s="2220"/>
      <c r="H3" s="2220"/>
      <c r="I3" s="2220"/>
      <c r="J3" s="2220"/>
      <c r="K3" s="2220"/>
      <c r="L3" s="2220"/>
      <c r="M3" s="2220"/>
      <c r="N3" s="2220"/>
      <c r="O3" s="2220"/>
      <c r="P3" s="2221"/>
      <c r="Q3" s="634"/>
      <c r="R3" s="634"/>
      <c r="S3" s="2225"/>
      <c r="T3" s="2225"/>
      <c r="U3" s="2225"/>
      <c r="V3" s="635"/>
      <c r="W3" s="2226"/>
      <c r="X3" s="2226"/>
      <c r="Y3" s="2226"/>
      <c r="Z3" s="2227"/>
      <c r="AA3" s="635"/>
      <c r="AB3" s="635"/>
      <c r="AC3" s="636"/>
      <c r="AD3" s="636"/>
    </row>
    <row r="4" spans="1:41" ht="24.5">
      <c r="A4" s="2222"/>
      <c r="B4" s="2223"/>
      <c r="C4" s="2223"/>
      <c r="D4" s="2223"/>
      <c r="E4" s="2223"/>
      <c r="F4" s="2223"/>
      <c r="G4" s="2223"/>
      <c r="H4" s="2223"/>
      <c r="I4" s="2223"/>
      <c r="J4" s="2223"/>
      <c r="K4" s="2223"/>
      <c r="L4" s="2223"/>
      <c r="M4" s="2223"/>
      <c r="N4" s="2223"/>
      <c r="O4" s="2223"/>
      <c r="P4" s="2224"/>
      <c r="Q4" s="634"/>
      <c r="R4" s="634"/>
      <c r="S4" s="2228" t="s">
        <v>1151</v>
      </c>
      <c r="T4" s="2228"/>
      <c r="U4" s="2228"/>
      <c r="V4" s="637"/>
      <c r="W4" s="2229" t="s">
        <v>1152</v>
      </c>
      <c r="X4" s="2229"/>
      <c r="Y4" s="2229"/>
      <c r="Z4" s="2229"/>
      <c r="AA4" s="637"/>
      <c r="AB4" s="637"/>
      <c r="AC4" s="637"/>
      <c r="AD4" s="637"/>
    </row>
    <row r="5" spans="1:41" ht="30.5">
      <c r="A5" s="2231" t="s">
        <v>998</v>
      </c>
      <c r="B5" s="2232"/>
      <c r="C5" s="2232" t="s">
        <v>13</v>
      </c>
      <c r="D5" s="2232"/>
      <c r="E5" s="2232"/>
      <c r="F5" s="2232" t="s">
        <v>1153</v>
      </c>
      <c r="G5" s="2232"/>
      <c r="H5" s="2232" t="s">
        <v>1154</v>
      </c>
      <c r="I5" s="2232"/>
      <c r="J5" s="2232"/>
      <c r="K5" s="2232" t="s">
        <v>1490</v>
      </c>
      <c r="L5" s="2232"/>
      <c r="M5" s="2232"/>
      <c r="N5" s="2232" t="s">
        <v>843</v>
      </c>
      <c r="O5" s="2232"/>
      <c r="P5" s="2238"/>
      <c r="Q5" s="634"/>
      <c r="R5" s="634"/>
      <c r="S5" s="639"/>
      <c r="T5" s="637"/>
      <c r="U5" s="637"/>
      <c r="V5" s="637"/>
      <c r="W5" s="637"/>
      <c r="X5" s="637"/>
      <c r="Y5" s="637"/>
      <c r="Z5" s="637"/>
      <c r="AA5" s="2230" t="s">
        <v>50</v>
      </c>
      <c r="AB5" s="2230"/>
      <c r="AC5" s="2230"/>
      <c r="AD5" s="640"/>
    </row>
    <row r="6" spans="1:41" ht="17">
      <c r="A6" s="2231"/>
      <c r="B6" s="2232"/>
      <c r="C6" s="2232"/>
      <c r="D6" s="2232"/>
      <c r="E6" s="2232"/>
      <c r="F6" s="2232"/>
      <c r="G6" s="2232"/>
      <c r="H6" s="2232"/>
      <c r="I6" s="2232"/>
      <c r="J6" s="2232"/>
      <c r="K6" s="2232"/>
      <c r="L6" s="2232"/>
      <c r="M6" s="2232"/>
      <c r="N6" s="2232"/>
      <c r="O6" s="2232"/>
      <c r="P6" s="2238"/>
      <c r="Q6" s="634"/>
      <c r="R6" s="634"/>
      <c r="S6" s="639"/>
      <c r="T6" s="637"/>
      <c r="U6" s="637"/>
      <c r="V6" s="637"/>
      <c r="W6" s="637"/>
      <c r="X6" s="637"/>
      <c r="Y6" s="637"/>
      <c r="Z6" s="637"/>
      <c r="AA6" s="641"/>
      <c r="AB6" s="641"/>
      <c r="AC6" s="641"/>
      <c r="AD6" s="641"/>
    </row>
    <row r="7" spans="1:41" ht="40" customHeight="1">
      <c r="A7" s="2231">
        <v>1</v>
      </c>
      <c r="B7" s="2232"/>
      <c r="C7" s="2223" t="s">
        <v>1156</v>
      </c>
      <c r="D7" s="2223"/>
      <c r="E7" s="2223"/>
      <c r="F7" s="2232" t="s">
        <v>1051</v>
      </c>
      <c r="G7" s="2232"/>
      <c r="H7" s="2233">
        <v>188.44399999999999</v>
      </c>
      <c r="I7" s="2233"/>
      <c r="J7" s="2233"/>
      <c r="K7" s="2234">
        <v>188.44399999999999</v>
      </c>
      <c r="L7" s="2235"/>
      <c r="M7" s="2236"/>
      <c r="N7" s="2233">
        <f t="shared" ref="N7:N14" si="0">H7-K7</f>
        <v>0</v>
      </c>
      <c r="O7" s="2233"/>
      <c r="P7" s="2237"/>
      <c r="Q7" s="634"/>
      <c r="R7" s="634"/>
      <c r="S7" s="639"/>
      <c r="T7" s="637"/>
      <c r="U7" s="637"/>
      <c r="V7" s="637"/>
      <c r="W7" s="637"/>
      <c r="X7" s="637"/>
      <c r="Y7" s="637"/>
      <c r="Z7" s="637"/>
      <c r="AA7" s="641"/>
      <c r="AB7" s="641"/>
      <c r="AC7" s="641"/>
      <c r="AD7" s="641"/>
    </row>
    <row r="8" spans="1:41" ht="40" customHeight="1">
      <c r="A8" s="2231">
        <f t="shared" ref="A8:A16" si="1">A7+1</f>
        <v>2</v>
      </c>
      <c r="B8" s="2232"/>
      <c r="C8" s="2223" t="s">
        <v>1157</v>
      </c>
      <c r="D8" s="2223"/>
      <c r="E8" s="2223"/>
      <c r="F8" s="2232" t="s">
        <v>1051</v>
      </c>
      <c r="G8" s="2232"/>
      <c r="H8" s="2233">
        <v>188.44399999999999</v>
      </c>
      <c r="I8" s="2233"/>
      <c r="J8" s="2233"/>
      <c r="K8" s="2233">
        <v>178.07499999999999</v>
      </c>
      <c r="L8" s="2233"/>
      <c r="M8" s="2233"/>
      <c r="N8" s="2233">
        <f t="shared" si="0"/>
        <v>10.369</v>
      </c>
      <c r="O8" s="2233"/>
      <c r="P8" s="2237"/>
      <c r="Q8" s="634"/>
      <c r="R8" s="634"/>
      <c r="S8" s="634"/>
      <c r="T8" s="636"/>
      <c r="U8" s="636"/>
      <c r="V8" s="636"/>
      <c r="W8" s="636"/>
      <c r="X8" s="636"/>
      <c r="Y8" s="636"/>
      <c r="Z8" s="636"/>
      <c r="AA8" s="642"/>
      <c r="AB8" s="642"/>
      <c r="AC8" s="642"/>
      <c r="AD8" s="642"/>
    </row>
    <row r="9" spans="1:41" ht="40" customHeight="1">
      <c r="A9" s="2231">
        <f t="shared" si="1"/>
        <v>3</v>
      </c>
      <c r="B9" s="2232"/>
      <c r="C9" s="2223" t="s">
        <v>1491</v>
      </c>
      <c r="D9" s="2223"/>
      <c r="E9" s="2223"/>
      <c r="F9" s="2232" t="s">
        <v>1051</v>
      </c>
      <c r="G9" s="2232"/>
      <c r="H9" s="2233">
        <v>188.44399999999999</v>
      </c>
      <c r="I9" s="2233"/>
      <c r="J9" s="2233"/>
      <c r="K9" s="2234">
        <v>178.07499999999999</v>
      </c>
      <c r="L9" s="2235"/>
      <c r="M9" s="2236"/>
      <c r="N9" s="2233">
        <f t="shared" si="0"/>
        <v>10.369</v>
      </c>
      <c r="O9" s="2233"/>
      <c r="P9" s="2237"/>
      <c r="Q9" s="634"/>
      <c r="R9" s="634"/>
      <c r="S9" s="634"/>
      <c r="T9" s="636"/>
      <c r="U9" s="636"/>
      <c r="V9" s="636"/>
      <c r="W9" s="636"/>
      <c r="X9" s="636"/>
      <c r="Y9" s="636"/>
      <c r="Z9" s="636"/>
      <c r="AA9" s="642"/>
      <c r="AB9" s="642"/>
      <c r="AC9" s="642"/>
      <c r="AD9" s="642"/>
    </row>
    <row r="10" spans="1:41" ht="40" customHeight="1">
      <c r="A10" s="2231">
        <f t="shared" si="1"/>
        <v>4</v>
      </c>
      <c r="B10" s="2232"/>
      <c r="C10" s="2223" t="s">
        <v>1158</v>
      </c>
      <c r="D10" s="2223"/>
      <c r="E10" s="2223"/>
      <c r="F10" s="2239" t="s">
        <v>1159</v>
      </c>
      <c r="G10" s="2240"/>
      <c r="H10" s="2241">
        <v>73</v>
      </c>
      <c r="I10" s="2242"/>
      <c r="J10" s="2243"/>
      <c r="K10" s="2241">
        <v>73</v>
      </c>
      <c r="L10" s="2242"/>
      <c r="M10" s="2243"/>
      <c r="N10" s="2245">
        <f t="shared" si="0"/>
        <v>0</v>
      </c>
      <c r="O10" s="2245"/>
      <c r="P10" s="2246"/>
      <c r="Q10" s="634"/>
      <c r="R10" s="634"/>
      <c r="S10" s="634"/>
      <c r="T10" s="636"/>
      <c r="U10" s="636"/>
      <c r="V10" s="636"/>
      <c r="W10" s="636"/>
      <c r="X10" s="636"/>
      <c r="Y10" s="636"/>
      <c r="Z10" s="636"/>
      <c r="AA10" s="642"/>
      <c r="AB10" s="642"/>
      <c r="AC10" s="642"/>
      <c r="AD10" s="642"/>
    </row>
    <row r="11" spans="1:41" ht="40" customHeight="1">
      <c r="A11" s="2231">
        <f t="shared" si="1"/>
        <v>5</v>
      </c>
      <c r="B11" s="2232"/>
      <c r="C11" s="2223" t="s">
        <v>290</v>
      </c>
      <c r="D11" s="2223"/>
      <c r="E11" s="2223"/>
      <c r="F11" s="2239" t="s">
        <v>1159</v>
      </c>
      <c r="G11" s="2240"/>
      <c r="H11" s="2241">
        <v>512</v>
      </c>
      <c r="I11" s="2242"/>
      <c r="J11" s="2243"/>
      <c r="K11" s="2244">
        <v>208</v>
      </c>
      <c r="L11" s="2244"/>
      <c r="M11" s="2244"/>
      <c r="N11" s="2245">
        <f t="shared" si="0"/>
        <v>304</v>
      </c>
      <c r="O11" s="2245"/>
      <c r="P11" s="2246"/>
      <c r="Q11" s="634"/>
      <c r="R11" s="634"/>
      <c r="S11" s="636"/>
      <c r="T11" s="636"/>
      <c r="U11" s="636"/>
      <c r="V11" s="636"/>
      <c r="W11" s="636"/>
      <c r="X11" s="636"/>
      <c r="Y11" s="636"/>
      <c r="Z11" s="636"/>
      <c r="AA11" s="643" t="s">
        <v>1160</v>
      </c>
      <c r="AB11" s="644"/>
      <c r="AC11" s="642"/>
      <c r="AD11" s="642"/>
    </row>
    <row r="12" spans="1:41" ht="40" customHeight="1">
      <c r="A12" s="2231">
        <f t="shared" si="1"/>
        <v>6</v>
      </c>
      <c r="B12" s="2232"/>
      <c r="C12" s="2223" t="s">
        <v>291</v>
      </c>
      <c r="D12" s="2223"/>
      <c r="E12" s="2223"/>
      <c r="F12" s="2239" t="s">
        <v>1161</v>
      </c>
      <c r="G12" s="2240"/>
      <c r="H12" s="2241">
        <v>514</v>
      </c>
      <c r="I12" s="2242"/>
      <c r="J12" s="2243"/>
      <c r="K12" s="2244">
        <v>190</v>
      </c>
      <c r="L12" s="2244"/>
      <c r="M12" s="2244"/>
      <c r="N12" s="2245">
        <f t="shared" si="0"/>
        <v>324</v>
      </c>
      <c r="O12" s="2245"/>
      <c r="P12" s="2246"/>
      <c r="Q12" s="634"/>
      <c r="R12" s="645"/>
      <c r="S12" s="646" t="s">
        <v>1162</v>
      </c>
      <c r="T12" s="638"/>
      <c r="U12" s="636"/>
      <c r="V12" s="2247" t="s">
        <v>205</v>
      </c>
      <c r="W12" s="2247"/>
      <c r="X12" s="2247"/>
      <c r="Y12" s="636"/>
      <c r="Z12" s="636"/>
      <c r="AA12" s="642"/>
      <c r="AB12" s="647"/>
      <c r="AC12" s="643" t="s">
        <v>1492</v>
      </c>
      <c r="AD12" s="644"/>
    </row>
    <row r="13" spans="1:41" ht="40" customHeight="1">
      <c r="A13" s="2231">
        <f t="shared" si="1"/>
        <v>7</v>
      </c>
      <c r="B13" s="2232"/>
      <c r="C13" s="2223" t="s">
        <v>1164</v>
      </c>
      <c r="D13" s="2223"/>
      <c r="E13" s="2223"/>
      <c r="F13" s="2239" t="s">
        <v>1159</v>
      </c>
      <c r="G13" s="2240"/>
      <c r="H13" s="2241">
        <v>512</v>
      </c>
      <c r="I13" s="2242"/>
      <c r="J13" s="2243"/>
      <c r="K13" s="2244">
        <v>75</v>
      </c>
      <c r="L13" s="2244"/>
      <c r="M13" s="2244"/>
      <c r="N13" s="2245">
        <f t="shared" si="0"/>
        <v>437</v>
      </c>
      <c r="O13" s="2245"/>
      <c r="P13" s="2246"/>
      <c r="Q13" s="634"/>
      <c r="R13" s="645"/>
      <c r="S13" s="638" t="s">
        <v>291</v>
      </c>
      <c r="T13" s="638"/>
      <c r="U13" s="636"/>
      <c r="V13" s="2248"/>
      <c r="W13" s="2248"/>
      <c r="X13" s="2248"/>
      <c r="Y13" s="636"/>
      <c r="Z13" s="636"/>
      <c r="AA13" s="648"/>
      <c r="AB13" s="642"/>
      <c r="AC13" s="642"/>
      <c r="AD13" s="642"/>
    </row>
    <row r="14" spans="1:41" ht="40" customHeight="1">
      <c r="A14" s="2231">
        <f t="shared" si="1"/>
        <v>8</v>
      </c>
      <c r="B14" s="2232"/>
      <c r="C14" s="2223" t="s">
        <v>503</v>
      </c>
      <c r="D14" s="2223"/>
      <c r="E14" s="2223"/>
      <c r="F14" s="2239" t="s">
        <v>1161</v>
      </c>
      <c r="G14" s="2240"/>
      <c r="H14" s="2241">
        <v>512</v>
      </c>
      <c r="I14" s="2242"/>
      <c r="J14" s="2243"/>
      <c r="K14" s="2244"/>
      <c r="L14" s="2244"/>
      <c r="M14" s="2244"/>
      <c r="N14" s="2245">
        <f t="shared" si="0"/>
        <v>512</v>
      </c>
      <c r="O14" s="2245"/>
      <c r="P14" s="2246"/>
      <c r="Q14" s="634"/>
      <c r="R14" s="634"/>
      <c r="S14" s="634"/>
      <c r="T14" s="636"/>
      <c r="U14" s="636"/>
      <c r="V14" s="636"/>
      <c r="W14" s="636"/>
      <c r="X14" s="636"/>
      <c r="Y14" s="636"/>
      <c r="Z14" s="636"/>
      <c r="AA14" s="642"/>
      <c r="AB14" s="642"/>
      <c r="AC14" s="642"/>
      <c r="AD14" s="642"/>
    </row>
    <row r="15" spans="1:41" ht="40" customHeight="1">
      <c r="A15" s="2231">
        <f t="shared" si="1"/>
        <v>9</v>
      </c>
      <c r="B15" s="2232"/>
      <c r="C15" s="2250" t="s">
        <v>1493</v>
      </c>
      <c r="D15" s="2250"/>
      <c r="E15" s="2250"/>
      <c r="F15" s="2232" t="s">
        <v>1051</v>
      </c>
      <c r="G15" s="2232"/>
      <c r="H15" s="2233">
        <v>188.44399999999999</v>
      </c>
      <c r="I15" s="2233"/>
      <c r="J15" s="2233"/>
      <c r="K15" s="2232"/>
      <c r="L15" s="2232"/>
      <c r="M15" s="2232"/>
      <c r="N15" s="2233">
        <v>188.44399999999999</v>
      </c>
      <c r="O15" s="2233"/>
      <c r="P15" s="2237"/>
      <c r="Q15" s="634"/>
      <c r="R15" s="634"/>
      <c r="S15" s="2249" t="s">
        <v>1494</v>
      </c>
      <c r="T15" s="2249"/>
      <c r="U15" s="636"/>
      <c r="V15" s="636"/>
      <c r="W15" s="637"/>
      <c r="X15" s="646" t="s">
        <v>1166</v>
      </c>
      <c r="Y15" s="637"/>
      <c r="Z15" s="637"/>
      <c r="AA15" s="637"/>
      <c r="AB15" s="637"/>
      <c r="AC15" s="637"/>
      <c r="AD15" s="637"/>
      <c r="AO15" s="649"/>
    </row>
    <row r="16" spans="1:41" ht="40" customHeight="1">
      <c r="A16" s="2231">
        <f t="shared" si="1"/>
        <v>10</v>
      </c>
      <c r="B16" s="2232"/>
      <c r="C16" s="2250" t="s">
        <v>1495</v>
      </c>
      <c r="D16" s="2250"/>
      <c r="E16" s="2250"/>
      <c r="F16" s="2232" t="s">
        <v>1051</v>
      </c>
      <c r="G16" s="2232"/>
      <c r="H16" s="2233">
        <v>188.44399999999999</v>
      </c>
      <c r="I16" s="2233"/>
      <c r="J16" s="2233"/>
      <c r="K16" s="2232"/>
      <c r="L16" s="2232"/>
      <c r="M16" s="2232"/>
      <c r="N16" s="2233">
        <v>188.44399999999999</v>
      </c>
      <c r="O16" s="2233"/>
      <c r="P16" s="2237"/>
      <c r="Q16" s="650"/>
      <c r="R16" s="650"/>
      <c r="S16" s="650"/>
      <c r="T16" s="651"/>
      <c r="U16" s="651"/>
      <c r="V16" s="651"/>
      <c r="W16" s="652"/>
      <c r="X16" s="652"/>
      <c r="Y16" s="652"/>
      <c r="Z16" s="653" t="s">
        <v>1496</v>
      </c>
      <c r="AA16" s="654" t="s">
        <v>1497</v>
      </c>
      <c r="AB16" s="2254" t="s">
        <v>1498</v>
      </c>
      <c r="AC16" s="2254"/>
      <c r="AD16" s="2254"/>
    </row>
    <row r="17" spans="1:41" ht="67" customHeight="1">
      <c r="A17" s="2255" t="s">
        <v>1499</v>
      </c>
      <c r="B17" s="2256"/>
      <c r="C17" s="656"/>
      <c r="D17" s="655" t="s">
        <v>506</v>
      </c>
      <c r="E17" s="656"/>
      <c r="F17" s="2257" t="s">
        <v>1500</v>
      </c>
      <c r="G17" s="2257"/>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258" t="s">
        <v>1691</v>
      </c>
      <c r="B23" s="2259"/>
      <c r="C23" s="2259"/>
      <c r="D23" s="2259"/>
      <c r="E23" s="2259"/>
      <c r="F23" s="2259"/>
      <c r="G23" s="2259"/>
      <c r="H23" s="2259"/>
      <c r="I23" s="2259"/>
      <c r="J23" s="2259"/>
      <c r="K23" s="2259"/>
      <c r="L23" s="2259"/>
      <c r="M23" s="2259"/>
      <c r="N23" s="2259"/>
      <c r="O23" s="2259"/>
      <c r="P23" s="2259"/>
      <c r="Q23" s="2259"/>
      <c r="R23" s="2259"/>
      <c r="S23" s="2259"/>
      <c r="T23" s="2259"/>
      <c r="U23" s="2259"/>
      <c r="V23" s="2259"/>
      <c r="W23" s="2259"/>
      <c r="X23" s="2259"/>
      <c r="Y23" s="2259"/>
      <c r="Z23" s="2259"/>
      <c r="AA23" s="2259"/>
      <c r="AB23" s="2259"/>
      <c r="AC23" s="2259"/>
      <c r="AD23" s="2259"/>
      <c r="AE23" s="2259"/>
      <c r="AF23" s="2259"/>
      <c r="AG23" s="2259"/>
      <c r="AH23" s="2259"/>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258" t="s">
        <v>1691</v>
      </c>
      <c r="B30" s="2259"/>
      <c r="C30" s="2259"/>
      <c r="D30" s="2259"/>
      <c r="E30" s="2259"/>
      <c r="F30" s="2259"/>
      <c r="G30" s="2259"/>
      <c r="H30" s="2259"/>
      <c r="I30" s="2259"/>
      <c r="J30" s="2259"/>
      <c r="K30" s="2259"/>
      <c r="L30" s="2259"/>
      <c r="M30" s="2259"/>
      <c r="N30" s="2259"/>
      <c r="O30" s="2259"/>
      <c r="P30" s="2259"/>
      <c r="Q30" s="2259"/>
      <c r="R30" s="2259"/>
      <c r="S30" s="2259"/>
      <c r="T30" s="2259"/>
      <c r="U30" s="2259"/>
      <c r="V30" s="2259"/>
      <c r="W30" s="2259"/>
      <c r="X30" s="2259"/>
      <c r="Y30" s="2259"/>
      <c r="Z30" s="2259"/>
      <c r="AA30" s="2259"/>
      <c r="AB30" s="2259"/>
      <c r="AC30" s="2259"/>
      <c r="AD30" s="2259"/>
      <c r="AE30" s="2259"/>
      <c r="AF30" s="2259"/>
      <c r="AG30" s="2259"/>
      <c r="AH30" s="2259"/>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60" t="s">
        <v>1692</v>
      </c>
      <c r="B37" s="2261"/>
      <c r="C37" s="2261"/>
      <c r="D37" s="2261"/>
      <c r="E37" s="2261"/>
      <c r="F37" s="2261"/>
      <c r="G37" s="2261"/>
      <c r="H37" s="2261"/>
      <c r="I37" s="2261"/>
      <c r="J37" s="2261"/>
      <c r="K37" s="2261"/>
      <c r="L37" s="2261"/>
      <c r="M37" s="2261"/>
      <c r="N37" s="2261"/>
      <c r="O37" s="2261"/>
      <c r="P37" s="2261"/>
      <c r="Q37" s="2261"/>
      <c r="R37" s="2261"/>
      <c r="S37" s="2261"/>
      <c r="T37" s="2261"/>
      <c r="U37" s="2261"/>
      <c r="V37" s="2261"/>
      <c r="W37" s="2261"/>
      <c r="X37" s="2261"/>
      <c r="Y37" s="2261"/>
      <c r="Z37" s="2261"/>
      <c r="AA37" s="2261"/>
      <c r="AB37" s="2261"/>
      <c r="AC37" s="2261"/>
      <c r="AD37" s="2261"/>
      <c r="AE37" s="2261"/>
      <c r="AF37" s="2261"/>
      <c r="AG37" s="2261"/>
      <c r="AH37" s="2261"/>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51" t="s">
        <v>1502</v>
      </c>
      <c r="B44" s="2252"/>
      <c r="C44" s="2252"/>
      <c r="D44" s="2252"/>
      <c r="E44" s="2252"/>
      <c r="F44" s="2252"/>
      <c r="G44" s="2252"/>
      <c r="H44" s="2252"/>
      <c r="I44" s="2252"/>
      <c r="J44" s="2252"/>
      <c r="K44" s="2252"/>
      <c r="L44" s="2252"/>
      <c r="M44" s="2252"/>
      <c r="N44" s="2252"/>
      <c r="O44" s="2252"/>
      <c r="P44" s="2252"/>
      <c r="Q44" s="2252"/>
      <c r="R44" s="2252"/>
      <c r="S44" s="2252"/>
      <c r="T44" s="2252"/>
      <c r="U44" s="2252"/>
      <c r="V44" s="2252"/>
      <c r="W44" s="2252"/>
      <c r="X44" s="2252"/>
      <c r="Y44" s="2252"/>
      <c r="Z44" s="2252"/>
      <c r="AA44" s="2252"/>
      <c r="AB44" s="2252"/>
      <c r="AC44" s="2252"/>
      <c r="AD44" s="2252"/>
      <c r="AE44" s="2252"/>
      <c r="AF44" s="2252"/>
      <c r="AG44" s="2252"/>
      <c r="AH44" s="2252"/>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53" t="s">
        <v>1215</v>
      </c>
      <c r="M45" s="2253"/>
      <c r="N45" s="2253" t="s">
        <v>1216</v>
      </c>
      <c r="O45" s="2253"/>
      <c r="P45" s="2253" t="s">
        <v>1217</v>
      </c>
      <c r="Q45" s="2253"/>
      <c r="R45" s="2253" t="s">
        <v>1218</v>
      </c>
      <c r="S45" s="2253"/>
      <c r="T45" s="2253" t="s">
        <v>1219</v>
      </c>
      <c r="U45" s="2253"/>
      <c r="V45" s="2253" t="s">
        <v>559</v>
      </c>
      <c r="W45" s="2253"/>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60" t="s">
        <v>1502</v>
      </c>
      <c r="B52" s="2261"/>
      <c r="C52" s="2261"/>
      <c r="D52" s="2261"/>
      <c r="E52" s="2261"/>
      <c r="F52" s="2261"/>
      <c r="G52" s="2261"/>
      <c r="H52" s="2261"/>
      <c r="I52" s="2261"/>
      <c r="J52" s="2261"/>
      <c r="K52" s="2261"/>
      <c r="L52" s="2261"/>
      <c r="M52" s="2261"/>
      <c r="N52" s="2261"/>
      <c r="O52" s="2261"/>
      <c r="P52" s="2261"/>
      <c r="Q52" s="2261"/>
      <c r="R52" s="2261"/>
      <c r="S52" s="2261"/>
      <c r="T52" s="2261"/>
      <c r="U52" s="2261"/>
      <c r="V52" s="2261"/>
      <c r="W52" s="2261"/>
      <c r="X52" s="2261"/>
      <c r="Y52" s="2261"/>
      <c r="Z52" s="2261"/>
      <c r="AA52" s="2261"/>
      <c r="AB52" s="2261"/>
      <c r="AC52" s="2261"/>
      <c r="AD52" s="2261"/>
      <c r="AE52" s="2261"/>
      <c r="AF52" s="2261"/>
      <c r="AG52" s="2261"/>
      <c r="AH52" s="2261"/>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64" t="s">
        <v>570</v>
      </c>
      <c r="O54" s="2264"/>
      <c r="P54" s="657" t="s">
        <v>1228</v>
      </c>
      <c r="Q54" s="656"/>
      <c r="R54" s="657" t="s">
        <v>1229</v>
      </c>
      <c r="S54" s="656"/>
      <c r="T54" s="657" t="s">
        <v>1230</v>
      </c>
      <c r="U54" s="656"/>
      <c r="V54" s="2264" t="s">
        <v>575</v>
      </c>
      <c r="W54" s="2264"/>
      <c r="X54" s="657" t="s">
        <v>1231</v>
      </c>
      <c r="Y54" s="656"/>
      <c r="Z54" s="2264" t="s">
        <v>576</v>
      </c>
      <c r="AA54" s="2264"/>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262" t="s">
        <v>1503</v>
      </c>
      <c r="J60" s="2262"/>
      <c r="K60" s="680"/>
      <c r="L60" s="2263" t="s">
        <v>1504</v>
      </c>
      <c r="M60" s="2263"/>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60" t="s">
        <v>1502</v>
      </c>
      <c r="B61" s="2261"/>
      <c r="C61" s="2261"/>
      <c r="D61" s="2261"/>
      <c r="E61" s="2261"/>
      <c r="F61" s="2261"/>
      <c r="G61" s="2261"/>
      <c r="H61" s="2261"/>
      <c r="I61" s="2261"/>
      <c r="J61" s="2261"/>
      <c r="K61" s="2261"/>
      <c r="L61" s="2261"/>
      <c r="M61" s="2261"/>
      <c r="N61" s="2261"/>
      <c r="O61" s="2261"/>
      <c r="P61" s="2261"/>
      <c r="Q61" s="2261"/>
      <c r="R61" s="2261"/>
      <c r="S61" s="2261"/>
      <c r="T61" s="2261"/>
      <c r="U61" s="2261"/>
      <c r="V61" s="2261"/>
      <c r="W61" s="2261"/>
      <c r="X61" s="2261"/>
      <c r="Y61" s="2261"/>
      <c r="Z61" s="2261"/>
      <c r="AA61" s="2261"/>
      <c r="AB61" s="2261"/>
      <c r="AC61" s="2261"/>
      <c r="AD61" s="2261"/>
      <c r="AE61" s="2261"/>
      <c r="AF61" s="2261"/>
      <c r="AG61" s="2261"/>
      <c r="AH61" s="2261"/>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262" t="s">
        <v>1505</v>
      </c>
      <c r="N68" s="2262"/>
      <c r="O68" s="671"/>
      <c r="P68" s="671"/>
      <c r="Q68" s="671"/>
      <c r="R68" s="671"/>
      <c r="S68" s="671"/>
      <c r="T68" s="671"/>
      <c r="U68" s="671"/>
      <c r="V68" s="671"/>
      <c r="W68" s="671"/>
      <c r="X68" s="2263" t="s">
        <v>1506</v>
      </c>
      <c r="Y68" s="2263"/>
      <c r="Z68" s="671"/>
      <c r="AA68" s="671"/>
      <c r="AB68" s="671"/>
      <c r="AC68" s="675"/>
      <c r="AD68" s="693"/>
      <c r="AE68" s="696"/>
      <c r="AF68" s="696"/>
      <c r="AG68" s="696"/>
      <c r="AH68" s="693"/>
      <c r="AI68" s="693"/>
      <c r="AJ68" s="693"/>
      <c r="AK68" s="693"/>
      <c r="AL68" s="693"/>
    </row>
    <row r="69" spans="1:41" ht="41.5" customHeight="1">
      <c r="A69" s="2260" t="s">
        <v>1502</v>
      </c>
      <c r="B69" s="2261"/>
      <c r="C69" s="2261"/>
      <c r="D69" s="2261"/>
      <c r="E69" s="2261"/>
      <c r="F69" s="2261"/>
      <c r="G69" s="2261"/>
      <c r="H69" s="2261"/>
      <c r="I69" s="2261"/>
      <c r="J69" s="2261"/>
      <c r="K69" s="2261"/>
      <c r="L69" s="2261"/>
      <c r="M69" s="2261"/>
      <c r="N69" s="2261"/>
      <c r="O69" s="2261"/>
      <c r="P69" s="2261"/>
      <c r="Q69" s="2261"/>
      <c r="R69" s="2261"/>
      <c r="S69" s="2261"/>
      <c r="T69" s="2261"/>
      <c r="U69" s="2261"/>
      <c r="V69" s="2261"/>
      <c r="W69" s="2261"/>
      <c r="X69" s="2261"/>
      <c r="Y69" s="2261"/>
      <c r="Z69" s="2261"/>
      <c r="AA69" s="2261"/>
      <c r="AB69" s="2261"/>
      <c r="AC69" s="2261"/>
      <c r="AD69" s="2261"/>
      <c r="AE69" s="2261"/>
      <c r="AF69" s="2261"/>
      <c r="AG69" s="2261"/>
      <c r="AH69" s="2261"/>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64" t="s">
        <v>606</v>
      </c>
      <c r="O70" s="2264"/>
      <c r="P70" s="2264" t="s">
        <v>609</v>
      </c>
      <c r="Q70" s="2264"/>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60" t="s">
        <v>1502</v>
      </c>
      <c r="B77" s="2261"/>
      <c r="C77" s="2261"/>
      <c r="D77" s="2261"/>
      <c r="E77" s="2261"/>
      <c r="F77" s="2261"/>
      <c r="G77" s="2261"/>
      <c r="H77" s="2261"/>
      <c r="I77" s="2261"/>
      <c r="J77" s="2261"/>
      <c r="K77" s="2261"/>
      <c r="L77" s="2261"/>
      <c r="M77" s="2261"/>
      <c r="N77" s="2261"/>
      <c r="O77" s="2261"/>
      <c r="P77" s="2261"/>
      <c r="Q77" s="2261"/>
      <c r="R77" s="2261"/>
      <c r="S77" s="2261"/>
      <c r="T77" s="2261"/>
      <c r="U77" s="2261"/>
      <c r="V77" s="2261"/>
      <c r="W77" s="2261"/>
      <c r="X77" s="2259" t="s">
        <v>1563</v>
      </c>
      <c r="Y77" s="2259"/>
      <c r="Z77" s="2259"/>
      <c r="AA77" s="2259"/>
      <c r="AB77" s="2259"/>
      <c r="AC77" s="2259"/>
      <c r="AD77" s="2259"/>
      <c r="AE77" s="2259"/>
      <c r="AF77" s="2259"/>
      <c r="AG77" s="2259"/>
      <c r="AH77" s="2259"/>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64" t="s">
        <v>1621</v>
      </c>
      <c r="E79" s="2264"/>
      <c r="F79" s="2264" t="s">
        <v>1623</v>
      </c>
      <c r="G79" s="2264"/>
      <c r="H79" s="2264" t="s">
        <v>1624</v>
      </c>
      <c r="I79" s="2264"/>
      <c r="J79" s="2264" t="s">
        <v>1625</v>
      </c>
      <c r="K79" s="2264"/>
      <c r="L79" s="2264" t="s">
        <v>1252</v>
      </c>
      <c r="M79" s="2264"/>
      <c r="N79" s="2264" t="s">
        <v>1253</v>
      </c>
      <c r="O79" s="2264"/>
      <c r="P79" s="2264" t="s">
        <v>1255</v>
      </c>
      <c r="Q79" s="2264"/>
      <c r="R79" s="2264" t="s">
        <v>1256</v>
      </c>
      <c r="S79" s="2264"/>
      <c r="T79" s="2264" t="s">
        <v>1257</v>
      </c>
      <c r="U79" s="2264"/>
      <c r="V79" s="2264" t="s">
        <v>1258</v>
      </c>
      <c r="W79" s="2264"/>
      <c r="X79" s="2264" t="s">
        <v>623</v>
      </c>
      <c r="Y79" s="2264"/>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258" t="s">
        <v>1562</v>
      </c>
      <c r="B85" s="2259"/>
      <c r="C85" s="2259"/>
      <c r="D85" s="2259"/>
      <c r="E85" s="2259"/>
      <c r="F85" s="2259"/>
      <c r="G85" s="2259"/>
      <c r="H85" s="2259"/>
      <c r="I85" s="2261" t="s">
        <v>1692</v>
      </c>
      <c r="J85" s="2261"/>
      <c r="K85" s="2261"/>
      <c r="L85" s="2261"/>
      <c r="M85" s="2261"/>
      <c r="N85" s="2261"/>
      <c r="O85" s="2261"/>
      <c r="P85" s="2261"/>
      <c r="Q85" s="2261"/>
      <c r="R85" s="2261"/>
      <c r="S85" s="2261"/>
      <c r="T85" s="2261"/>
      <c r="U85" s="2261"/>
      <c r="V85" s="2261"/>
      <c r="W85" s="2261"/>
      <c r="X85" s="2261"/>
      <c r="Y85" s="2261"/>
      <c r="Z85" s="2261"/>
      <c r="AA85" s="2261"/>
      <c r="AB85" s="2261"/>
      <c r="AC85" s="2261"/>
      <c r="AD85" s="2261"/>
      <c r="AE85" s="2261"/>
      <c r="AF85" s="2261"/>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60" t="s">
        <v>1693</v>
      </c>
      <c r="B93" s="2261"/>
      <c r="C93" s="2261"/>
      <c r="D93" s="2261"/>
      <c r="E93" s="2261"/>
      <c r="F93" s="2261"/>
      <c r="G93" s="2261"/>
      <c r="H93" s="2261"/>
      <c r="I93" s="2261"/>
      <c r="J93" s="2261"/>
      <c r="K93" s="2261"/>
      <c r="L93" s="2261"/>
      <c r="M93" s="2261"/>
      <c r="N93" s="2261"/>
      <c r="O93" s="2261"/>
      <c r="P93" s="2261"/>
      <c r="Q93" s="2261"/>
      <c r="R93" s="2261"/>
      <c r="S93" s="2261"/>
      <c r="T93" s="2261"/>
      <c r="U93" s="2261"/>
      <c r="V93" s="2261"/>
      <c r="W93" s="2261"/>
      <c r="X93" s="2261"/>
      <c r="Y93" s="2261"/>
      <c r="Z93" s="2261"/>
      <c r="AA93" s="2261"/>
      <c r="AB93" s="2261"/>
      <c r="AC93" s="2261"/>
      <c r="AD93" s="2261"/>
      <c r="AE93" s="2261"/>
      <c r="AF93" s="2261"/>
      <c r="AG93" s="2261"/>
      <c r="AH93" s="2261"/>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60" t="s">
        <v>1693</v>
      </c>
      <c r="B102" s="2261"/>
      <c r="C102" s="2261"/>
      <c r="D102" s="2261"/>
      <c r="E102" s="2261"/>
      <c r="F102" s="2261"/>
      <c r="G102" s="2261"/>
      <c r="H102" s="2261"/>
      <c r="I102" s="2261"/>
      <c r="J102" s="2261"/>
      <c r="K102" s="2261"/>
      <c r="L102" s="2261"/>
      <c r="M102" s="2261"/>
      <c r="N102" s="2261"/>
      <c r="O102" s="2261"/>
      <c r="P102" s="2261"/>
      <c r="Q102" s="2261"/>
      <c r="R102" s="2261"/>
      <c r="S102" s="2261"/>
      <c r="T102" s="2261"/>
      <c r="U102" s="2261"/>
      <c r="V102" s="2261"/>
      <c r="W102" s="2261"/>
      <c r="X102" s="2261"/>
      <c r="Y102" s="2261"/>
      <c r="Z102" s="2261"/>
      <c r="AA102" s="2261"/>
      <c r="AB102" s="2261"/>
      <c r="AC102" s="2261"/>
      <c r="AD102" s="2261"/>
      <c r="AE102" s="2261"/>
      <c r="AF102" s="2261"/>
      <c r="AG102" s="2261"/>
      <c r="AH102" s="2261"/>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265" t="s">
        <v>1605</v>
      </c>
      <c r="X110" s="2265"/>
      <c r="Y110" s="2265"/>
      <c r="Z110" s="702"/>
      <c r="AA110" s="671"/>
      <c r="AB110" s="703"/>
      <c r="AC110" s="675"/>
      <c r="AD110" s="676"/>
      <c r="AE110" s="669"/>
      <c r="AF110" s="669"/>
      <c r="AG110" s="669"/>
    </row>
    <row r="111" spans="1:45" ht="41" customHeight="1">
      <c r="A111" s="2260" t="s">
        <v>1502</v>
      </c>
      <c r="B111" s="2261"/>
      <c r="C111" s="2261"/>
      <c r="D111" s="2261"/>
      <c r="E111" s="2261"/>
      <c r="F111" s="2261"/>
      <c r="G111" s="2261"/>
      <c r="H111" s="2261"/>
      <c r="I111" s="2261"/>
      <c r="J111" s="2261"/>
      <c r="K111" s="2261"/>
      <c r="L111" s="2261"/>
      <c r="M111" s="2261"/>
      <c r="N111" s="2261"/>
      <c r="O111" s="2261"/>
      <c r="P111" s="2261"/>
      <c r="Q111" s="2261"/>
      <c r="R111" s="2261"/>
      <c r="S111" s="2261"/>
      <c r="T111" s="2261"/>
      <c r="U111" s="2261"/>
      <c r="V111" s="2261"/>
      <c r="W111" s="2261"/>
      <c r="X111" s="2261"/>
      <c r="Y111" s="2261"/>
      <c r="Z111" s="2261"/>
      <c r="AA111" s="2261"/>
      <c r="AB111" s="2261"/>
      <c r="AC111" s="2261"/>
      <c r="AD111" s="2261"/>
      <c r="AE111" s="2261"/>
      <c r="AF111" s="2261"/>
      <c r="AG111" s="2261"/>
      <c r="AH111" s="2261"/>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64" t="s">
        <v>676</v>
      </c>
      <c r="M112" s="2264"/>
      <c r="N112" s="657" t="s">
        <v>677</v>
      </c>
      <c r="O112" s="656"/>
      <c r="P112" s="2264" t="s">
        <v>678</v>
      </c>
      <c r="Q112" s="2264"/>
      <c r="R112" s="657" t="s">
        <v>679</v>
      </c>
      <c r="S112" s="656"/>
      <c r="T112" s="657" t="s">
        <v>680</v>
      </c>
      <c r="U112" s="656"/>
      <c r="V112" s="657" t="s">
        <v>681</v>
      </c>
      <c r="W112" s="656"/>
      <c r="X112" s="657" t="s">
        <v>682</v>
      </c>
      <c r="Y112" s="656"/>
      <c r="Z112" s="2264" t="s">
        <v>683</v>
      </c>
      <c r="AA112" s="2264"/>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60" t="s">
        <v>1502</v>
      </c>
      <c r="B119" s="2261"/>
      <c r="C119" s="2261"/>
      <c r="D119" s="2261"/>
      <c r="E119" s="2261"/>
      <c r="F119" s="2261"/>
      <c r="G119" s="2261"/>
      <c r="H119" s="2261"/>
      <c r="I119" s="2261"/>
      <c r="J119" s="2261"/>
      <c r="K119" s="2261"/>
      <c r="L119" s="2261"/>
      <c r="M119" s="2261"/>
      <c r="N119" s="2261"/>
      <c r="O119" s="2261"/>
      <c r="P119" s="2261"/>
      <c r="Q119" s="2259" t="s">
        <v>1694</v>
      </c>
      <c r="R119" s="2259"/>
      <c r="S119" s="2259"/>
      <c r="T119" s="2259"/>
      <c r="U119" s="2259"/>
      <c r="V119" s="2259"/>
      <c r="W119" s="2259"/>
      <c r="X119" s="2259"/>
      <c r="Y119" s="2259"/>
      <c r="Z119" s="2259"/>
      <c r="AA119" s="2259"/>
      <c r="AB119" s="2259"/>
      <c r="AC119" s="2259"/>
      <c r="AD119" s="2259"/>
      <c r="AE119" s="2259"/>
      <c r="AF119" s="2259"/>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269" t="s">
        <v>1695</v>
      </c>
      <c r="B127" s="2270"/>
      <c r="C127" s="2270"/>
      <c r="D127" s="2270"/>
      <c r="E127" s="2270"/>
      <c r="F127" s="2271"/>
      <c r="G127" s="2251" t="s">
        <v>1509</v>
      </c>
      <c r="H127" s="2252"/>
      <c r="I127" s="2252"/>
      <c r="J127" s="2252"/>
      <c r="K127" s="2252"/>
      <c r="L127" s="2252"/>
      <c r="M127" s="2252"/>
      <c r="N127" s="2252"/>
      <c r="O127" s="2272"/>
      <c r="P127" s="708"/>
      <c r="Q127" s="708"/>
      <c r="R127" s="708"/>
      <c r="S127" s="2261" t="s">
        <v>1502</v>
      </c>
      <c r="T127" s="2261"/>
      <c r="U127" s="2261"/>
      <c r="V127" s="2261"/>
      <c r="W127" s="2261"/>
      <c r="X127" s="2261"/>
      <c r="Y127" s="2261"/>
      <c r="Z127" s="2261"/>
      <c r="AA127" s="2261"/>
      <c r="AB127" s="2261"/>
      <c r="AC127" s="2261"/>
      <c r="AD127" s="2261"/>
      <c r="AE127" s="2261"/>
      <c r="AF127" s="2261"/>
      <c r="AG127" s="2261"/>
      <c r="AH127" s="2261"/>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64" t="s">
        <v>308</v>
      </c>
      <c r="G129" s="2264"/>
      <c r="H129" s="657" t="s">
        <v>309</v>
      </c>
      <c r="I129" s="657"/>
      <c r="J129" s="657" t="s">
        <v>310</v>
      </c>
      <c r="K129" s="656"/>
      <c r="L129" s="657" t="s">
        <v>311</v>
      </c>
      <c r="M129" s="656"/>
      <c r="N129" s="657" t="s">
        <v>312</v>
      </c>
      <c r="O129" s="656"/>
      <c r="P129" s="657" t="s">
        <v>313</v>
      </c>
      <c r="Q129" s="656"/>
      <c r="R129" s="657" t="s">
        <v>314</v>
      </c>
      <c r="S129" s="656"/>
      <c r="T129" s="2264" t="s">
        <v>315</v>
      </c>
      <c r="U129" s="2264"/>
      <c r="V129" s="2264" t="s">
        <v>319</v>
      </c>
      <c r="W129" s="2264"/>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60" t="s">
        <v>1502</v>
      </c>
      <c r="B136" s="2261"/>
      <c r="C136" s="2261"/>
      <c r="D136" s="2261"/>
      <c r="E136" s="2261"/>
      <c r="F136" s="2261"/>
      <c r="G136" s="2261"/>
      <c r="H136" s="2261"/>
      <c r="I136" s="2261"/>
      <c r="J136" s="2261"/>
      <c r="K136" s="814"/>
      <c r="L136" s="814"/>
      <c r="M136" s="814"/>
      <c r="N136" s="734" t="s">
        <v>214</v>
      </c>
      <c r="O136" s="814"/>
      <c r="P136" s="814"/>
      <c r="Q136" s="814"/>
      <c r="R136" s="814"/>
      <c r="S136" s="814"/>
      <c r="T136" s="814"/>
      <c r="U136" s="2261" t="s">
        <v>1502</v>
      </c>
      <c r="V136" s="2261"/>
      <c r="W136" s="2261"/>
      <c r="X136" s="2261"/>
      <c r="Y136" s="2261"/>
      <c r="Z136" s="2261"/>
      <c r="AA136" s="2261"/>
      <c r="AB136" s="2261"/>
      <c r="AC136" s="2261"/>
      <c r="AD136" s="2261"/>
      <c r="AE136" s="2261"/>
      <c r="AF136" s="2261"/>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66" t="s">
        <v>1502</v>
      </c>
      <c r="B145" s="2266"/>
      <c r="C145" s="2266"/>
      <c r="D145" s="2266"/>
      <c r="E145" s="2266"/>
      <c r="F145" s="2266"/>
      <c r="G145" s="2266"/>
      <c r="H145" s="2266"/>
      <c r="I145" s="2266"/>
      <c r="J145" s="2266"/>
      <c r="K145" s="2266"/>
      <c r="L145" s="2266"/>
      <c r="M145" s="2266"/>
      <c r="N145" s="2266"/>
      <c r="O145" s="2266"/>
      <c r="P145" s="2266"/>
      <c r="Q145" s="2266"/>
      <c r="R145" s="2266"/>
      <c r="S145" s="2266"/>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61" t="s">
        <v>214</v>
      </c>
      <c r="C154" s="2261"/>
      <c r="D154" s="2261"/>
      <c r="E154" s="708"/>
      <c r="F154" s="708"/>
      <c r="G154" s="708"/>
      <c r="H154" s="708"/>
      <c r="I154" s="708"/>
      <c r="J154" s="708"/>
      <c r="K154" s="708"/>
      <c r="L154" s="708"/>
      <c r="M154" s="708"/>
      <c r="N154" s="708"/>
      <c r="O154" s="708"/>
      <c r="P154" s="2267" t="s">
        <v>214</v>
      </c>
      <c r="Q154" s="2267"/>
      <c r="R154" s="2267"/>
      <c r="S154" s="2267"/>
      <c r="T154" s="2267"/>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68" t="s">
        <v>697</v>
      </c>
      <c r="R156" s="2268"/>
      <c r="S156" s="2268" t="s">
        <v>353</v>
      </c>
      <c r="T156" s="2268"/>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273" t="s">
        <v>1615</v>
      </c>
      <c r="AC162" s="2273"/>
      <c r="AD162" s="2273"/>
      <c r="AE162" s="2273"/>
      <c r="AF162" s="2273"/>
      <c r="AG162" s="2273"/>
      <c r="AH162" s="2273"/>
      <c r="AI162" s="854"/>
      <c r="AJ162" s="854"/>
      <c r="AK162" s="854"/>
      <c r="AL162" s="854"/>
    </row>
    <row r="163" spans="1:41" ht="37.5" customHeight="1">
      <c r="A163" s="2266" t="s">
        <v>1502</v>
      </c>
      <c r="B163" s="2266"/>
      <c r="C163" s="2266"/>
      <c r="D163" s="2266"/>
      <c r="E163" s="2266"/>
      <c r="F163" s="2266"/>
      <c r="G163" s="2266"/>
      <c r="H163" s="2266"/>
      <c r="I163" s="2266"/>
      <c r="J163" s="2266"/>
      <c r="K163" s="2266"/>
      <c r="L163" s="2266"/>
      <c r="M163" s="2266"/>
      <c r="N163" s="2266"/>
      <c r="O163" s="2266"/>
      <c r="P163" s="2266"/>
      <c r="Q163" s="2266"/>
      <c r="R163" s="2266"/>
      <c r="S163" s="2266"/>
      <c r="T163" s="2266"/>
      <c r="U163" s="708"/>
      <c r="V163" s="708"/>
      <c r="W163" s="2266" t="s">
        <v>1502</v>
      </c>
      <c r="X163" s="2266"/>
      <c r="Y163" s="2266"/>
      <c r="Z163" s="2266"/>
      <c r="AA163" s="2266"/>
      <c r="AB163" s="2266"/>
      <c r="AC163" s="2266"/>
      <c r="AD163" s="2266"/>
      <c r="AE163" s="2266"/>
      <c r="AF163" s="2266"/>
      <c r="AG163" s="2266"/>
      <c r="AH163" s="2251"/>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274" t="s">
        <v>1670</v>
      </c>
      <c r="B171" s="2274"/>
      <c r="C171" s="2274"/>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275" t="s">
        <v>1511</v>
      </c>
      <c r="B188" s="2276"/>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66" t="s">
        <v>1502</v>
      </c>
      <c r="U197" s="2266"/>
      <c r="V197" s="2266"/>
      <c r="W197" s="2266"/>
      <c r="X197" s="2266"/>
      <c r="Y197" s="2266"/>
      <c r="Z197" s="2266"/>
      <c r="AA197" s="2266"/>
      <c r="AB197" s="2266"/>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64" t="s">
        <v>395</v>
      </c>
      <c r="M199" s="2264"/>
      <c r="N199" s="2264" t="s">
        <v>396</v>
      </c>
      <c r="O199" s="2264"/>
      <c r="P199" s="2264" t="s">
        <v>397</v>
      </c>
      <c r="Q199" s="2264"/>
      <c r="R199" s="657" t="s">
        <v>398</v>
      </c>
      <c r="S199" s="656"/>
      <c r="T199" s="657" t="s">
        <v>400</v>
      </c>
      <c r="U199" s="656"/>
      <c r="V199" s="714" t="s">
        <v>1266</v>
      </c>
      <c r="W199" s="656"/>
      <c r="X199" s="2264" t="s">
        <v>203</v>
      </c>
      <c r="Y199" s="2264"/>
      <c r="Z199" s="2264" t="s">
        <v>402</v>
      </c>
      <c r="AA199" s="2264"/>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61" t="s">
        <v>214</v>
      </c>
      <c r="I205" s="2261"/>
      <c r="J205" s="2261"/>
      <c r="K205" s="2261"/>
      <c r="L205" s="2261"/>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64" t="s">
        <v>1268</v>
      </c>
      <c r="Q207" s="2264"/>
      <c r="R207" s="657" t="s">
        <v>409</v>
      </c>
      <c r="S207" s="656"/>
      <c r="T207" s="2264" t="s">
        <v>410</v>
      </c>
      <c r="U207" s="2264"/>
      <c r="V207" s="2264" t="s">
        <v>704</v>
      </c>
      <c r="W207" s="2264"/>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77"/>
      <c r="G214" s="2277"/>
      <c r="H214" s="2277"/>
      <c r="I214" s="708"/>
      <c r="J214" s="708"/>
      <c r="K214" s="708"/>
      <c r="L214" s="708"/>
      <c r="M214" s="708"/>
      <c r="N214" s="708"/>
      <c r="O214" s="708"/>
      <c r="P214" s="814"/>
      <c r="Q214" s="814"/>
      <c r="R214" s="2261" t="s">
        <v>214</v>
      </c>
      <c r="S214" s="2261"/>
      <c r="T214" s="2261"/>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78" t="s">
        <v>157</v>
      </c>
      <c r="E215" s="2278"/>
      <c r="F215" s="2264" t="s">
        <v>1314</v>
      </c>
      <c r="G215" s="2264"/>
      <c r="H215" s="2264" t="s">
        <v>1512</v>
      </c>
      <c r="I215" s="2264"/>
      <c r="J215" s="657" t="s">
        <v>1316</v>
      </c>
      <c r="K215" s="656"/>
      <c r="L215" s="2264" t="s">
        <v>1317</v>
      </c>
      <c r="M215" s="2264"/>
      <c r="N215" s="2264" t="s">
        <v>420</v>
      </c>
      <c r="O215" s="2264"/>
      <c r="P215" s="2264" t="s">
        <v>421</v>
      </c>
      <c r="Q215" s="2264"/>
      <c r="R215" s="2264" t="s">
        <v>422</v>
      </c>
      <c r="S215" s="2264"/>
      <c r="T215" s="2264" t="s">
        <v>423</v>
      </c>
      <c r="U215" s="2264"/>
      <c r="V215" s="2264" t="s">
        <v>424</v>
      </c>
      <c r="W215" s="2264"/>
      <c r="X215" s="2264" t="s">
        <v>425</v>
      </c>
      <c r="Y215" s="2264"/>
      <c r="Z215" s="2264" t="s">
        <v>426</v>
      </c>
      <c r="AA215" s="2264"/>
      <c r="AB215" s="2264" t="s">
        <v>427</v>
      </c>
      <c r="AC215" s="2264"/>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79" t="s">
        <v>1513</v>
      </c>
      <c r="S221" s="2279"/>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61" t="s">
        <v>214</v>
      </c>
      <c r="G222" s="2261"/>
      <c r="H222" s="2261"/>
      <c r="I222" s="2261"/>
      <c r="J222" s="2261"/>
      <c r="K222" s="814"/>
      <c r="L222" s="708"/>
      <c r="M222" s="708"/>
      <c r="N222" s="734" t="s">
        <v>214</v>
      </c>
      <c r="O222" s="708"/>
      <c r="P222" s="708"/>
      <c r="Q222" s="708"/>
      <c r="R222" s="2261" t="s">
        <v>214</v>
      </c>
      <c r="S222" s="2261"/>
      <c r="T222" s="2261"/>
      <c r="U222" s="735"/>
      <c r="V222" s="735"/>
      <c r="W222" s="735"/>
      <c r="X222" s="735"/>
      <c r="Y222" s="735"/>
      <c r="Z222" s="2261" t="s">
        <v>214</v>
      </c>
      <c r="AA222" s="2261"/>
      <c r="AB222" s="2261"/>
      <c r="AC222" s="2261"/>
      <c r="AD222" s="735"/>
      <c r="AE222" s="735"/>
      <c r="AF222" s="735"/>
      <c r="AG222" s="734"/>
      <c r="AH222" s="734"/>
      <c r="AI222" s="852"/>
      <c r="AJ222" s="852"/>
      <c r="AK222" s="852"/>
      <c r="AL222" s="852"/>
    </row>
    <row r="223" spans="1:41" ht="54.5" customHeight="1">
      <c r="A223" s="2280" t="s">
        <v>429</v>
      </c>
      <c r="B223" s="2268"/>
      <c r="C223" s="2268" t="s">
        <v>1514</v>
      </c>
      <c r="D223" s="2268"/>
      <c r="E223" s="656"/>
      <c r="F223" s="2264" t="s">
        <v>1515</v>
      </c>
      <c r="G223" s="2264"/>
      <c r="H223" s="2281" t="s">
        <v>432</v>
      </c>
      <c r="I223" s="2281"/>
      <c r="J223" s="2264" t="s">
        <v>433</v>
      </c>
      <c r="K223" s="2264"/>
      <c r="L223" s="2264" t="s">
        <v>434</v>
      </c>
      <c r="M223" s="2264"/>
      <c r="N223" s="2264" t="s">
        <v>435</v>
      </c>
      <c r="O223" s="2264"/>
      <c r="P223" s="2264" t="s">
        <v>436</v>
      </c>
      <c r="Q223" s="2264"/>
      <c r="R223" s="2264" t="s">
        <v>437</v>
      </c>
      <c r="S223" s="2264"/>
      <c r="T223" s="2264" t="s">
        <v>438</v>
      </c>
      <c r="U223" s="2264"/>
      <c r="V223" s="2264" t="s">
        <v>714</v>
      </c>
      <c r="W223" s="2264"/>
      <c r="X223" s="752" t="s">
        <v>1516</v>
      </c>
      <c r="Y223" s="2268" t="s">
        <v>1517</v>
      </c>
      <c r="Z223" s="2268"/>
      <c r="AA223" s="693"/>
      <c r="AB223" s="2264" t="s">
        <v>443</v>
      </c>
      <c r="AC223" s="2264"/>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60" t="s">
        <v>1502</v>
      </c>
      <c r="B230" s="2261"/>
      <c r="C230" s="2261"/>
      <c r="D230" s="2261"/>
      <c r="E230" s="2261"/>
      <c r="F230" s="2261"/>
      <c r="G230" s="2261"/>
      <c r="H230" s="2282"/>
      <c r="I230" s="2282"/>
      <c r="J230" s="2282"/>
      <c r="K230" s="2282"/>
      <c r="L230" s="2282"/>
      <c r="M230" s="2282"/>
      <c r="N230" s="2282"/>
      <c r="O230" s="2282"/>
      <c r="P230" s="2283"/>
      <c r="Q230" s="2251" t="s">
        <v>1502</v>
      </c>
      <c r="R230" s="2252"/>
      <c r="S230" s="2252"/>
      <c r="T230" s="2252"/>
      <c r="U230" s="2252"/>
      <c r="V230" s="2252"/>
      <c r="W230" s="2252"/>
      <c r="X230" s="2252"/>
      <c r="Y230" s="2284"/>
      <c r="Z230" s="2284"/>
      <c r="AA230" s="2284"/>
      <c r="AB230" s="2284"/>
      <c r="AC230" s="2284"/>
      <c r="AD230" s="2284"/>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68" t="s">
        <v>444</v>
      </c>
      <c r="B232" s="2268"/>
      <c r="C232" s="693"/>
      <c r="D232" s="2264" t="s">
        <v>445</v>
      </c>
      <c r="E232" s="2264"/>
      <c r="F232" s="2264" t="s">
        <v>446</v>
      </c>
      <c r="G232" s="2264"/>
      <c r="H232" s="2264" t="s">
        <v>1518</v>
      </c>
      <c r="I232" s="2264"/>
      <c r="J232" s="2264" t="s">
        <v>448</v>
      </c>
      <c r="K232" s="2264"/>
      <c r="L232" s="2264" t="s">
        <v>449</v>
      </c>
      <c r="M232" s="2264"/>
      <c r="N232" s="2264" t="s">
        <v>450</v>
      </c>
      <c r="O232" s="2264"/>
      <c r="P232" s="2264" t="s">
        <v>451</v>
      </c>
      <c r="Q232" s="2264"/>
      <c r="R232" s="2264" t="s">
        <v>453</v>
      </c>
      <c r="S232" s="2264"/>
      <c r="T232" s="2264" t="s">
        <v>454</v>
      </c>
      <c r="U232" s="2264"/>
      <c r="V232" s="2264" t="s">
        <v>455</v>
      </c>
      <c r="W232" s="2264"/>
      <c r="X232" s="2264" t="s">
        <v>456</v>
      </c>
      <c r="Y232" s="2264"/>
      <c r="Z232" s="2264" t="s">
        <v>457</v>
      </c>
      <c r="AA232" s="2264"/>
      <c r="AB232" s="2264" t="s">
        <v>458</v>
      </c>
      <c r="AC232" s="2264"/>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52" t="s">
        <v>214</v>
      </c>
      <c r="W239" s="2252"/>
      <c r="X239" s="2252"/>
      <c r="Y239" s="2252"/>
      <c r="Z239" s="2252"/>
      <c r="AA239" s="2252"/>
      <c r="AB239" s="2252"/>
      <c r="AC239" s="2284"/>
      <c r="AD239" s="2284"/>
      <c r="AE239" s="2284"/>
      <c r="AF239" s="2284"/>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68" t="s">
        <v>459</v>
      </c>
      <c r="B241" s="2268"/>
      <c r="C241" s="756"/>
      <c r="D241" s="2264" t="s">
        <v>460</v>
      </c>
      <c r="E241" s="2264"/>
      <c r="F241" s="2264" t="s">
        <v>461</v>
      </c>
      <c r="G241" s="2264"/>
      <c r="H241" s="2264" t="s">
        <v>462</v>
      </c>
      <c r="I241" s="2264"/>
      <c r="J241" s="657" t="s">
        <v>463</v>
      </c>
      <c r="K241" s="2268" t="s">
        <v>464</v>
      </c>
      <c r="L241" s="2268"/>
      <c r="M241" s="658" t="s">
        <v>1496</v>
      </c>
      <c r="N241" s="2264" t="s">
        <v>719</v>
      </c>
      <c r="O241" s="2264"/>
      <c r="P241" s="2264" t="s">
        <v>720</v>
      </c>
      <c r="Q241" s="2264"/>
      <c r="R241" s="2264" t="s">
        <v>721</v>
      </c>
      <c r="S241" s="2264"/>
      <c r="T241" s="2264" t="s">
        <v>722</v>
      </c>
      <c r="U241" s="2264"/>
      <c r="V241" s="2264" t="s">
        <v>723</v>
      </c>
      <c r="W241" s="2264"/>
      <c r="X241" s="2264" t="s">
        <v>724</v>
      </c>
      <c r="Y241" s="2264"/>
      <c r="Z241" s="2264" t="s">
        <v>725</v>
      </c>
      <c r="AA241" s="2264"/>
      <c r="AB241" s="2264" t="s">
        <v>726</v>
      </c>
      <c r="AC241" s="2264"/>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52" t="s">
        <v>1502</v>
      </c>
      <c r="P247" s="2252"/>
      <c r="Q247" s="2252"/>
      <c r="R247" s="2252"/>
      <c r="S247" s="2272"/>
      <c r="T247" s="978"/>
      <c r="U247" s="2286" t="s">
        <v>1502</v>
      </c>
      <c r="V247" s="2287"/>
      <c r="W247" s="2288"/>
      <c r="X247" s="2289"/>
      <c r="Y247" s="2284"/>
      <c r="Z247" s="2284"/>
      <c r="AA247" s="2284"/>
      <c r="AB247" s="2284"/>
      <c r="AC247" s="2284"/>
      <c r="AD247" s="2284"/>
      <c r="AE247" s="2284"/>
      <c r="AF247" s="2284"/>
      <c r="AG247" s="2284"/>
      <c r="AH247" s="2284"/>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64" t="s">
        <v>728</v>
      </c>
      <c r="E249" s="2264"/>
      <c r="F249" s="2264" t="s">
        <v>729</v>
      </c>
      <c r="G249" s="2264"/>
      <c r="H249" s="2264" t="s">
        <v>730</v>
      </c>
      <c r="I249" s="2264"/>
      <c r="J249" s="657" t="s">
        <v>731</v>
      </c>
      <c r="K249" s="657"/>
      <c r="L249" s="2264" t="s">
        <v>732</v>
      </c>
      <c r="M249" s="2264"/>
      <c r="N249" s="2264" t="s">
        <v>733</v>
      </c>
      <c r="O249" s="2264"/>
      <c r="P249" s="2264" t="s">
        <v>734</v>
      </c>
      <c r="Q249" s="2264"/>
      <c r="R249" s="2264" t="s">
        <v>735</v>
      </c>
      <c r="S249" s="2264"/>
      <c r="T249" s="2264" t="s">
        <v>736</v>
      </c>
      <c r="U249" s="2264"/>
      <c r="V249" s="2264" t="s">
        <v>737</v>
      </c>
      <c r="W249" s="2264"/>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61" t="s">
        <v>214</v>
      </c>
      <c r="K255" s="2261"/>
      <c r="L255" s="2261"/>
      <c r="M255" s="2261"/>
      <c r="N255" s="2261"/>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85" t="s">
        <v>214</v>
      </c>
      <c r="M279" s="2285"/>
      <c r="N279" s="2285"/>
      <c r="O279" s="2285"/>
      <c r="P279" s="2285"/>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84"/>
      <c r="K304" s="2284"/>
      <c r="L304" s="2284"/>
      <c r="M304" s="2284"/>
      <c r="N304" s="2284"/>
      <c r="O304" s="2284"/>
      <c r="P304" s="2284"/>
      <c r="Q304" s="2284"/>
      <c r="R304" s="2284"/>
      <c r="S304" s="2284"/>
      <c r="T304" s="2284"/>
      <c r="U304" s="2284"/>
      <c r="V304" s="2284"/>
      <c r="W304" s="2284"/>
      <c r="X304" s="2284"/>
      <c r="Y304" s="2284"/>
      <c r="Z304" s="2252" t="s">
        <v>1525</v>
      </c>
      <c r="AA304" s="2252"/>
      <c r="AB304" s="2252"/>
      <c r="AC304" s="2252"/>
      <c r="AD304" s="2252"/>
      <c r="AE304" s="2252"/>
      <c r="AF304" s="2272"/>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96" t="s">
        <v>1499</v>
      </c>
      <c r="Q305" s="2296"/>
      <c r="R305" s="693"/>
      <c r="S305" s="676"/>
      <c r="T305" s="971">
        <v>1</v>
      </c>
      <c r="U305" s="2297" t="s">
        <v>1519</v>
      </c>
      <c r="V305" s="2297"/>
      <c r="W305" s="2297"/>
      <c r="X305" s="2297"/>
      <c r="Y305" s="2297"/>
      <c r="Z305" s="2290"/>
      <c r="AA305" s="2290"/>
      <c r="AB305" s="2293"/>
      <c r="AC305" s="2293"/>
      <c r="AD305" s="2298"/>
      <c r="AE305" s="2299"/>
      <c r="AF305" s="2299"/>
      <c r="AG305" s="2299"/>
      <c r="AH305" s="2299"/>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90" t="s">
        <v>1520</v>
      </c>
      <c r="V306" s="2290"/>
      <c r="W306" s="2290"/>
      <c r="X306" s="2290"/>
      <c r="Y306" s="2290"/>
      <c r="Z306" s="2290"/>
      <c r="AA306" s="2290"/>
      <c r="AB306" s="2291"/>
      <c r="AC306" s="2291"/>
      <c r="AD306" s="2300">
        <f>AB306+AB307+AB308</f>
        <v>0</v>
      </c>
      <c r="AE306" s="2300"/>
      <c r="AF306" s="2300"/>
      <c r="AG306" s="2300"/>
      <c r="AH306" s="2300"/>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301" t="s">
        <v>1521</v>
      </c>
      <c r="V307" s="2302"/>
      <c r="W307" s="2302"/>
      <c r="X307" s="2302"/>
      <c r="Y307" s="2302"/>
      <c r="Z307" s="2302"/>
      <c r="AA307" s="2303"/>
      <c r="AB307" s="2291"/>
      <c r="AC307" s="2291"/>
      <c r="AD307" s="2300"/>
      <c r="AE307" s="2300"/>
      <c r="AF307" s="2300"/>
      <c r="AG307" s="2300"/>
      <c r="AH307" s="2300"/>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90" t="s">
        <v>1522</v>
      </c>
      <c r="V308" s="2290"/>
      <c r="W308" s="2290"/>
      <c r="X308" s="2290"/>
      <c r="Y308" s="2290"/>
      <c r="Z308" s="2290"/>
      <c r="AA308" s="2290"/>
      <c r="AB308" s="2304"/>
      <c r="AC308" s="2305"/>
      <c r="AD308" s="2300"/>
      <c r="AE308" s="2300"/>
      <c r="AF308" s="2300"/>
      <c r="AG308" s="2300"/>
      <c r="AH308" s="2300"/>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90" t="s">
        <v>1523</v>
      </c>
      <c r="V309" s="2290"/>
      <c r="W309" s="2290"/>
      <c r="X309" s="2290"/>
      <c r="Y309" s="2290"/>
      <c r="Z309" s="2290"/>
      <c r="AA309" s="2290"/>
      <c r="AB309" s="2291"/>
      <c r="AC309" s="2291"/>
      <c r="AD309" s="2292">
        <f>AB309+AB310</f>
        <v>0</v>
      </c>
      <c r="AE309" s="2292"/>
      <c r="AF309" s="2292"/>
      <c r="AG309" s="2292"/>
      <c r="AH309" s="2292"/>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90" t="s">
        <v>1524</v>
      </c>
      <c r="V310" s="2290"/>
      <c r="W310" s="2290"/>
      <c r="X310" s="2290"/>
      <c r="Y310" s="2290"/>
      <c r="Z310" s="2290"/>
      <c r="AA310" s="2290"/>
      <c r="AB310" s="2293"/>
      <c r="AC310" s="2293"/>
      <c r="AD310" s="2292"/>
      <c r="AE310" s="2292"/>
      <c r="AF310" s="2292"/>
      <c r="AG310" s="2292"/>
      <c r="AH310" s="2292"/>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94" t="s">
        <v>1526</v>
      </c>
      <c r="V311" s="2294"/>
      <c r="W311" s="2294"/>
      <c r="X311" s="2294"/>
      <c r="Y311" s="2294"/>
      <c r="Z311" s="2294"/>
      <c r="AA311" s="2294"/>
      <c r="AB311" s="2295"/>
      <c r="AC311" s="2295"/>
      <c r="AD311" s="2292"/>
      <c r="AE311" s="2292"/>
      <c r="AF311" s="2292"/>
      <c r="AG311" s="2292"/>
      <c r="AH311" s="2292"/>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25">
        <v>52</v>
      </c>
      <c r="B1" s="2326"/>
      <c r="C1" s="2326"/>
      <c r="D1" s="2326"/>
      <c r="E1" s="2326"/>
      <c r="F1" s="2326"/>
      <c r="G1" s="2326"/>
      <c r="H1" s="2326"/>
      <c r="I1" s="2326"/>
      <c r="J1" s="2326"/>
      <c r="K1" s="2326"/>
      <c r="L1" s="2326"/>
      <c r="M1" s="2326"/>
      <c r="N1" s="2326"/>
      <c r="O1" s="2326"/>
      <c r="P1" s="2326"/>
      <c r="Q1" s="2326"/>
      <c r="R1" s="2326"/>
      <c r="S1" s="2326"/>
      <c r="T1" s="2326"/>
      <c r="U1" s="2326"/>
      <c r="V1" s="2326"/>
      <c r="W1" s="2326"/>
      <c r="X1" s="2326"/>
      <c r="Y1" s="2326"/>
      <c r="Z1" s="2326"/>
      <c r="AA1" s="2326"/>
      <c r="AB1" s="2326"/>
      <c r="AC1" s="2326"/>
      <c r="AD1" s="2326"/>
      <c r="AE1" s="2327"/>
      <c r="AF1" s="438"/>
      <c r="AG1" s="438"/>
      <c r="AH1" s="438"/>
      <c r="AI1" s="438"/>
      <c r="AJ1" s="438"/>
      <c r="AK1" s="439"/>
    </row>
    <row r="2" spans="1:37">
      <c r="A2" s="2328">
        <f ca="1">NOW()-1</f>
        <v>46184.443374421295</v>
      </c>
      <c r="B2" s="2329"/>
      <c r="C2" s="2329"/>
      <c r="D2" s="2329"/>
      <c r="E2" s="2329"/>
      <c r="F2" s="2329"/>
      <c r="G2" s="2329"/>
      <c r="H2" s="2329"/>
      <c r="I2" s="2329"/>
      <c r="J2" s="2329"/>
      <c r="K2" s="2329"/>
      <c r="L2" s="2329"/>
      <c r="M2" s="2329"/>
      <c r="N2" s="2329"/>
      <c r="O2" s="2329"/>
      <c r="P2" s="2329"/>
      <c r="Q2" s="2329"/>
      <c r="R2" s="2329"/>
      <c r="S2" s="2329"/>
      <c r="T2" s="2329"/>
      <c r="U2" s="2329"/>
      <c r="V2" s="2329"/>
      <c r="W2" s="2329"/>
      <c r="X2" s="2329"/>
      <c r="Y2" s="2329"/>
      <c r="Z2" s="2329"/>
      <c r="AA2" s="2329"/>
      <c r="AB2" s="2329"/>
      <c r="AC2" s="2329"/>
      <c r="AD2" s="2329"/>
      <c r="AE2" s="441"/>
      <c r="AK2" s="442"/>
    </row>
    <row r="3" spans="1:37" ht="12.5" thickBot="1">
      <c r="A3" s="2330" t="s">
        <v>1149</v>
      </c>
      <c r="B3" s="2331"/>
      <c r="C3" s="2331"/>
      <c r="D3" s="2331"/>
      <c r="E3" s="2331"/>
      <c r="F3" s="2331"/>
      <c r="G3" s="2331"/>
      <c r="H3" s="2331"/>
      <c r="I3" s="2331"/>
      <c r="J3" s="2331"/>
      <c r="K3" s="2331"/>
      <c r="L3" s="2331"/>
      <c r="M3" s="2331"/>
      <c r="N3" s="2331"/>
      <c r="O3" s="2331"/>
      <c r="P3" s="2331"/>
      <c r="Q3" s="2331"/>
      <c r="R3" s="2331"/>
      <c r="S3" s="2331"/>
      <c r="T3" s="2331"/>
      <c r="U3" s="2331"/>
      <c r="V3" s="2331"/>
      <c r="W3" s="2331"/>
      <c r="X3" s="2331"/>
      <c r="Y3" s="2331"/>
      <c r="Z3" s="2331"/>
      <c r="AA3" s="2331"/>
      <c r="AB3" s="2331"/>
      <c r="AC3" s="2331"/>
      <c r="AD3" s="2331"/>
      <c r="AE3" s="2332"/>
      <c r="AK3" s="442"/>
    </row>
    <row r="4" spans="1:37">
      <c r="A4" s="2333" t="s">
        <v>1150</v>
      </c>
      <c r="B4" s="2334"/>
      <c r="C4" s="2334"/>
      <c r="D4" s="2334"/>
      <c r="E4" s="2334"/>
      <c r="F4" s="2334"/>
      <c r="G4" s="2334"/>
      <c r="H4" s="2334"/>
      <c r="I4" s="2334"/>
      <c r="J4" s="2334"/>
      <c r="K4" s="2334"/>
      <c r="L4" s="2334"/>
      <c r="M4" s="2334"/>
      <c r="N4" s="2334"/>
      <c r="O4" s="2334"/>
      <c r="P4" s="2335"/>
      <c r="Q4" s="443"/>
      <c r="R4" s="443"/>
      <c r="S4" s="2338"/>
      <c r="T4" s="2338"/>
      <c r="U4" s="2338"/>
      <c r="V4" s="444"/>
      <c r="W4" s="2339"/>
      <c r="X4" s="2339"/>
      <c r="Y4" s="2339"/>
      <c r="Z4" s="2339"/>
      <c r="AA4" s="444"/>
      <c r="AB4" s="444"/>
      <c r="AC4" s="445"/>
      <c r="AD4" s="445"/>
      <c r="AE4" s="446"/>
      <c r="AK4" s="442"/>
    </row>
    <row r="5" spans="1:37">
      <c r="A5" s="2336"/>
      <c r="B5" s="2315"/>
      <c r="C5" s="2315"/>
      <c r="D5" s="2315"/>
      <c r="E5" s="2315"/>
      <c r="F5" s="2315"/>
      <c r="G5" s="2315"/>
      <c r="H5" s="2315"/>
      <c r="I5" s="2315"/>
      <c r="J5" s="2315"/>
      <c r="K5" s="2315"/>
      <c r="L5" s="2315"/>
      <c r="M5" s="2315"/>
      <c r="N5" s="2315"/>
      <c r="O5" s="2315"/>
      <c r="P5" s="2337"/>
      <c r="Q5" s="443"/>
      <c r="R5" s="443"/>
      <c r="S5" s="2340" t="s">
        <v>1151</v>
      </c>
      <c r="T5" s="2340"/>
      <c r="U5" s="2340"/>
      <c r="V5" s="445"/>
      <c r="W5" s="2322" t="s">
        <v>1152</v>
      </c>
      <c r="X5" s="2322"/>
      <c r="Y5" s="2322"/>
      <c r="Z5" s="2322"/>
      <c r="AA5" s="445"/>
      <c r="AB5" s="445"/>
      <c r="AC5" s="445"/>
      <c r="AD5" s="445"/>
      <c r="AE5" s="446"/>
      <c r="AK5" s="442"/>
    </row>
    <row r="6" spans="1:37">
      <c r="A6" s="2309" t="s">
        <v>998</v>
      </c>
      <c r="B6" s="2310"/>
      <c r="C6" s="2310" t="s">
        <v>13</v>
      </c>
      <c r="D6" s="2310"/>
      <c r="E6" s="2310"/>
      <c r="F6" s="2310" t="s">
        <v>1153</v>
      </c>
      <c r="G6" s="2310"/>
      <c r="H6" s="2312" t="s">
        <v>1154</v>
      </c>
      <c r="I6" s="2312"/>
      <c r="J6" s="2312"/>
      <c r="K6" s="2312" t="s">
        <v>1155</v>
      </c>
      <c r="L6" s="2312"/>
      <c r="M6" s="2312"/>
      <c r="N6" s="2312" t="s">
        <v>843</v>
      </c>
      <c r="O6" s="2312"/>
      <c r="P6" s="2314"/>
      <c r="Q6" s="443"/>
      <c r="R6" s="443"/>
      <c r="S6" s="443"/>
      <c r="T6" s="445"/>
      <c r="U6" s="445"/>
      <c r="V6" s="445"/>
      <c r="W6" s="445"/>
      <c r="X6" s="445"/>
      <c r="Y6" s="445"/>
      <c r="Z6" s="445"/>
      <c r="AA6" s="445"/>
      <c r="AB6" s="445"/>
      <c r="AC6" s="445"/>
      <c r="AD6" s="445" t="s">
        <v>50</v>
      </c>
      <c r="AE6" s="446"/>
      <c r="AK6" s="442"/>
    </row>
    <row r="7" spans="1:37">
      <c r="A7" s="2309"/>
      <c r="B7" s="2310"/>
      <c r="C7" s="2310"/>
      <c r="D7" s="2310"/>
      <c r="E7" s="2310"/>
      <c r="F7" s="2310"/>
      <c r="G7" s="2310"/>
      <c r="H7" s="2312"/>
      <c r="I7" s="2312"/>
      <c r="J7" s="2312"/>
      <c r="K7" s="2312"/>
      <c r="L7" s="2312"/>
      <c r="M7" s="2312"/>
      <c r="N7" s="2312"/>
      <c r="O7" s="2312"/>
      <c r="P7" s="2314"/>
      <c r="Q7" s="443"/>
      <c r="R7" s="443"/>
      <c r="S7" s="443"/>
      <c r="T7" s="445"/>
      <c r="U7" s="445"/>
      <c r="V7" s="445"/>
      <c r="W7" s="445"/>
      <c r="X7" s="445"/>
      <c r="Y7" s="445"/>
      <c r="Z7" s="445"/>
      <c r="AA7" s="426"/>
      <c r="AB7" s="426"/>
      <c r="AC7" s="426"/>
      <c r="AD7" s="426"/>
      <c r="AE7" s="446"/>
      <c r="AK7" s="442"/>
    </row>
    <row r="8" spans="1:37" ht="20" customHeight="1">
      <c r="A8" s="2309">
        <v>1</v>
      </c>
      <c r="B8" s="2310"/>
      <c r="C8" s="2315" t="s">
        <v>1156</v>
      </c>
      <c r="D8" s="2315"/>
      <c r="E8" s="2315"/>
      <c r="F8" s="2312" t="s">
        <v>1051</v>
      </c>
      <c r="G8" s="2312"/>
      <c r="H8" s="2313">
        <v>187.17500000000001</v>
      </c>
      <c r="I8" s="2313"/>
      <c r="J8" s="2313"/>
      <c r="K8" s="2313">
        <v>187.17500000000001</v>
      </c>
      <c r="L8" s="2313"/>
      <c r="M8" s="2313"/>
      <c r="N8" s="2312">
        <f t="shared" ref="N8:N16" si="0">H8-K8</f>
        <v>0</v>
      </c>
      <c r="O8" s="2312"/>
      <c r="P8" s="2314"/>
      <c r="Q8" s="443" t="s">
        <v>1404</v>
      </c>
      <c r="R8" s="443"/>
      <c r="S8" s="443"/>
      <c r="T8" s="445"/>
      <c r="U8" s="445"/>
      <c r="V8" s="445"/>
      <c r="W8" s="445"/>
      <c r="X8" s="445"/>
      <c r="Y8" s="445"/>
      <c r="Z8" s="445"/>
      <c r="AA8" s="426"/>
      <c r="AB8" s="426"/>
      <c r="AC8" s="426"/>
      <c r="AD8" s="426"/>
      <c r="AE8" s="446"/>
      <c r="AK8" s="442"/>
    </row>
    <row r="9" spans="1:37" ht="30.65" customHeight="1">
      <c r="A9" s="2309">
        <f>A8+1</f>
        <v>2</v>
      </c>
      <c r="B9" s="2310"/>
      <c r="C9" s="2315" t="s">
        <v>1157</v>
      </c>
      <c r="D9" s="2315"/>
      <c r="E9" s="2315"/>
      <c r="F9" s="2312" t="s">
        <v>1051</v>
      </c>
      <c r="G9" s="2312"/>
      <c r="H9" s="2313">
        <v>187.17500000000001</v>
      </c>
      <c r="I9" s="2313"/>
      <c r="J9" s="2313"/>
      <c r="K9" s="2318">
        <v>169.16800000000001</v>
      </c>
      <c r="L9" s="2319"/>
      <c r="M9" s="2320"/>
      <c r="N9" s="2312">
        <f t="shared" si="0"/>
        <v>18.007000000000005</v>
      </c>
      <c r="O9" s="2312"/>
      <c r="P9" s="2314"/>
      <c r="Q9" s="443" t="s">
        <v>1403</v>
      </c>
      <c r="R9" s="443"/>
      <c r="S9" s="443"/>
      <c r="T9" s="445"/>
      <c r="U9" s="445"/>
      <c r="V9" s="445"/>
      <c r="W9" s="445"/>
      <c r="X9" s="445"/>
      <c r="Y9" s="445"/>
      <c r="Z9" s="445"/>
      <c r="AA9" s="426"/>
      <c r="AB9" s="426"/>
      <c r="AC9" s="426"/>
      <c r="AD9" s="426"/>
      <c r="AE9" s="446"/>
      <c r="AK9" s="442"/>
    </row>
    <row r="10" spans="1:37" ht="33" customHeight="1">
      <c r="A10" s="2309">
        <f t="shared" ref="A10:A16" si="1">A9+1</f>
        <v>3</v>
      </c>
      <c r="B10" s="2310"/>
      <c r="C10" s="2315" t="s">
        <v>1158</v>
      </c>
      <c r="D10" s="2315"/>
      <c r="E10" s="2315"/>
      <c r="F10" s="2316" t="s">
        <v>1159</v>
      </c>
      <c r="G10" s="2317"/>
      <c r="H10" s="2318">
        <v>73</v>
      </c>
      <c r="I10" s="2319"/>
      <c r="J10" s="2320"/>
      <c r="K10" s="2321">
        <v>73</v>
      </c>
      <c r="L10" s="2321"/>
      <c r="M10" s="2321"/>
      <c r="N10" s="2312">
        <f t="shared" si="0"/>
        <v>0</v>
      </c>
      <c r="O10" s="2312"/>
      <c r="P10" s="2314"/>
      <c r="Q10" s="443"/>
      <c r="R10" s="443"/>
      <c r="S10" s="443"/>
      <c r="T10" s="445"/>
      <c r="U10" s="445"/>
      <c r="V10" s="445"/>
      <c r="W10" s="445"/>
      <c r="X10" s="445"/>
      <c r="Y10" s="445"/>
      <c r="Z10" s="445"/>
      <c r="AA10" s="426"/>
      <c r="AB10" s="426"/>
      <c r="AC10" s="426"/>
      <c r="AD10" s="426"/>
      <c r="AE10" s="446"/>
      <c r="AK10" s="442"/>
    </row>
    <row r="11" spans="1:37" ht="25.75" customHeight="1">
      <c r="A11" s="2309">
        <f t="shared" si="1"/>
        <v>4</v>
      </c>
      <c r="B11" s="2310"/>
      <c r="C11" s="2315" t="s">
        <v>290</v>
      </c>
      <c r="D11" s="2315"/>
      <c r="E11" s="2315"/>
      <c r="F11" s="2316" t="s">
        <v>1159</v>
      </c>
      <c r="G11" s="2317"/>
      <c r="H11" s="2318">
        <v>495</v>
      </c>
      <c r="I11" s="2319"/>
      <c r="J11" s="2320"/>
      <c r="K11" s="2321">
        <v>79</v>
      </c>
      <c r="L11" s="2321"/>
      <c r="M11" s="2321"/>
      <c r="N11" s="2312">
        <f t="shared" si="0"/>
        <v>416</v>
      </c>
      <c r="O11" s="2312"/>
      <c r="P11" s="2314"/>
      <c r="Q11" s="443"/>
      <c r="R11" s="443"/>
      <c r="S11" s="445"/>
      <c r="T11" s="445"/>
      <c r="U11" s="445"/>
      <c r="V11" s="445"/>
      <c r="W11" s="445"/>
      <c r="X11" s="445"/>
      <c r="Y11" s="445"/>
      <c r="Z11" s="445"/>
      <c r="AA11" s="427" t="s">
        <v>1160</v>
      </c>
      <c r="AB11" s="426"/>
      <c r="AC11" s="426"/>
      <c r="AD11" s="426"/>
      <c r="AE11" s="446"/>
      <c r="AK11" s="442"/>
    </row>
    <row r="12" spans="1:37" ht="21" customHeight="1">
      <c r="A12" s="2309">
        <f t="shared" si="1"/>
        <v>5</v>
      </c>
      <c r="B12" s="2310"/>
      <c r="C12" s="2315" t="s">
        <v>291</v>
      </c>
      <c r="D12" s="2315"/>
      <c r="E12" s="2315"/>
      <c r="F12" s="2316" t="s">
        <v>1161</v>
      </c>
      <c r="G12" s="2317"/>
      <c r="H12" s="2318">
        <v>497</v>
      </c>
      <c r="I12" s="2319"/>
      <c r="J12" s="2320"/>
      <c r="K12" s="2321">
        <v>61</v>
      </c>
      <c r="L12" s="2321"/>
      <c r="M12" s="2321"/>
      <c r="N12" s="2312">
        <f t="shared" si="0"/>
        <v>436</v>
      </c>
      <c r="O12" s="2312"/>
      <c r="P12" s="2314"/>
      <c r="Q12" s="443"/>
      <c r="R12" s="443"/>
      <c r="S12" s="447" t="s">
        <v>1162</v>
      </c>
      <c r="T12" s="445"/>
      <c r="U12" s="445"/>
      <c r="V12" s="2322" t="s">
        <v>205</v>
      </c>
      <c r="W12" s="2322"/>
      <c r="X12" s="2322"/>
      <c r="Y12" s="445"/>
      <c r="Z12" s="445"/>
      <c r="AA12" s="426"/>
      <c r="AB12" s="2323"/>
      <c r="AC12" s="2323"/>
      <c r="AD12" s="426"/>
      <c r="AE12" s="448" t="s">
        <v>1163</v>
      </c>
      <c r="AK12" s="442"/>
    </row>
    <row r="13" spans="1:37">
      <c r="A13" s="2309">
        <f t="shared" si="1"/>
        <v>6</v>
      </c>
      <c r="B13" s="2310"/>
      <c r="C13" s="2315" t="s">
        <v>1164</v>
      </c>
      <c r="D13" s="2315"/>
      <c r="E13" s="2315"/>
      <c r="F13" s="2316" t="s">
        <v>1159</v>
      </c>
      <c r="G13" s="2317"/>
      <c r="H13" s="2318">
        <v>495</v>
      </c>
      <c r="I13" s="2319"/>
      <c r="J13" s="2320"/>
      <c r="K13" s="2321"/>
      <c r="L13" s="2321"/>
      <c r="M13" s="2321"/>
      <c r="N13" s="2312">
        <f t="shared" si="0"/>
        <v>495</v>
      </c>
      <c r="O13" s="2312"/>
      <c r="P13" s="2314"/>
      <c r="Q13" s="443"/>
      <c r="R13" s="443"/>
      <c r="S13" s="445" t="s">
        <v>291</v>
      </c>
      <c r="T13" s="445"/>
      <c r="U13" s="445"/>
      <c r="V13" s="2324"/>
      <c r="W13" s="2324"/>
      <c r="X13" s="2324"/>
      <c r="Y13" s="445"/>
      <c r="Z13" s="445"/>
      <c r="AA13" s="449"/>
      <c r="AB13" s="426"/>
      <c r="AC13" s="426"/>
      <c r="AD13" s="426"/>
      <c r="AE13" s="446"/>
      <c r="AK13" s="442"/>
    </row>
    <row r="14" spans="1:37" ht="21" customHeight="1">
      <c r="A14" s="2309">
        <f t="shared" si="1"/>
        <v>7</v>
      </c>
      <c r="B14" s="2310"/>
      <c r="C14" s="2315" t="s">
        <v>503</v>
      </c>
      <c r="D14" s="2315"/>
      <c r="E14" s="2315"/>
      <c r="F14" s="2316" t="s">
        <v>1161</v>
      </c>
      <c r="G14" s="2317"/>
      <c r="H14" s="2318">
        <v>405</v>
      </c>
      <c r="I14" s="2319"/>
      <c r="J14" s="2320"/>
      <c r="K14" s="2321"/>
      <c r="L14" s="2321"/>
      <c r="M14" s="2321"/>
      <c r="N14" s="2312">
        <f t="shared" si="0"/>
        <v>405</v>
      </c>
      <c r="O14" s="2312"/>
      <c r="P14" s="2314"/>
      <c r="Q14" s="443"/>
      <c r="R14" s="443"/>
      <c r="S14" s="443"/>
      <c r="T14" s="445"/>
      <c r="U14" s="445"/>
      <c r="V14" s="445"/>
      <c r="W14" s="445"/>
      <c r="X14" s="445"/>
      <c r="Y14" s="445"/>
      <c r="Z14" s="445"/>
      <c r="AA14" s="426"/>
      <c r="AB14" s="426"/>
      <c r="AC14" s="426"/>
      <c r="AD14" s="426"/>
      <c r="AE14" s="446"/>
      <c r="AK14" s="442"/>
    </row>
    <row r="15" spans="1:37">
      <c r="A15" s="2309">
        <f t="shared" si="1"/>
        <v>8</v>
      </c>
      <c r="B15" s="2310"/>
      <c r="C15" s="2311" t="s">
        <v>1165</v>
      </c>
      <c r="D15" s="2311"/>
      <c r="E15" s="2311"/>
      <c r="F15" s="2312" t="s">
        <v>1051</v>
      </c>
      <c r="G15" s="2312"/>
      <c r="H15" s="2313">
        <v>187.17500000000001</v>
      </c>
      <c r="I15" s="2313"/>
      <c r="J15" s="2313"/>
      <c r="K15" s="2312"/>
      <c r="L15" s="2312"/>
      <c r="M15" s="2312"/>
      <c r="N15" s="2312">
        <f t="shared" si="0"/>
        <v>187.17500000000001</v>
      </c>
      <c r="O15" s="2312"/>
      <c r="P15" s="2314"/>
      <c r="Q15" s="443"/>
      <c r="R15" s="443"/>
      <c r="S15" s="443"/>
      <c r="T15" s="445"/>
      <c r="U15" s="445"/>
      <c r="V15" s="445"/>
      <c r="W15" s="445"/>
      <c r="X15" s="445" t="s">
        <v>1166</v>
      </c>
      <c r="Y15" s="445"/>
      <c r="Z15" s="445"/>
      <c r="AA15" s="445"/>
      <c r="AB15" s="445"/>
      <c r="AC15" s="445"/>
      <c r="AD15" s="445"/>
      <c r="AE15" s="446"/>
      <c r="AK15" s="442"/>
    </row>
    <row r="16" spans="1:37" ht="20.25" customHeight="1">
      <c r="A16" s="2309">
        <f t="shared" si="1"/>
        <v>9</v>
      </c>
      <c r="B16" s="2310"/>
      <c r="C16" s="2311" t="s">
        <v>1167</v>
      </c>
      <c r="D16" s="2311"/>
      <c r="E16" s="2311"/>
      <c r="F16" s="2312" t="s">
        <v>1051</v>
      </c>
      <c r="G16" s="2312"/>
      <c r="H16" s="2313">
        <v>187.17500000000001</v>
      </c>
      <c r="I16" s="2313"/>
      <c r="J16" s="2313"/>
      <c r="K16" s="2312"/>
      <c r="L16" s="2312"/>
      <c r="M16" s="2312"/>
      <c r="N16" s="2312">
        <f t="shared" si="0"/>
        <v>187.17500000000001</v>
      </c>
      <c r="O16" s="2312"/>
      <c r="P16" s="2314"/>
      <c r="Q16" s="450"/>
      <c r="R16" s="450"/>
      <c r="S16" s="450"/>
      <c r="T16" s="451"/>
      <c r="U16" s="451"/>
      <c r="V16" s="451"/>
      <c r="W16" s="451"/>
      <c r="X16" s="451"/>
      <c r="Y16" s="451"/>
      <c r="Z16" s="2306" t="s">
        <v>1168</v>
      </c>
      <c r="AA16" s="2306"/>
      <c r="AB16" s="2307" t="s">
        <v>1169</v>
      </c>
      <c r="AC16" s="2307"/>
      <c r="AD16" s="2307"/>
      <c r="AE16" s="2308"/>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50" t="s">
        <v>284</v>
      </c>
      <c r="B1" s="2350"/>
      <c r="C1" s="2350"/>
      <c r="D1" s="2350"/>
      <c r="E1" s="2350"/>
      <c r="F1" s="2350"/>
      <c r="G1" s="2350"/>
      <c r="H1" s="2350"/>
      <c r="I1" s="2350"/>
      <c r="J1" s="2350"/>
      <c r="K1" s="2350"/>
      <c r="L1" s="2350"/>
      <c r="M1" s="2350"/>
      <c r="N1" s="2350"/>
      <c r="O1" s="2350"/>
      <c r="P1" s="2350"/>
      <c r="Q1" s="2350"/>
      <c r="R1" s="2350"/>
      <c r="S1" s="2350"/>
      <c r="T1" s="2350"/>
      <c r="U1" s="2350"/>
      <c r="V1" s="2351"/>
    </row>
    <row r="2" spans="1:43" ht="15" thickBot="1">
      <c r="A2" s="2352" t="s">
        <v>285</v>
      </c>
      <c r="B2" s="2049"/>
      <c r="C2" s="2049"/>
      <c r="D2" s="2049"/>
      <c r="E2" s="2049"/>
      <c r="F2" s="2049"/>
      <c r="G2" s="2049"/>
      <c r="H2" s="2049"/>
      <c r="I2" s="2049"/>
      <c r="J2" s="2049"/>
      <c r="K2" s="2049"/>
      <c r="L2" s="2049"/>
      <c r="M2" s="2049"/>
      <c r="N2" s="2049"/>
      <c r="O2" s="2049"/>
      <c r="P2" s="2049"/>
      <c r="Q2" s="2049"/>
      <c r="R2" s="2049"/>
      <c r="S2" s="2049"/>
      <c r="T2" s="2049"/>
      <c r="U2" s="2049"/>
      <c r="V2" s="2353"/>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45" t="s">
        <v>286</v>
      </c>
      <c r="B4" s="2040"/>
      <c r="C4" s="127"/>
      <c r="D4" s="2346" t="s">
        <v>1072</v>
      </c>
      <c r="E4" s="2347"/>
      <c r="F4" s="2341" t="s">
        <v>288</v>
      </c>
      <c r="G4" s="2343" t="s">
        <v>289</v>
      </c>
      <c r="H4" s="2051" t="s">
        <v>290</v>
      </c>
      <c r="I4" s="2052"/>
      <c r="J4" s="2053"/>
      <c r="K4" s="128" t="s">
        <v>291</v>
      </c>
      <c r="L4" s="2051" t="s">
        <v>292</v>
      </c>
      <c r="M4" s="2052"/>
      <c r="N4" s="2053"/>
      <c r="O4" s="2051" t="s">
        <v>293</v>
      </c>
      <c r="P4" s="2052"/>
      <c r="Q4" s="2053"/>
      <c r="R4" s="2354"/>
      <c r="S4" s="2054"/>
      <c r="T4" s="2054"/>
      <c r="U4" s="166"/>
      <c r="V4" s="167"/>
    </row>
    <row r="5" spans="1:43" ht="14.5" customHeight="1">
      <c r="A5" s="2345"/>
      <c r="B5" s="2040"/>
      <c r="C5" s="127"/>
      <c r="D5" s="2348"/>
      <c r="E5" s="2349"/>
      <c r="F5" s="2342"/>
      <c r="G5" s="234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32" t="s">
        <v>1071</v>
      </c>
      <c r="E6" s="2033"/>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36"/>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37"/>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38"/>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06" t="s">
        <v>1084</v>
      </c>
      <c r="C3" s="2206" t="s">
        <v>1085</v>
      </c>
      <c r="D3" s="1932" t="s">
        <v>95</v>
      </c>
      <c r="E3" s="406"/>
      <c r="F3" s="2206" t="s">
        <v>1086</v>
      </c>
      <c r="G3" s="2206"/>
      <c r="H3" s="2206"/>
      <c r="I3" s="2206"/>
      <c r="J3" s="1932" t="s">
        <v>20</v>
      </c>
    </row>
    <row r="4" spans="2:10">
      <c r="B4" s="2206"/>
      <c r="C4" s="2206"/>
      <c r="D4" s="1932"/>
      <c r="E4" s="407"/>
      <c r="F4" s="352" t="s">
        <v>46</v>
      </c>
      <c r="G4" s="352" t="s">
        <v>49</v>
      </c>
      <c r="H4" s="352" t="s">
        <v>57</v>
      </c>
      <c r="I4" s="352" t="s">
        <v>1087</v>
      </c>
      <c r="J4" s="1932"/>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50" t="s">
        <v>284</v>
      </c>
      <c r="B1" s="2350"/>
      <c r="C1" s="2350"/>
      <c r="D1" s="2350"/>
      <c r="E1" s="2350"/>
      <c r="F1" s="2350"/>
      <c r="G1" s="2350"/>
      <c r="H1" s="2350"/>
      <c r="I1" s="2350"/>
      <c r="J1" s="2350"/>
      <c r="K1" s="2350"/>
      <c r="L1" s="2350"/>
      <c r="M1" s="2350"/>
      <c r="N1" s="2350"/>
      <c r="O1" s="2350"/>
      <c r="P1" s="2350"/>
      <c r="Q1" s="2350"/>
      <c r="R1" s="2350"/>
      <c r="S1" s="2350"/>
      <c r="T1" s="2350"/>
      <c r="U1" s="2350"/>
      <c r="V1" s="2351"/>
    </row>
    <row r="2" spans="1:22" ht="15" thickBot="1">
      <c r="A2" s="2352" t="s">
        <v>285</v>
      </c>
      <c r="B2" s="2049"/>
      <c r="C2" s="2049"/>
      <c r="D2" s="2049"/>
      <c r="E2" s="2049"/>
      <c r="F2" s="2049"/>
      <c r="G2" s="2049"/>
      <c r="H2" s="2049"/>
      <c r="I2" s="2049"/>
      <c r="J2" s="2049"/>
      <c r="K2" s="2049"/>
      <c r="L2" s="2049"/>
      <c r="M2" s="2049"/>
      <c r="N2" s="2049"/>
      <c r="O2" s="2049"/>
      <c r="P2" s="2049"/>
      <c r="Q2" s="2049"/>
      <c r="R2" s="2049"/>
      <c r="S2" s="2049"/>
      <c r="T2" s="2049"/>
      <c r="U2" s="2049"/>
      <c r="V2" s="2353"/>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45" t="s">
        <v>286</v>
      </c>
      <c r="B4" s="2040"/>
      <c r="C4" s="127"/>
      <c r="D4" s="2346" t="s">
        <v>1072</v>
      </c>
      <c r="E4" s="2347"/>
      <c r="F4" s="2341" t="s">
        <v>288</v>
      </c>
      <c r="G4" s="2343" t="s">
        <v>289</v>
      </c>
      <c r="H4" s="2051" t="s">
        <v>290</v>
      </c>
      <c r="I4" s="2052"/>
      <c r="J4" s="2053"/>
      <c r="K4" s="128" t="s">
        <v>291</v>
      </c>
      <c r="L4" s="2051" t="s">
        <v>292</v>
      </c>
      <c r="M4" s="2052"/>
      <c r="N4" s="2053"/>
      <c r="O4" s="2051" t="s">
        <v>293</v>
      </c>
      <c r="P4" s="2052"/>
      <c r="Q4" s="2053"/>
      <c r="R4" s="2354"/>
      <c r="S4" s="2054"/>
      <c r="T4" s="2054"/>
      <c r="U4" s="166"/>
      <c r="V4" s="167"/>
    </row>
    <row r="5" spans="1:22">
      <c r="A5" s="2345"/>
      <c r="B5" s="2040"/>
      <c r="C5" s="127"/>
      <c r="D5" s="2348"/>
      <c r="E5" s="2349"/>
      <c r="F5" s="2342"/>
      <c r="G5" s="2344"/>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56" t="s">
        <v>1071</v>
      </c>
      <c r="E6" s="2033"/>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55"/>
    </row>
    <row r="223" spans="2:9">
      <c r="B223" s="388"/>
      <c r="C223" s="2355"/>
    </row>
    <row r="224" spans="2:9">
      <c r="B224" s="388"/>
      <c r="C224" s="2355"/>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072" t="s">
        <v>64</v>
      </c>
      <c r="B1" s="2073"/>
      <c r="C1" s="2073"/>
      <c r="D1" s="2073"/>
      <c r="E1" s="2073"/>
      <c r="F1" s="2073"/>
      <c r="G1" s="2073"/>
      <c r="H1" s="2073"/>
      <c r="I1" s="2073"/>
      <c r="J1" s="2073"/>
      <c r="K1" s="2073"/>
      <c r="L1" s="2073"/>
      <c r="M1" s="2073"/>
      <c r="N1" s="2073"/>
      <c r="O1" s="2073"/>
      <c r="P1" s="2073"/>
      <c r="Q1" s="2073"/>
      <c r="R1" s="2073"/>
      <c r="S1" s="2073"/>
      <c r="T1" s="2073"/>
      <c r="U1" s="2073"/>
      <c r="V1" s="2073"/>
      <c r="W1" s="2073"/>
      <c r="X1" s="2073"/>
      <c r="Y1" s="2073"/>
      <c r="Z1" s="2073"/>
      <c r="AA1" s="2073"/>
      <c r="AB1" s="2073"/>
      <c r="AC1" s="2074"/>
    </row>
    <row r="2" spans="1:29" ht="15.5">
      <c r="A2" s="2075" t="s">
        <v>65</v>
      </c>
      <c r="B2" s="1934"/>
      <c r="C2" s="1934"/>
      <c r="D2" s="1934"/>
      <c r="E2" s="1934"/>
      <c r="F2" s="1934"/>
      <c r="G2" s="1934"/>
      <c r="H2" s="1934"/>
      <c r="I2" s="1934"/>
      <c r="J2" s="1934"/>
      <c r="K2" s="1934"/>
      <c r="L2" s="1934"/>
      <c r="M2" s="1934"/>
      <c r="N2" s="1934"/>
      <c r="O2" s="1934"/>
      <c r="P2" s="1934"/>
      <c r="Q2" s="1934"/>
      <c r="R2" s="1934"/>
      <c r="S2" s="1934"/>
      <c r="T2" s="1934"/>
      <c r="U2" s="1934"/>
      <c r="V2" s="1934"/>
      <c r="W2" s="1934"/>
      <c r="X2" s="1934"/>
      <c r="Y2" s="1934"/>
      <c r="Z2" s="1934"/>
      <c r="AA2" s="1934"/>
      <c r="AB2" s="1934"/>
      <c r="AC2" s="2076"/>
    </row>
    <row r="3" spans="1:29" ht="15.5">
      <c r="A3" s="2075" t="s">
        <v>66</v>
      </c>
      <c r="B3" s="1934"/>
      <c r="C3" s="1934"/>
      <c r="D3" s="1934"/>
      <c r="E3" s="1934"/>
      <c r="F3" s="1934"/>
      <c r="G3" s="1934"/>
      <c r="H3" s="1934"/>
      <c r="I3" s="1934"/>
      <c r="J3" s="1934"/>
      <c r="K3" s="1934"/>
      <c r="L3" s="1934"/>
      <c r="M3" s="1934"/>
      <c r="N3" s="1934"/>
      <c r="O3" s="1934"/>
      <c r="P3" s="1934"/>
      <c r="Q3" s="1934"/>
      <c r="R3" s="1934"/>
      <c r="S3" s="1934"/>
      <c r="T3" s="1934"/>
      <c r="U3" s="1934"/>
      <c r="V3" s="1934"/>
      <c r="W3" s="1934"/>
      <c r="X3" s="1934"/>
      <c r="Y3" s="1934"/>
      <c r="Z3" s="1934"/>
      <c r="AA3" s="1934"/>
      <c r="AB3" s="1934"/>
      <c r="AC3" s="2076"/>
    </row>
    <row r="4" spans="1:29" ht="18.5">
      <c r="A4" s="2391" t="s">
        <v>857</v>
      </c>
      <c r="B4" s="1935"/>
      <c r="C4" s="1935"/>
      <c r="D4" s="1935"/>
      <c r="E4" s="1935"/>
      <c r="F4" s="1935"/>
      <c r="G4" s="1935"/>
      <c r="H4" s="1935"/>
      <c r="I4" s="1935"/>
      <c r="J4" s="1935"/>
      <c r="K4" s="1935"/>
      <c r="L4" s="1935"/>
      <c r="M4" s="1935"/>
      <c r="N4" s="1935"/>
      <c r="O4" s="1935"/>
      <c r="P4" s="1935"/>
      <c r="Q4" s="1935"/>
      <c r="R4" s="1935"/>
      <c r="S4" s="1935"/>
      <c r="T4" s="1935"/>
      <c r="U4" s="1935"/>
      <c r="V4" s="1935"/>
      <c r="W4" s="1935"/>
      <c r="X4" s="1935"/>
      <c r="Y4" s="1935"/>
      <c r="Z4" s="1935"/>
      <c r="AA4" s="1935"/>
      <c r="AB4" s="1935"/>
      <c r="AC4" s="2392"/>
    </row>
    <row r="5" spans="1:29" ht="15.5">
      <c r="A5" s="2393" t="s">
        <v>858</v>
      </c>
      <c r="B5" s="2394"/>
      <c r="C5" s="2394"/>
      <c r="D5" s="2394"/>
      <c r="E5" s="2394"/>
      <c r="F5" s="2394"/>
      <c r="G5" s="2394"/>
      <c r="H5" s="2394"/>
      <c r="I5" s="2394"/>
      <c r="J5" s="2394"/>
      <c r="K5" s="2394"/>
      <c r="L5" s="2394"/>
      <c r="M5" s="2394"/>
      <c r="N5" s="2394"/>
      <c r="O5" s="2394"/>
      <c r="P5" s="2394"/>
      <c r="Q5" s="2394"/>
      <c r="R5" s="2394"/>
      <c r="S5" s="2394"/>
      <c r="T5" s="2394"/>
      <c r="U5" s="2394"/>
      <c r="V5" s="2394"/>
      <c r="W5" s="2394"/>
      <c r="X5" s="2394"/>
      <c r="Y5" s="2394"/>
      <c r="Z5" s="2394"/>
      <c r="AA5" s="2394"/>
      <c r="AB5" s="2394"/>
      <c r="AC5" s="2395"/>
    </row>
    <row r="6" spans="1:29" ht="21">
      <c r="A6" s="2374" t="s">
        <v>859</v>
      </c>
      <c r="B6" s="2375"/>
      <c r="C6" s="2375"/>
      <c r="D6" s="2375"/>
      <c r="E6" s="2375"/>
      <c r="F6" s="2375"/>
      <c r="G6" s="2375"/>
      <c r="H6" s="2376" t="s">
        <v>860</v>
      </c>
      <c r="I6" s="2376"/>
      <c r="J6" s="2376"/>
      <c r="K6" s="2376"/>
      <c r="L6" s="2377"/>
      <c r="M6" s="2376"/>
      <c r="N6" s="2376"/>
      <c r="O6" s="2376"/>
      <c r="P6" s="2376"/>
      <c r="Q6" s="2376"/>
      <c r="R6" s="2376"/>
      <c r="S6" s="2376"/>
      <c r="T6" s="2376"/>
      <c r="U6" s="2376"/>
      <c r="V6" s="2376"/>
      <c r="W6" s="2376"/>
      <c r="X6" s="2376"/>
      <c r="Y6" s="2376"/>
      <c r="Z6" s="2376"/>
      <c r="AA6" s="2376"/>
      <c r="AB6" s="91"/>
      <c r="AC6" s="92"/>
    </row>
    <row r="7" spans="1:29" ht="15" customHeight="1">
      <c r="A7" s="2364" t="s">
        <v>861</v>
      </c>
      <c r="B7" s="2366" t="s">
        <v>862</v>
      </c>
      <c r="C7" s="2368" t="s">
        <v>95</v>
      </c>
      <c r="D7" s="2370" t="s">
        <v>863</v>
      </c>
      <c r="E7" s="2366" t="s">
        <v>864</v>
      </c>
      <c r="F7" s="2372" t="s">
        <v>865</v>
      </c>
      <c r="G7" s="2368" t="s">
        <v>866</v>
      </c>
      <c r="H7" s="2378" t="s">
        <v>861</v>
      </c>
      <c r="I7" s="2383" t="s">
        <v>862</v>
      </c>
      <c r="J7" s="2378" t="s">
        <v>95</v>
      </c>
      <c r="K7" s="2385" t="s">
        <v>863</v>
      </c>
      <c r="L7" s="2387" t="s">
        <v>867</v>
      </c>
      <c r="M7" s="2383" t="s">
        <v>864</v>
      </c>
      <c r="N7" s="2389" t="s">
        <v>865</v>
      </c>
      <c r="O7" s="2378" t="s">
        <v>866</v>
      </c>
      <c r="P7" s="2378" t="s">
        <v>868</v>
      </c>
      <c r="Q7" s="2378"/>
      <c r="R7" s="2378"/>
      <c r="S7" s="2385" t="s">
        <v>869</v>
      </c>
      <c r="T7" s="2379" t="s">
        <v>870</v>
      </c>
      <c r="U7" s="2379"/>
      <c r="V7" s="2379"/>
      <c r="W7" s="2379" t="s">
        <v>871</v>
      </c>
      <c r="X7" s="2379"/>
      <c r="Y7" s="2379"/>
      <c r="Z7" s="2378" t="s">
        <v>872</v>
      </c>
      <c r="AA7" s="2380" t="s">
        <v>873</v>
      </c>
      <c r="AB7" s="2380"/>
      <c r="AC7" s="2381"/>
    </row>
    <row r="8" spans="1:29" ht="56.5" customHeight="1">
      <c r="A8" s="2365"/>
      <c r="B8" s="2367"/>
      <c r="C8" s="2369"/>
      <c r="D8" s="2371"/>
      <c r="E8" s="2367"/>
      <c r="F8" s="2373"/>
      <c r="G8" s="2369"/>
      <c r="H8" s="2382"/>
      <c r="I8" s="2384"/>
      <c r="J8" s="2382"/>
      <c r="K8" s="2386"/>
      <c r="L8" s="2388"/>
      <c r="M8" s="2384"/>
      <c r="N8" s="2390"/>
      <c r="O8" s="2382"/>
      <c r="P8" s="70" t="s">
        <v>874</v>
      </c>
      <c r="Q8" s="70" t="s">
        <v>875</v>
      </c>
      <c r="R8" s="70" t="s">
        <v>467</v>
      </c>
      <c r="S8" s="2386"/>
      <c r="T8" s="70" t="s">
        <v>874</v>
      </c>
      <c r="U8" s="70" t="s">
        <v>875</v>
      </c>
      <c r="V8" s="70" t="s">
        <v>467</v>
      </c>
      <c r="W8" s="70" t="s">
        <v>874</v>
      </c>
      <c r="X8" s="70" t="s">
        <v>875</v>
      </c>
      <c r="Y8" s="70" t="s">
        <v>467</v>
      </c>
      <c r="Z8" s="2382"/>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087">
        <v>2920</v>
      </c>
      <c r="H10" s="58"/>
      <c r="I10" s="58"/>
      <c r="J10" s="58"/>
      <c r="K10" s="75"/>
      <c r="L10" s="76"/>
      <c r="M10" s="54"/>
      <c r="N10" s="56">
        <v>345.19</v>
      </c>
      <c r="O10" s="2087">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087"/>
      <c r="H11" s="61">
        <v>2</v>
      </c>
      <c r="I11" s="60" t="s">
        <v>884</v>
      </c>
      <c r="J11" s="60" t="s">
        <v>885</v>
      </c>
      <c r="K11" s="75"/>
      <c r="L11" s="76"/>
      <c r="M11" s="54"/>
      <c r="N11" s="54"/>
      <c r="O11" s="2087"/>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87"/>
      <c r="H12" s="58"/>
      <c r="I12" s="58"/>
      <c r="J12" s="58"/>
      <c r="K12" s="75"/>
      <c r="L12" s="76"/>
      <c r="M12" s="54"/>
      <c r="N12" s="56">
        <v>332.38</v>
      </c>
      <c r="O12" s="2087"/>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087"/>
      <c r="H13" s="61">
        <v>3</v>
      </c>
      <c r="I13" s="60" t="s">
        <v>887</v>
      </c>
      <c r="J13" s="60" t="s">
        <v>885</v>
      </c>
      <c r="K13" s="75"/>
      <c r="L13" s="76"/>
      <c r="M13" s="54"/>
      <c r="N13" s="54"/>
      <c r="O13" s="2087"/>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87"/>
      <c r="H14" s="58"/>
      <c r="I14" s="58"/>
      <c r="J14" s="58"/>
      <c r="K14" s="75"/>
      <c r="L14" s="76"/>
      <c r="M14" s="54"/>
      <c r="N14" s="56">
        <v>393.62</v>
      </c>
      <c r="O14" s="2087"/>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087"/>
      <c r="H15" s="61">
        <v>4</v>
      </c>
      <c r="I15" s="60" t="s">
        <v>888</v>
      </c>
      <c r="J15" s="60" t="s">
        <v>889</v>
      </c>
      <c r="K15" s="75"/>
      <c r="L15" s="76"/>
      <c r="M15" s="54"/>
      <c r="N15" s="54"/>
      <c r="O15" s="2087"/>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87"/>
      <c r="H16" s="58"/>
      <c r="I16" s="58"/>
      <c r="J16" s="58"/>
      <c r="K16" s="75"/>
      <c r="L16" s="76"/>
      <c r="M16" s="54"/>
      <c r="N16" s="56">
        <v>387.95</v>
      </c>
      <c r="O16" s="2087"/>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087"/>
      <c r="H17" s="61">
        <v>5</v>
      </c>
      <c r="I17" s="60" t="s">
        <v>891</v>
      </c>
      <c r="J17" s="60" t="s">
        <v>885</v>
      </c>
      <c r="K17" s="75"/>
      <c r="L17" s="76"/>
      <c r="M17" s="54"/>
      <c r="N17" s="54"/>
      <c r="O17" s="2087"/>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87"/>
      <c r="H18" s="58"/>
      <c r="I18" s="58"/>
      <c r="J18" s="58"/>
      <c r="K18" s="75"/>
      <c r="L18" s="76"/>
      <c r="M18" s="54"/>
      <c r="N18" s="56">
        <v>340.35</v>
      </c>
      <c r="O18" s="2087"/>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087"/>
      <c r="H19" s="61">
        <v>6</v>
      </c>
      <c r="I19" s="60" t="s">
        <v>893</v>
      </c>
      <c r="J19" s="60" t="s">
        <v>885</v>
      </c>
      <c r="K19" s="75"/>
      <c r="L19" s="76"/>
      <c r="M19" s="54"/>
      <c r="N19" s="54"/>
      <c r="O19" s="2087"/>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87"/>
      <c r="H20" s="58"/>
      <c r="I20" s="58"/>
      <c r="J20" s="58"/>
      <c r="K20" s="75"/>
      <c r="L20" s="76"/>
      <c r="M20" s="54"/>
      <c r="N20" s="56">
        <v>393.12</v>
      </c>
      <c r="O20" s="2087"/>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087"/>
      <c r="H21" s="61">
        <v>7</v>
      </c>
      <c r="I21" s="60" t="s">
        <v>894</v>
      </c>
      <c r="J21" s="60" t="s">
        <v>885</v>
      </c>
      <c r="K21" s="75"/>
      <c r="L21" s="76"/>
      <c r="M21" s="54"/>
      <c r="N21" s="54"/>
      <c r="O21" s="2087"/>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87"/>
      <c r="H22" s="58"/>
      <c r="I22" s="58"/>
      <c r="J22" s="58"/>
      <c r="K22" s="75"/>
      <c r="L22" s="76"/>
      <c r="M22" s="54"/>
      <c r="N22" s="56">
        <v>328.54</v>
      </c>
      <c r="O22" s="2087"/>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087"/>
      <c r="H23" s="61">
        <v>8</v>
      </c>
      <c r="I23" s="60" t="s">
        <v>895</v>
      </c>
      <c r="J23" s="60" t="s">
        <v>885</v>
      </c>
      <c r="K23" s="75"/>
      <c r="L23" s="76"/>
      <c r="M23" s="54"/>
      <c r="N23" s="54"/>
      <c r="O23" s="2087"/>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87"/>
      <c r="H24" s="58"/>
      <c r="I24" s="58"/>
      <c r="J24" s="58"/>
      <c r="K24" s="75"/>
      <c r="L24" s="76"/>
      <c r="M24" s="54"/>
      <c r="N24" s="56">
        <v>398.52</v>
      </c>
      <c r="O24" s="2087"/>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87">
        <v>835</v>
      </c>
      <c r="H26" s="58"/>
      <c r="I26" s="58"/>
      <c r="J26" s="58"/>
      <c r="K26" s="75"/>
      <c r="L26" s="76"/>
      <c r="M26" s="54"/>
      <c r="N26" s="56">
        <v>425.85</v>
      </c>
      <c r="O26" s="2087">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087"/>
      <c r="H27" s="61">
        <v>10</v>
      </c>
      <c r="I27" s="60" t="s">
        <v>898</v>
      </c>
      <c r="J27" s="60" t="s">
        <v>899</v>
      </c>
      <c r="K27" s="75"/>
      <c r="L27" s="76"/>
      <c r="M27" s="54"/>
      <c r="N27" s="54"/>
      <c r="O27" s="2087"/>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87"/>
      <c r="H28" s="58"/>
      <c r="I28" s="58"/>
      <c r="J28" s="58"/>
      <c r="K28" s="75"/>
      <c r="L28" s="76"/>
      <c r="M28" s="54"/>
      <c r="N28" s="56">
        <v>409.37</v>
      </c>
      <c r="O28" s="2087"/>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87">
        <v>2306</v>
      </c>
      <c r="H30" s="58"/>
      <c r="I30" s="58"/>
      <c r="J30" s="58"/>
      <c r="K30" s="75"/>
      <c r="L30" s="76"/>
      <c r="M30" s="54"/>
      <c r="N30" s="56">
        <v>388.46</v>
      </c>
      <c r="O30" s="2087">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087"/>
      <c r="H31" s="61">
        <v>12</v>
      </c>
      <c r="I31" s="60" t="s">
        <v>903</v>
      </c>
      <c r="J31" s="60" t="s">
        <v>885</v>
      </c>
      <c r="K31" s="75"/>
      <c r="L31" s="76"/>
      <c r="M31" s="54"/>
      <c r="N31" s="54"/>
      <c r="O31" s="2087"/>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087"/>
      <c r="H32" s="58"/>
      <c r="I32" s="58"/>
      <c r="J32" s="58"/>
      <c r="K32" s="75"/>
      <c r="L32" s="76"/>
      <c r="M32" s="54"/>
      <c r="N32" s="56">
        <v>380.96</v>
      </c>
      <c r="O32" s="2087"/>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087"/>
      <c r="H33" s="61">
        <v>13</v>
      </c>
      <c r="I33" s="60" t="s">
        <v>905</v>
      </c>
      <c r="J33" s="60" t="s">
        <v>889</v>
      </c>
      <c r="K33" s="75"/>
      <c r="L33" s="81" t="s">
        <v>318</v>
      </c>
      <c r="M33" s="54"/>
      <c r="N33" s="54"/>
      <c r="O33" s="2087"/>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87"/>
      <c r="H34" s="58"/>
      <c r="I34" s="58"/>
      <c r="J34" s="58"/>
      <c r="K34" s="75"/>
      <c r="L34" s="76"/>
      <c r="M34" s="54"/>
      <c r="N34" s="56">
        <v>381.39</v>
      </c>
      <c r="O34" s="2087"/>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087"/>
      <c r="H35" s="61">
        <v>14</v>
      </c>
      <c r="I35" s="60" t="s">
        <v>906</v>
      </c>
      <c r="J35" s="60" t="s">
        <v>885</v>
      </c>
      <c r="K35" s="75"/>
      <c r="L35" s="76"/>
      <c r="M35" s="54"/>
      <c r="N35" s="54"/>
      <c r="O35" s="2087"/>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087"/>
      <c r="H36" s="58"/>
      <c r="I36" s="58"/>
      <c r="J36" s="58"/>
      <c r="K36" s="75"/>
      <c r="L36" s="76"/>
      <c r="M36" s="54"/>
      <c r="N36" s="56">
        <v>344.6</v>
      </c>
      <c r="O36" s="2087"/>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087"/>
      <c r="H37" s="61">
        <v>15</v>
      </c>
      <c r="I37" s="60" t="s">
        <v>908</v>
      </c>
      <c r="J37" s="60" t="s">
        <v>889</v>
      </c>
      <c r="K37" s="75"/>
      <c r="L37" s="76"/>
      <c r="M37" s="54"/>
      <c r="N37" s="54"/>
      <c r="O37" s="2087"/>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87"/>
      <c r="H38" s="58"/>
      <c r="I38" s="58"/>
      <c r="J38" s="58"/>
      <c r="K38" s="75"/>
      <c r="L38" s="76"/>
      <c r="M38" s="54"/>
      <c r="N38" s="56">
        <v>395.64</v>
      </c>
      <c r="O38" s="2087"/>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087"/>
      <c r="H39" s="61">
        <v>16</v>
      </c>
      <c r="I39" s="60" t="s">
        <v>909</v>
      </c>
      <c r="J39" s="60" t="s">
        <v>899</v>
      </c>
      <c r="K39" s="75"/>
      <c r="L39" s="76"/>
      <c r="M39" s="54"/>
      <c r="N39" s="54"/>
      <c r="O39" s="2087"/>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87"/>
      <c r="H40" s="58"/>
      <c r="I40" s="58"/>
      <c r="J40" s="58"/>
      <c r="K40" s="75"/>
      <c r="L40" s="76"/>
      <c r="M40" s="54"/>
      <c r="N40" s="56">
        <v>414.76</v>
      </c>
      <c r="O40" s="2087"/>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87">
        <v>757</v>
      </c>
      <c r="H42" s="58"/>
      <c r="I42" s="58"/>
      <c r="J42" s="58"/>
      <c r="K42" s="75"/>
      <c r="L42" s="76"/>
      <c r="M42" s="54"/>
      <c r="N42" s="56">
        <v>401.93</v>
      </c>
      <c r="O42" s="2087">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087"/>
      <c r="H43" s="61">
        <v>18</v>
      </c>
      <c r="I43" s="60" t="s">
        <v>913</v>
      </c>
      <c r="J43" s="60" t="s">
        <v>889</v>
      </c>
      <c r="K43" s="68">
        <v>1</v>
      </c>
      <c r="L43" s="76"/>
      <c r="M43" s="54"/>
      <c r="N43" s="54"/>
      <c r="O43" s="2087"/>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87"/>
      <c r="H44" s="58"/>
      <c r="I44" s="58"/>
      <c r="J44" s="58"/>
      <c r="K44" s="75"/>
      <c r="L44" s="76"/>
      <c r="M44" s="54"/>
      <c r="N44" s="56">
        <v>354.95</v>
      </c>
      <c r="O44" s="2087"/>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087">
        <v>1192</v>
      </c>
      <c r="H46" s="58"/>
      <c r="I46" s="58"/>
      <c r="J46" s="58"/>
      <c r="K46" s="75"/>
      <c r="L46" s="76"/>
      <c r="M46" s="54"/>
      <c r="N46" s="56">
        <v>425</v>
      </c>
      <c r="O46" s="2087">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087"/>
      <c r="H47" s="61">
        <v>20</v>
      </c>
      <c r="I47" s="60" t="s">
        <v>918</v>
      </c>
      <c r="J47" s="60" t="s">
        <v>919</v>
      </c>
      <c r="K47" s="75"/>
      <c r="L47" s="76"/>
      <c r="M47" s="54"/>
      <c r="N47" s="54"/>
      <c r="O47" s="2087"/>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87"/>
      <c r="H48" s="58"/>
      <c r="I48" s="58"/>
      <c r="J48" s="58"/>
      <c r="K48" s="75"/>
      <c r="L48" s="76"/>
      <c r="M48" s="54"/>
      <c r="N48" s="56">
        <v>414</v>
      </c>
      <c r="O48" s="2087"/>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087"/>
      <c r="H49" s="61">
        <v>21</v>
      </c>
      <c r="I49" s="60" t="s">
        <v>920</v>
      </c>
      <c r="J49" s="60" t="s">
        <v>885</v>
      </c>
      <c r="K49" s="68">
        <v>1</v>
      </c>
      <c r="L49" s="81" t="s">
        <v>318</v>
      </c>
      <c r="M49" s="54"/>
      <c r="N49" s="54"/>
      <c r="O49" s="2087"/>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87"/>
      <c r="H50" s="58"/>
      <c r="I50" s="58"/>
      <c r="J50" s="58"/>
      <c r="K50" s="75"/>
      <c r="L50" s="76"/>
      <c r="M50" s="54"/>
      <c r="N50" s="56">
        <v>353.05</v>
      </c>
      <c r="O50" s="2087"/>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87">
        <v>829</v>
      </c>
      <c r="H52" s="58"/>
      <c r="I52" s="58"/>
      <c r="J52" s="58"/>
      <c r="K52" s="75"/>
      <c r="L52" s="76"/>
      <c r="M52" s="54"/>
      <c r="N52" s="56">
        <v>441.06</v>
      </c>
      <c r="O52" s="2087">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087"/>
      <c r="H53" s="61">
        <v>23</v>
      </c>
      <c r="I53" s="60" t="s">
        <v>925</v>
      </c>
      <c r="J53" s="60" t="s">
        <v>919</v>
      </c>
      <c r="K53" s="75"/>
      <c r="L53" s="81" t="s">
        <v>318</v>
      </c>
      <c r="M53" s="54"/>
      <c r="N53" s="54"/>
      <c r="O53" s="2087"/>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087"/>
      <c r="H54" s="58"/>
      <c r="I54" s="58"/>
      <c r="J54" s="58"/>
      <c r="K54" s="75"/>
      <c r="L54" s="76"/>
      <c r="M54" s="54"/>
      <c r="N54" s="56">
        <v>387.5</v>
      </c>
      <c r="O54" s="2087"/>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87">
        <v>2400</v>
      </c>
      <c r="H56" s="58"/>
      <c r="I56" s="58"/>
      <c r="J56" s="58"/>
      <c r="K56" s="75"/>
      <c r="L56" s="76"/>
      <c r="M56" s="54"/>
      <c r="N56" s="56">
        <v>372.63</v>
      </c>
      <c r="O56" s="2087">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087"/>
      <c r="H57" s="61">
        <v>25</v>
      </c>
      <c r="I57" s="60" t="s">
        <v>930</v>
      </c>
      <c r="J57" s="60" t="s">
        <v>885</v>
      </c>
      <c r="K57" s="75"/>
      <c r="L57" s="81" t="s">
        <v>931</v>
      </c>
      <c r="M57" s="54"/>
      <c r="N57" s="54"/>
      <c r="O57" s="2087"/>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087"/>
      <c r="H58" s="58"/>
      <c r="I58" s="58"/>
      <c r="J58" s="58"/>
      <c r="K58" s="75"/>
      <c r="L58" s="76"/>
      <c r="M58" s="54"/>
      <c r="N58" s="56">
        <v>415.3</v>
      </c>
      <c r="O58" s="2087"/>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087"/>
      <c r="H59" s="61">
        <v>26</v>
      </c>
      <c r="I59" s="60" t="s">
        <v>933</v>
      </c>
      <c r="J59" s="60" t="s">
        <v>889</v>
      </c>
      <c r="K59" s="75"/>
      <c r="L59" s="76"/>
      <c r="M59" s="54"/>
      <c r="N59" s="54"/>
      <c r="O59" s="2087"/>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87"/>
      <c r="H60" s="58"/>
      <c r="I60" s="58"/>
      <c r="J60" s="58"/>
      <c r="K60" s="75"/>
      <c r="L60" s="76"/>
      <c r="M60" s="54"/>
      <c r="N60" s="56">
        <v>424.58</v>
      </c>
      <c r="O60" s="2087"/>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087"/>
      <c r="H61" s="61">
        <v>27</v>
      </c>
      <c r="I61" s="60" t="s">
        <v>934</v>
      </c>
      <c r="J61" s="60" t="s">
        <v>885</v>
      </c>
      <c r="K61" s="75"/>
      <c r="L61" s="76"/>
      <c r="M61" s="54"/>
      <c r="N61" s="54"/>
      <c r="O61" s="2087"/>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87"/>
      <c r="H62" s="58"/>
      <c r="I62" s="58"/>
      <c r="J62" s="58"/>
      <c r="K62" s="75"/>
      <c r="L62" s="76"/>
      <c r="M62" s="54"/>
      <c r="N62" s="56">
        <v>391.7</v>
      </c>
      <c r="O62" s="2087"/>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087"/>
      <c r="H63" s="61">
        <v>28</v>
      </c>
      <c r="I63" s="60" t="s">
        <v>935</v>
      </c>
      <c r="J63" s="60" t="s">
        <v>885</v>
      </c>
      <c r="K63" s="75"/>
      <c r="L63" s="76"/>
      <c r="M63" s="54"/>
      <c r="N63" s="54"/>
      <c r="O63" s="2087"/>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087"/>
      <c r="H64" s="58"/>
      <c r="I64" s="58"/>
      <c r="J64" s="58"/>
      <c r="K64" s="75"/>
      <c r="L64" s="76"/>
      <c r="M64" s="54"/>
      <c r="N64" s="56">
        <v>410.47</v>
      </c>
      <c r="O64" s="2087"/>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087"/>
      <c r="H65" s="61">
        <v>29</v>
      </c>
      <c r="I65" s="60" t="s">
        <v>937</v>
      </c>
      <c r="J65" s="60" t="s">
        <v>899</v>
      </c>
      <c r="K65" s="75"/>
      <c r="L65" s="76"/>
      <c r="M65" s="54"/>
      <c r="N65" s="54"/>
      <c r="O65" s="2087"/>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087"/>
      <c r="H66" s="58"/>
      <c r="I66" s="58"/>
      <c r="J66" s="58"/>
      <c r="K66" s="75"/>
      <c r="L66" s="76"/>
      <c r="M66" s="54"/>
      <c r="N66" s="56">
        <v>385.54</v>
      </c>
      <c r="O66" s="2087"/>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87">
        <v>1242</v>
      </c>
      <c r="H68" s="58"/>
      <c r="I68" s="58"/>
      <c r="J68" s="58"/>
      <c r="K68" s="75"/>
      <c r="L68" s="76"/>
      <c r="M68" s="54"/>
      <c r="N68" s="56">
        <v>418.31</v>
      </c>
      <c r="O68" s="2087">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087"/>
      <c r="H69" s="61">
        <v>31</v>
      </c>
      <c r="I69" s="60" t="s">
        <v>941</v>
      </c>
      <c r="J69" s="60" t="s">
        <v>885</v>
      </c>
      <c r="K69" s="68">
        <v>1</v>
      </c>
      <c r="L69" s="76"/>
      <c r="M69" s="54"/>
      <c r="N69" s="54"/>
      <c r="O69" s="2087"/>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87"/>
      <c r="H70" s="58"/>
      <c r="I70" s="58"/>
      <c r="J70" s="58"/>
      <c r="K70" s="75"/>
      <c r="L70" s="76"/>
      <c r="M70" s="54"/>
      <c r="N70" s="56">
        <v>421.47</v>
      </c>
      <c r="O70" s="2087"/>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087"/>
      <c r="H71" s="61">
        <v>32</v>
      </c>
      <c r="I71" s="60" t="s">
        <v>942</v>
      </c>
      <c r="J71" s="60" t="s">
        <v>889</v>
      </c>
      <c r="K71" s="75"/>
      <c r="L71" s="76"/>
      <c r="M71" s="54"/>
      <c r="N71" s="54"/>
      <c r="O71" s="2087"/>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87"/>
      <c r="H72" s="58"/>
      <c r="I72" s="58"/>
      <c r="J72" s="58"/>
      <c r="K72" s="75"/>
      <c r="L72" s="76"/>
      <c r="M72" s="54"/>
      <c r="N72" s="56">
        <v>401.98</v>
      </c>
      <c r="O72" s="2087"/>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087">
        <v>833</v>
      </c>
      <c r="H74" s="58"/>
      <c r="I74" s="58"/>
      <c r="J74" s="58"/>
      <c r="K74" s="75"/>
      <c r="L74" s="76"/>
      <c r="M74" s="54"/>
      <c r="N74" s="56">
        <v>429.38</v>
      </c>
      <c r="O74" s="2087">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087"/>
      <c r="H75" s="61">
        <v>34</v>
      </c>
      <c r="I75" s="60" t="s">
        <v>946</v>
      </c>
      <c r="J75" s="60" t="s">
        <v>889</v>
      </c>
      <c r="K75" s="75"/>
      <c r="L75" s="76"/>
      <c r="M75" s="54"/>
      <c r="N75" s="54"/>
      <c r="O75" s="2087"/>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87"/>
      <c r="H76" s="58"/>
      <c r="I76" s="58"/>
      <c r="J76" s="58"/>
      <c r="K76" s="75"/>
      <c r="L76" s="76"/>
      <c r="M76" s="54"/>
      <c r="N76" s="56">
        <v>403.83</v>
      </c>
      <c r="O76" s="2087"/>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87">
        <v>735</v>
      </c>
      <c r="H80" s="58"/>
      <c r="I80" s="58"/>
      <c r="J80" s="58"/>
      <c r="K80" s="75"/>
      <c r="L80" s="76"/>
      <c r="M80" s="54"/>
      <c r="N80" s="56">
        <v>380.68</v>
      </c>
      <c r="O80" s="2087">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087"/>
      <c r="H81" s="61">
        <v>37</v>
      </c>
      <c r="I81" s="60" t="s">
        <v>952</v>
      </c>
      <c r="J81" s="60" t="s">
        <v>885</v>
      </c>
      <c r="K81" s="75"/>
      <c r="L81" s="76"/>
      <c r="M81" s="54"/>
      <c r="N81" s="54"/>
      <c r="O81" s="2087"/>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87"/>
      <c r="H82" s="58"/>
      <c r="I82" s="58"/>
      <c r="J82" s="58"/>
      <c r="K82" s="75"/>
      <c r="L82" s="76"/>
      <c r="M82" s="54"/>
      <c r="N82" s="56">
        <v>354.53</v>
      </c>
      <c r="O82" s="2087"/>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87">
        <v>1203</v>
      </c>
      <c r="H84" s="58"/>
      <c r="I84" s="58"/>
      <c r="J84" s="58"/>
      <c r="K84" s="75"/>
      <c r="L84" s="76"/>
      <c r="M84" s="54"/>
      <c r="N84" s="56">
        <v>405.57</v>
      </c>
      <c r="O84" s="2087">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087"/>
      <c r="H85" s="61">
        <v>39</v>
      </c>
      <c r="I85" s="60" t="s">
        <v>955</v>
      </c>
      <c r="J85" s="60" t="s">
        <v>899</v>
      </c>
      <c r="K85" s="75"/>
      <c r="L85" s="76"/>
      <c r="M85" s="54"/>
      <c r="N85" s="54"/>
      <c r="O85" s="2087"/>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087"/>
      <c r="H86" s="58"/>
      <c r="I86" s="58"/>
      <c r="J86" s="58"/>
      <c r="K86" s="75"/>
      <c r="L86" s="76"/>
      <c r="M86" s="54"/>
      <c r="N86" s="56">
        <v>416.87</v>
      </c>
      <c r="O86" s="2087"/>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087"/>
      <c r="H87" s="61">
        <v>40</v>
      </c>
      <c r="I87" s="60" t="s">
        <v>957</v>
      </c>
      <c r="J87" s="60" t="s">
        <v>885</v>
      </c>
      <c r="K87" s="75"/>
      <c r="L87" s="76"/>
      <c r="M87" s="54"/>
      <c r="N87" s="54"/>
      <c r="O87" s="2087"/>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87"/>
      <c r="H88" s="58"/>
      <c r="I88" s="58"/>
      <c r="J88" s="58"/>
      <c r="K88" s="75"/>
      <c r="L88" s="76"/>
      <c r="M88" s="54"/>
      <c r="N88" s="56">
        <v>380.77</v>
      </c>
      <c r="O88" s="2087"/>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087">
        <v>1101</v>
      </c>
      <c r="H90" s="58"/>
      <c r="I90" s="58"/>
      <c r="J90" s="58"/>
      <c r="K90" s="75"/>
      <c r="L90" s="76"/>
      <c r="M90" s="54"/>
      <c r="N90" s="56">
        <v>411.81</v>
      </c>
      <c r="O90" s="2087">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087"/>
      <c r="H91" s="61">
        <v>42</v>
      </c>
      <c r="I91" s="60" t="s">
        <v>960</v>
      </c>
      <c r="J91" s="60" t="s">
        <v>889</v>
      </c>
      <c r="K91" s="75"/>
      <c r="L91" s="76"/>
      <c r="M91" s="54"/>
      <c r="N91" s="54"/>
      <c r="O91" s="2087"/>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87"/>
      <c r="H92" s="58"/>
      <c r="I92" s="58"/>
      <c r="J92" s="58"/>
      <c r="K92" s="75"/>
      <c r="L92" s="76"/>
      <c r="M92" s="54"/>
      <c r="N92" s="56">
        <v>392.08</v>
      </c>
      <c r="O92" s="2087"/>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087"/>
      <c r="H93" s="61">
        <v>43</v>
      </c>
      <c r="I93" s="60" t="s">
        <v>961</v>
      </c>
      <c r="J93" s="60" t="s">
        <v>919</v>
      </c>
      <c r="K93" s="75"/>
      <c r="L93" s="76"/>
      <c r="M93" s="54"/>
      <c r="N93" s="54"/>
      <c r="O93" s="2087"/>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087"/>
      <c r="H94" s="58"/>
      <c r="I94" s="58"/>
      <c r="J94" s="58"/>
      <c r="K94" s="75"/>
      <c r="L94" s="76"/>
      <c r="M94" s="54"/>
      <c r="N94" s="56">
        <v>296.87</v>
      </c>
      <c r="O94" s="2087"/>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087">
        <v>835</v>
      </c>
      <c r="H98" s="58"/>
      <c r="I98" s="58"/>
      <c r="J98" s="58"/>
      <c r="K98" s="75"/>
      <c r="L98" s="76"/>
      <c r="M98" s="54"/>
      <c r="N98" s="56">
        <v>382.17</v>
      </c>
      <c r="O98" s="2087">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087"/>
      <c r="H99" s="61">
        <v>46</v>
      </c>
      <c r="I99" s="60" t="s">
        <v>968</v>
      </c>
      <c r="J99" s="60" t="s">
        <v>919</v>
      </c>
      <c r="K99" s="75"/>
      <c r="L99" s="76"/>
      <c r="M99" s="54"/>
      <c r="N99" s="54"/>
      <c r="O99" s="2087"/>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087"/>
      <c r="H100" s="58"/>
      <c r="I100" s="58"/>
      <c r="J100" s="58"/>
      <c r="K100" s="75"/>
      <c r="L100" s="76"/>
      <c r="M100" s="54"/>
      <c r="N100" s="56">
        <v>452.74</v>
      </c>
      <c r="O100" s="2087"/>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87">
        <v>815</v>
      </c>
      <c r="H102" s="58"/>
      <c r="I102" s="58"/>
      <c r="J102" s="58"/>
      <c r="K102" s="75"/>
      <c r="L102" s="76"/>
      <c r="M102" s="54"/>
      <c r="N102" s="56">
        <v>420.21</v>
      </c>
      <c r="O102" s="2087">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087"/>
      <c r="H103" s="61">
        <v>48</v>
      </c>
      <c r="I103" s="60" t="s">
        <v>972</v>
      </c>
      <c r="J103" s="60" t="s">
        <v>919</v>
      </c>
      <c r="K103" s="75"/>
      <c r="L103" s="76"/>
      <c r="M103" s="54"/>
      <c r="N103" s="54"/>
      <c r="O103" s="2087"/>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087"/>
      <c r="H104" s="58"/>
      <c r="I104" s="58"/>
      <c r="J104" s="58"/>
      <c r="K104" s="75"/>
      <c r="L104" s="76"/>
      <c r="M104" s="54"/>
      <c r="N104" s="56">
        <v>395.01</v>
      </c>
      <c r="O104" s="2087"/>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87">
        <v>1473</v>
      </c>
      <c r="H106" s="58"/>
      <c r="I106" s="58"/>
      <c r="J106" s="58"/>
      <c r="K106" s="75"/>
      <c r="L106" s="76"/>
      <c r="M106" s="54"/>
      <c r="N106" s="56">
        <v>386.74</v>
      </c>
      <c r="O106" s="2087">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087"/>
      <c r="H107" s="61">
        <v>50</v>
      </c>
      <c r="I107" s="60" t="s">
        <v>976</v>
      </c>
      <c r="J107" s="60" t="s">
        <v>885</v>
      </c>
      <c r="K107" s="75"/>
      <c r="L107" s="76"/>
      <c r="M107" s="54"/>
      <c r="N107" s="54"/>
      <c r="O107" s="2087"/>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87"/>
      <c r="H108" s="58"/>
      <c r="I108" s="58"/>
      <c r="J108" s="58"/>
      <c r="K108" s="75"/>
      <c r="L108" s="76"/>
      <c r="M108" s="54"/>
      <c r="N108" s="56">
        <v>378.62</v>
      </c>
      <c r="O108" s="2087"/>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087"/>
      <c r="H109" s="61">
        <v>51</v>
      </c>
      <c r="I109" s="60" t="s">
        <v>977</v>
      </c>
      <c r="J109" s="60" t="s">
        <v>885</v>
      </c>
      <c r="K109" s="75"/>
      <c r="L109" s="76"/>
      <c r="M109" s="54"/>
      <c r="N109" s="54"/>
      <c r="O109" s="2087"/>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087"/>
      <c r="H110" s="58"/>
      <c r="I110" s="58"/>
      <c r="J110" s="58"/>
      <c r="K110" s="75"/>
      <c r="L110" s="76"/>
      <c r="M110" s="54"/>
      <c r="N110" s="56">
        <v>350.22</v>
      </c>
      <c r="O110" s="2087"/>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087"/>
      <c r="H111" s="61">
        <v>52</v>
      </c>
      <c r="I111" s="60" t="s">
        <v>979</v>
      </c>
      <c r="J111" s="60" t="s">
        <v>885</v>
      </c>
      <c r="K111" s="75"/>
      <c r="L111" s="76"/>
      <c r="M111" s="54"/>
      <c r="N111" s="54"/>
      <c r="O111" s="2087"/>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87"/>
      <c r="H112" s="58"/>
      <c r="I112" s="58"/>
      <c r="J112" s="58"/>
      <c r="K112" s="75"/>
      <c r="L112" s="76"/>
      <c r="M112" s="54"/>
      <c r="N112" s="56">
        <v>357.91</v>
      </c>
      <c r="O112" s="2087"/>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359" t="s">
        <v>984</v>
      </c>
      <c r="F116" s="2359"/>
      <c r="G116" s="2359"/>
      <c r="H116" s="114"/>
      <c r="I116" s="114"/>
      <c r="J116" s="2359" t="s">
        <v>985</v>
      </c>
      <c r="K116" s="2359"/>
      <c r="L116" s="2359"/>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360" t="s">
        <v>989</v>
      </c>
      <c r="B138" s="2361"/>
      <c r="C138" s="2361"/>
      <c r="D138" s="2361"/>
      <c r="E138" s="2361"/>
      <c r="F138" s="2361"/>
      <c r="G138" s="2361"/>
      <c r="H138" s="2361"/>
      <c r="I138" s="2361"/>
      <c r="J138" s="2361"/>
      <c r="K138" s="2361"/>
      <c r="L138" s="2361"/>
      <c r="M138" s="2361"/>
      <c r="N138" s="2361"/>
      <c r="O138" s="2362" t="s">
        <v>990</v>
      </c>
      <c r="P138" s="2362"/>
      <c r="Q138" s="2362"/>
      <c r="R138" s="2362"/>
      <c r="S138" s="2362"/>
      <c r="T138" s="2362"/>
      <c r="U138" s="2362"/>
      <c r="V138" s="2362"/>
      <c r="W138" s="2362"/>
      <c r="X138" s="2362"/>
      <c r="Y138" s="2362"/>
      <c r="Z138" s="2362"/>
      <c r="AA138" s="2362"/>
      <c r="AB138" s="2362"/>
      <c r="AC138" s="2363"/>
    </row>
    <row r="139" spans="1:29" ht="12.75" customHeight="1">
      <c r="A139" s="2358" t="s">
        <v>991</v>
      </c>
      <c r="B139" s="2358"/>
      <c r="C139" s="2358"/>
      <c r="D139" s="2358"/>
      <c r="E139" s="2358"/>
      <c r="F139" s="2357" t="s">
        <v>992</v>
      </c>
      <c r="G139" s="2357"/>
      <c r="H139" s="2357"/>
      <c r="I139" s="2357"/>
      <c r="J139" s="2358" t="s">
        <v>993</v>
      </c>
      <c r="K139" s="2358"/>
      <c r="L139" s="2358"/>
      <c r="M139" s="2358"/>
      <c r="N139" s="2358"/>
      <c r="O139" s="2357" t="s">
        <v>992</v>
      </c>
      <c r="P139" s="2357"/>
      <c r="Q139" s="2357"/>
      <c r="R139" s="2357"/>
      <c r="S139" s="2357"/>
      <c r="T139" s="2358" t="s">
        <v>994</v>
      </c>
      <c r="U139" s="2358"/>
      <c r="V139" s="2358"/>
      <c r="W139" s="2358"/>
      <c r="X139" s="2358"/>
      <c r="Y139" s="2358"/>
      <c r="Z139" s="2358" t="s">
        <v>995</v>
      </c>
      <c r="AA139" s="2358"/>
      <c r="AB139" s="2358"/>
      <c r="AC139" s="2358"/>
    </row>
    <row r="140" spans="1:29" ht="12.75" customHeight="1">
      <c r="A140" s="2358"/>
      <c r="B140" s="2358"/>
      <c r="C140" s="2358"/>
      <c r="D140" s="2358"/>
      <c r="E140" s="2358"/>
      <c r="F140" s="2357"/>
      <c r="G140" s="2357"/>
      <c r="H140" s="2357"/>
      <c r="I140" s="2357"/>
      <c r="J140" s="2358"/>
      <c r="K140" s="2358"/>
      <c r="L140" s="2358"/>
      <c r="M140" s="2358"/>
      <c r="N140" s="2358"/>
      <c r="O140" s="2357"/>
      <c r="P140" s="2357"/>
      <c r="Q140" s="2357"/>
      <c r="R140" s="2357"/>
      <c r="S140" s="2357"/>
      <c r="T140" s="2358"/>
      <c r="U140" s="2358"/>
      <c r="V140" s="2358"/>
      <c r="W140" s="2358"/>
      <c r="X140" s="2358"/>
      <c r="Y140" s="2358"/>
      <c r="Z140" s="2358"/>
      <c r="AA140" s="2358"/>
      <c r="AB140" s="2358"/>
      <c r="AC140" s="2358"/>
    </row>
    <row r="141" spans="1:29" ht="12.75" customHeight="1">
      <c r="A141" s="2358"/>
      <c r="B141" s="2358"/>
      <c r="C141" s="2358"/>
      <c r="D141" s="2358"/>
      <c r="E141" s="2358"/>
      <c r="F141" s="2357"/>
      <c r="G141" s="2357"/>
      <c r="H141" s="2357"/>
      <c r="I141" s="2357"/>
      <c r="J141" s="2358"/>
      <c r="K141" s="2358"/>
      <c r="L141" s="2358"/>
      <c r="M141" s="2358"/>
      <c r="N141" s="2358"/>
      <c r="O141" s="2357"/>
      <c r="P141" s="2357"/>
      <c r="Q141" s="2357"/>
      <c r="R141" s="2357"/>
      <c r="S141" s="2357"/>
      <c r="T141" s="2358"/>
      <c r="U141" s="2358"/>
      <c r="V141" s="2358"/>
      <c r="W141" s="2358"/>
      <c r="X141" s="2358"/>
      <c r="Y141" s="2358"/>
      <c r="Z141" s="2358"/>
      <c r="AA141" s="2358"/>
      <c r="AB141" s="2358"/>
      <c r="AC141" s="2358"/>
    </row>
    <row r="142" spans="1:29" ht="36.75" customHeight="1">
      <c r="A142" s="2358"/>
      <c r="B142" s="2358"/>
      <c r="C142" s="2358"/>
      <c r="D142" s="2358"/>
      <c r="E142" s="2358"/>
      <c r="F142" s="2357"/>
      <c r="G142" s="2357"/>
      <c r="H142" s="2357"/>
      <c r="I142" s="2357"/>
      <c r="J142" s="2358"/>
      <c r="K142" s="2358"/>
      <c r="L142" s="2358"/>
      <c r="M142" s="2358"/>
      <c r="N142" s="2358"/>
      <c r="O142" s="2357"/>
      <c r="P142" s="2357"/>
      <c r="Q142" s="2357"/>
      <c r="R142" s="2357"/>
      <c r="S142" s="2357"/>
      <c r="T142" s="2358"/>
      <c r="U142" s="2358"/>
      <c r="V142" s="2358"/>
      <c r="W142" s="2358"/>
      <c r="X142" s="2358"/>
      <c r="Y142" s="2358"/>
      <c r="Z142" s="2358"/>
      <c r="AA142" s="2358"/>
      <c r="AB142" s="2358"/>
      <c r="AC142" s="2358"/>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4" zoomScale="40" zoomScaleNormal="40" workbookViewId="0">
      <selection activeCell="M76" sqref="M7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492" t="s">
        <v>1488</v>
      </c>
      <c r="B1" s="2215"/>
      <c r="C1" s="2215"/>
      <c r="D1" s="2215"/>
      <c r="E1" s="2215"/>
      <c r="F1" s="2215"/>
      <c r="G1" s="2215"/>
      <c r="H1" s="2215"/>
      <c r="I1" s="2215"/>
      <c r="J1" s="2215"/>
      <c r="K1" s="2215"/>
      <c r="L1" s="2215"/>
      <c r="M1" s="2215"/>
      <c r="N1" s="2215"/>
      <c r="O1" s="2215"/>
      <c r="P1" s="2215"/>
      <c r="Q1" s="2215"/>
      <c r="R1" s="2215"/>
      <c r="S1" s="2215"/>
      <c r="T1" s="2215"/>
      <c r="U1" s="2215"/>
      <c r="V1" s="2215"/>
      <c r="W1" s="2215"/>
      <c r="X1" s="2215"/>
      <c r="Y1" s="2215"/>
      <c r="Z1" s="2493"/>
    </row>
    <row r="2" spans="1:39" s="1211" customFormat="1" ht="46.5" thickBot="1">
      <c r="A2" s="2494" t="s">
        <v>1954</v>
      </c>
      <c r="B2" s="2495"/>
      <c r="C2" s="2495"/>
      <c r="D2" s="2495"/>
      <c r="E2" s="2495"/>
      <c r="F2" s="2495"/>
      <c r="G2" s="2495"/>
      <c r="H2" s="2495"/>
      <c r="I2" s="2495"/>
      <c r="J2" s="2495"/>
      <c r="K2" s="2495"/>
      <c r="L2" s="2495"/>
      <c r="M2" s="2495"/>
      <c r="N2" s="2495"/>
      <c r="O2" s="2495"/>
      <c r="P2" s="2495"/>
      <c r="Q2" s="2495"/>
      <c r="R2" s="2495"/>
      <c r="S2" s="2495"/>
      <c r="T2" s="2495"/>
      <c r="U2" s="2495"/>
      <c r="V2" s="2496"/>
      <c r="W2" s="2497" t="s">
        <v>1489</v>
      </c>
      <c r="X2" s="2498"/>
      <c r="Y2" s="2499">
        <f ca="1">NOW()-1</f>
        <v>46184.443374421295</v>
      </c>
      <c r="Z2" s="2500"/>
    </row>
    <row r="3" spans="1:39" ht="30" customHeight="1">
      <c r="A3" s="1342"/>
      <c r="B3" s="1342"/>
      <c r="C3" s="2501" t="s">
        <v>1150</v>
      </c>
      <c r="D3" s="2502"/>
      <c r="E3" s="2502"/>
      <c r="F3" s="2502"/>
      <c r="G3" s="2502"/>
      <c r="H3" s="2502"/>
      <c r="I3" s="2502"/>
      <c r="J3" s="2502"/>
      <c r="K3" s="2502"/>
      <c r="L3" s="2502"/>
      <c r="M3" s="2502"/>
      <c r="N3" s="2502"/>
      <c r="O3" s="2502"/>
      <c r="P3" s="2502"/>
      <c r="Q3" s="2503"/>
      <c r="R3" s="1127"/>
      <c r="S3" s="2507"/>
      <c r="T3" s="2507"/>
      <c r="U3" s="2507"/>
      <c r="V3" s="1128"/>
      <c r="W3" s="2508"/>
      <c r="X3" s="2508"/>
      <c r="Y3" s="2508"/>
      <c r="Z3" s="2509"/>
    </row>
    <row r="4" spans="1:39" ht="30" customHeight="1">
      <c r="A4" s="1342"/>
      <c r="B4" s="1342"/>
      <c r="C4" s="2504"/>
      <c r="D4" s="2505"/>
      <c r="E4" s="2505"/>
      <c r="F4" s="2505"/>
      <c r="G4" s="2505"/>
      <c r="H4" s="2505"/>
      <c r="I4" s="2505"/>
      <c r="J4" s="2505"/>
      <c r="K4" s="2505"/>
      <c r="L4" s="2505"/>
      <c r="M4" s="2505"/>
      <c r="N4" s="2505"/>
      <c r="O4" s="2505"/>
      <c r="P4" s="2505"/>
      <c r="Q4" s="2506"/>
      <c r="R4" s="1397"/>
      <c r="S4" s="2510" t="s">
        <v>1151</v>
      </c>
      <c r="T4" s="2510"/>
      <c r="U4" s="2510"/>
      <c r="V4" s="1354"/>
      <c r="W4" s="2511" t="s">
        <v>1152</v>
      </c>
      <c r="X4" s="2511"/>
      <c r="Y4" s="2511"/>
      <c r="Z4" s="2512"/>
    </row>
    <row r="5" spans="1:39" ht="28">
      <c r="A5" s="1342"/>
      <c r="B5" s="1342"/>
      <c r="C5" s="2485" t="s">
        <v>998</v>
      </c>
      <c r="D5" s="2487" t="s">
        <v>13</v>
      </c>
      <c r="E5" s="2485"/>
      <c r="F5" s="2488"/>
      <c r="G5" s="2480" t="s">
        <v>1153</v>
      </c>
      <c r="H5" s="2480"/>
      <c r="I5" s="2480" t="s">
        <v>1154</v>
      </c>
      <c r="J5" s="2480"/>
      <c r="K5" s="2480"/>
      <c r="L5" s="2480" t="s">
        <v>1490</v>
      </c>
      <c r="M5" s="2480"/>
      <c r="N5" s="2480"/>
      <c r="O5" s="2480" t="s">
        <v>843</v>
      </c>
      <c r="P5" s="2480"/>
      <c r="Q5" s="2491"/>
      <c r="R5" s="1397"/>
      <c r="S5" s="1397"/>
      <c r="T5" s="1354"/>
      <c r="U5" s="1354"/>
      <c r="V5" s="1354"/>
      <c r="W5" s="1354"/>
      <c r="X5" s="1354"/>
      <c r="Y5" s="1354"/>
      <c r="Z5" s="1124"/>
    </row>
    <row r="6" spans="1:39" ht="28">
      <c r="A6" s="1342"/>
      <c r="B6" s="1342"/>
      <c r="C6" s="2486"/>
      <c r="D6" s="2489"/>
      <c r="E6" s="2486"/>
      <c r="F6" s="2490"/>
      <c r="G6" s="2480"/>
      <c r="H6" s="2480"/>
      <c r="I6" s="2480"/>
      <c r="J6" s="2480"/>
      <c r="K6" s="2480"/>
      <c r="L6" s="2480"/>
      <c r="M6" s="2480"/>
      <c r="N6" s="2480"/>
      <c r="O6" s="2480"/>
      <c r="P6" s="2480"/>
      <c r="Q6" s="2491"/>
      <c r="R6" s="1397"/>
      <c r="S6" s="1397"/>
      <c r="T6" s="1354"/>
      <c r="U6" s="1354"/>
      <c r="V6" s="1398" t="s">
        <v>1497</v>
      </c>
      <c r="W6" s="1399" t="s">
        <v>1496</v>
      </c>
      <c r="X6" s="1354"/>
      <c r="Y6" s="1354"/>
      <c r="Z6" s="1124"/>
    </row>
    <row r="7" spans="1:39" ht="31">
      <c r="A7" s="1342"/>
      <c r="B7" s="1342"/>
      <c r="C7" s="1340">
        <v>1</v>
      </c>
      <c r="D7" s="2469" t="s">
        <v>1156</v>
      </c>
      <c r="E7" s="2469"/>
      <c r="F7" s="2469"/>
      <c r="G7" s="2480" t="s">
        <v>1051</v>
      </c>
      <c r="H7" s="2480"/>
      <c r="I7" s="2464">
        <v>188.678</v>
      </c>
      <c r="J7" s="2464"/>
      <c r="K7" s="2464"/>
      <c r="L7" s="2464">
        <v>188.678</v>
      </c>
      <c r="M7" s="2464"/>
      <c r="N7" s="2464"/>
      <c r="O7" s="2464">
        <f>I7-L7</f>
        <v>0</v>
      </c>
      <c r="P7" s="2464"/>
      <c r="Q7" s="2465"/>
      <c r="R7" s="1400" t="s">
        <v>1492</v>
      </c>
      <c r="S7" s="1401"/>
      <c r="U7" s="1354"/>
      <c r="V7" s="1354"/>
      <c r="W7" s="1354"/>
      <c r="X7" s="1354"/>
      <c r="Y7" s="1354"/>
      <c r="Z7" s="1124"/>
    </row>
    <row r="8" spans="1:39" ht="31">
      <c r="A8" s="1342"/>
      <c r="B8" s="1342"/>
      <c r="C8" s="1340">
        <f>C7+1</f>
        <v>2</v>
      </c>
      <c r="D8" s="2469" t="s">
        <v>1157</v>
      </c>
      <c r="E8" s="2469"/>
      <c r="F8" s="2469"/>
      <c r="G8" s="2480" t="s">
        <v>1051</v>
      </c>
      <c r="H8" s="2480"/>
      <c r="I8" s="2464">
        <v>188.678</v>
      </c>
      <c r="J8" s="2464"/>
      <c r="K8" s="2464"/>
      <c r="L8" s="2464">
        <v>188.678</v>
      </c>
      <c r="M8" s="2464"/>
      <c r="N8" s="2464"/>
      <c r="O8" s="2464">
        <f t="shared" ref="O8:O14" si="0">I8-L8</f>
        <v>0</v>
      </c>
      <c r="P8" s="2464"/>
      <c r="Q8" s="2465"/>
      <c r="R8" s="1402"/>
      <c r="S8" s="1402"/>
      <c r="T8" s="1354"/>
      <c r="U8" s="1354"/>
      <c r="V8" s="1354"/>
      <c r="W8" s="1354"/>
      <c r="Y8" s="1403" t="s">
        <v>1160</v>
      </c>
      <c r="Z8" s="1190"/>
    </row>
    <row r="9" spans="1:39" ht="31">
      <c r="A9" s="1342"/>
      <c r="B9" s="1342"/>
      <c r="C9" s="1340">
        <f>C8+1</f>
        <v>3</v>
      </c>
      <c r="D9" s="2469" t="s">
        <v>1491</v>
      </c>
      <c r="E9" s="2469"/>
      <c r="F9" s="2469"/>
      <c r="G9" s="2480" t="s">
        <v>1051</v>
      </c>
      <c r="H9" s="2480"/>
      <c r="I9" s="2464">
        <v>188.678</v>
      </c>
      <c r="J9" s="2464"/>
      <c r="K9" s="2464"/>
      <c r="L9" s="2482">
        <v>188.678</v>
      </c>
      <c r="M9" s="2483"/>
      <c r="N9" s="2484"/>
      <c r="O9" s="2464">
        <f>I9-L9</f>
        <v>0</v>
      </c>
      <c r="P9" s="2464"/>
      <c r="Q9" s="2465"/>
      <c r="R9" s="1354"/>
      <c r="S9" s="1354"/>
      <c r="T9" s="1354"/>
      <c r="U9" s="1354"/>
      <c r="V9" s="1354"/>
      <c r="W9" s="1354"/>
      <c r="X9" s="1354"/>
      <c r="Y9" s="1354"/>
      <c r="Z9" s="1191"/>
    </row>
    <row r="10" spans="1:39" ht="31">
      <c r="A10" s="1342"/>
      <c r="B10" s="1342"/>
      <c r="C10" s="1340">
        <f>C9+1</f>
        <v>4</v>
      </c>
      <c r="D10" s="2469" t="s">
        <v>1158</v>
      </c>
      <c r="E10" s="2469"/>
      <c r="F10" s="2469"/>
      <c r="G10" s="2470" t="s">
        <v>1159</v>
      </c>
      <c r="H10" s="2471"/>
      <c r="I10" s="2472">
        <v>73</v>
      </c>
      <c r="J10" s="2473"/>
      <c r="K10" s="2474"/>
      <c r="L10" s="2472">
        <v>73</v>
      </c>
      <c r="M10" s="2473"/>
      <c r="N10" s="2474"/>
      <c r="O10" s="2477">
        <f t="shared" si="0"/>
        <v>0</v>
      </c>
      <c r="P10" s="2477"/>
      <c r="Q10" s="2478"/>
      <c r="R10" s="1404" t="s">
        <v>50</v>
      </c>
      <c r="S10" s="1354"/>
      <c r="T10" s="1354"/>
      <c r="U10" s="1354"/>
      <c r="V10" s="1405" t="s">
        <v>205</v>
      </c>
      <c r="W10" s="1401"/>
      <c r="X10" s="1354"/>
      <c r="Y10" s="1055"/>
      <c r="Z10" s="1191"/>
    </row>
    <row r="11" spans="1:39" ht="31">
      <c r="A11" s="1342"/>
      <c r="B11" s="1342"/>
      <c r="C11" s="1340">
        <f>C10+1</f>
        <v>5</v>
      </c>
      <c r="D11" s="2469" t="s">
        <v>290</v>
      </c>
      <c r="E11" s="2469"/>
      <c r="F11" s="2469"/>
      <c r="G11" s="2470" t="s">
        <v>1159</v>
      </c>
      <c r="H11" s="2471"/>
      <c r="I11" s="2472">
        <v>513</v>
      </c>
      <c r="J11" s="2473"/>
      <c r="K11" s="2474"/>
      <c r="L11" s="2475">
        <f>'400kV Summery'!J15</f>
        <v>314</v>
      </c>
      <c r="M11" s="2476"/>
      <c r="N11" s="2476"/>
      <c r="O11" s="2477">
        <f t="shared" si="0"/>
        <v>199</v>
      </c>
      <c r="P11" s="2477"/>
      <c r="Q11" s="2478"/>
      <c r="R11" s="1401"/>
      <c r="S11" s="1401"/>
      <c r="U11" s="1354"/>
      <c r="W11" s="1354"/>
      <c r="X11" s="1354"/>
      <c r="Y11" s="1354"/>
      <c r="Z11" s="1191"/>
    </row>
    <row r="12" spans="1:39" ht="31">
      <c r="A12" s="1342"/>
      <c r="B12" s="1342"/>
      <c r="C12" s="1340">
        <f t="shared" ref="C12:C16" si="1">C11+1</f>
        <v>6</v>
      </c>
      <c r="D12" s="2469" t="s">
        <v>291</v>
      </c>
      <c r="E12" s="2469"/>
      <c r="F12" s="2469"/>
      <c r="G12" s="2470" t="s">
        <v>1161</v>
      </c>
      <c r="H12" s="2471"/>
      <c r="I12" s="2472">
        <v>513</v>
      </c>
      <c r="J12" s="2473"/>
      <c r="K12" s="2474"/>
      <c r="L12" s="2475">
        <f>'400kV Summery'!J16</f>
        <v>266</v>
      </c>
      <c r="M12" s="2476"/>
      <c r="N12" s="2476"/>
      <c r="O12" s="2477">
        <f t="shared" si="0"/>
        <v>247</v>
      </c>
      <c r="P12" s="2477"/>
      <c r="Q12" s="2478"/>
      <c r="R12" s="1397"/>
      <c r="S12" s="1352" t="s">
        <v>1162</v>
      </c>
      <c r="U12" s="1406"/>
      <c r="V12" s="1407"/>
      <c r="W12" s="1407"/>
      <c r="X12" s="1354"/>
      <c r="Y12" s="1354"/>
      <c r="Z12" s="1191"/>
    </row>
    <row r="13" spans="1:39" ht="31">
      <c r="A13" s="1342"/>
      <c r="B13" s="1342"/>
      <c r="C13" s="1340">
        <f t="shared" si="1"/>
        <v>7</v>
      </c>
      <c r="D13" s="2469" t="s">
        <v>1164</v>
      </c>
      <c r="E13" s="2469"/>
      <c r="F13" s="2469"/>
      <c r="G13" s="2470" t="s">
        <v>1159</v>
      </c>
      <c r="H13" s="2471"/>
      <c r="I13" s="2472">
        <v>513</v>
      </c>
      <c r="J13" s="2473"/>
      <c r="K13" s="2474"/>
      <c r="L13" s="2475">
        <f>'400kV Summery'!J17</f>
        <v>223</v>
      </c>
      <c r="M13" s="2476"/>
      <c r="N13" s="2476"/>
      <c r="O13" s="2477">
        <f t="shared" si="0"/>
        <v>290</v>
      </c>
      <c r="P13" s="2477"/>
      <c r="Q13" s="2478"/>
      <c r="R13" s="1397"/>
      <c r="T13" s="1354" t="s">
        <v>291</v>
      </c>
      <c r="W13" s="1352" t="s">
        <v>1166</v>
      </c>
      <c r="X13" s="2247" t="s">
        <v>1498</v>
      </c>
      <c r="Y13" s="2247"/>
      <c r="Z13" s="2481"/>
      <c r="AM13" s="1054" t="s">
        <v>1864</v>
      </c>
    </row>
    <row r="14" spans="1:39" ht="31">
      <c r="A14" s="1342"/>
      <c r="B14" s="1342"/>
      <c r="C14" s="1340">
        <f t="shared" si="1"/>
        <v>8</v>
      </c>
      <c r="D14" s="2469" t="s">
        <v>503</v>
      </c>
      <c r="E14" s="2469"/>
      <c r="F14" s="2469"/>
      <c r="G14" s="2470" t="s">
        <v>1161</v>
      </c>
      <c r="H14" s="2471"/>
      <c r="I14" s="2472">
        <v>513</v>
      </c>
      <c r="J14" s="2473"/>
      <c r="K14" s="2474"/>
      <c r="L14" s="2475">
        <f>'400kV Summery'!J18</f>
        <v>112</v>
      </c>
      <c r="M14" s="2476"/>
      <c r="N14" s="2476"/>
      <c r="O14" s="2477">
        <f t="shared" si="0"/>
        <v>401</v>
      </c>
      <c r="P14" s="2477"/>
      <c r="Q14" s="2478"/>
      <c r="R14" s="1397"/>
      <c r="T14" s="1354"/>
      <c r="U14" s="1354"/>
      <c r="V14" s="1354"/>
      <c r="Y14" s="1055"/>
      <c r="Z14" s="1055"/>
      <c r="AF14" s="1054" t="s">
        <v>1864</v>
      </c>
    </row>
    <row r="15" spans="1:39" ht="30" customHeight="1">
      <c r="A15" s="1342"/>
      <c r="B15" s="1342"/>
      <c r="C15" s="1340">
        <f t="shared" si="1"/>
        <v>9</v>
      </c>
      <c r="D15" s="2479" t="s">
        <v>1493</v>
      </c>
      <c r="E15" s="2479"/>
      <c r="F15" s="2479"/>
      <c r="G15" s="2480" t="s">
        <v>1051</v>
      </c>
      <c r="H15" s="2480"/>
      <c r="I15" s="2464">
        <v>188.678</v>
      </c>
      <c r="J15" s="2464"/>
      <c r="K15" s="2464"/>
      <c r="L15" s="2464">
        <f>'400kV Summery'!J20</f>
        <v>21.797000000000001</v>
      </c>
      <c r="M15" s="2464"/>
      <c r="N15" s="2464"/>
      <c r="O15" s="2464">
        <f>I15-L15</f>
        <v>166.881</v>
      </c>
      <c r="P15" s="2464"/>
      <c r="Q15" s="2465"/>
      <c r="R15" s="1397"/>
      <c r="S15" s="1354" t="s">
        <v>1494</v>
      </c>
      <c r="T15" s="1354"/>
      <c r="U15" s="1354" t="s">
        <v>503</v>
      </c>
      <c r="V15" s="1354"/>
      <c r="X15" s="1354"/>
      <c r="Y15" s="1354" t="s">
        <v>1955</v>
      </c>
      <c r="Z15" s="1191"/>
      <c r="AI15" s="1500"/>
    </row>
    <row r="16" spans="1:39" ht="31.5" thickBot="1">
      <c r="A16" s="1342"/>
      <c r="B16" s="1342"/>
      <c r="C16" s="1341">
        <f t="shared" si="1"/>
        <v>10</v>
      </c>
      <c r="D16" s="2462" t="s">
        <v>1495</v>
      </c>
      <c r="E16" s="2462"/>
      <c r="F16" s="2462"/>
      <c r="G16" s="2463" t="s">
        <v>1051</v>
      </c>
      <c r="H16" s="2463"/>
      <c r="I16" s="2464">
        <v>188.678</v>
      </c>
      <c r="J16" s="2464"/>
      <c r="K16" s="2464"/>
      <c r="L16" s="2463">
        <f>'400kV Summery'!J21</f>
        <v>21.36</v>
      </c>
      <c r="M16" s="2463"/>
      <c r="N16" s="2463"/>
      <c r="O16" s="2464">
        <f>I16-L16</f>
        <v>167.31799999999998</v>
      </c>
      <c r="P16" s="2464"/>
      <c r="Q16" s="2465"/>
      <c r="R16" s="1125"/>
      <c r="S16" s="1183"/>
      <c r="T16" s="1126"/>
      <c r="U16" s="1126"/>
      <c r="V16" s="1126"/>
      <c r="W16" s="1126"/>
      <c r="X16" s="1183"/>
      <c r="Z16" s="1480"/>
    </row>
    <row r="17" spans="1:33" s="1055" customFormat="1" ht="10.25" customHeight="1" thickBot="1">
      <c r="A17" s="1343"/>
      <c r="B17" s="1343"/>
      <c r="C17" s="2466"/>
      <c r="D17" s="2467"/>
      <c r="E17" s="2467"/>
      <c r="F17" s="2467"/>
      <c r="G17" s="2467"/>
      <c r="H17" s="2467"/>
      <c r="I17" s="2467"/>
      <c r="J17" s="2467"/>
      <c r="K17" s="2467"/>
      <c r="L17" s="2467"/>
      <c r="M17" s="2467"/>
      <c r="N17" s="2467"/>
      <c r="O17" s="2467"/>
      <c r="P17" s="2467"/>
      <c r="Q17" s="2467"/>
      <c r="R17" s="2467"/>
      <c r="S17" s="2467"/>
      <c r="T17" s="2467"/>
      <c r="U17" s="2467"/>
      <c r="V17" s="2467"/>
      <c r="W17" s="2467"/>
      <c r="X17" s="2467"/>
      <c r="Y17" s="2467"/>
      <c r="Z17" s="2468"/>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454" t="s">
        <v>2026</v>
      </c>
      <c r="L19" s="2454"/>
      <c r="N19" s="2455" t="s">
        <v>2035</v>
      </c>
      <c r="O19" s="2455"/>
      <c r="P19" s="1408"/>
      <c r="Q19" s="1469"/>
      <c r="R19" s="1469"/>
      <c r="S19" s="1469"/>
      <c r="T19" s="1470"/>
      <c r="U19" s="1470"/>
      <c r="V19" s="1470"/>
      <c r="W19" s="1467"/>
      <c r="X19" s="1467"/>
      <c r="Y19" s="1467"/>
      <c r="Z19" s="1471"/>
    </row>
    <row r="20" spans="1:33" ht="28">
      <c r="A20" s="1342"/>
      <c r="B20" s="1342"/>
      <c r="C20" s="1193" t="s">
        <v>1499</v>
      </c>
      <c r="D20" s="1193"/>
      <c r="E20" s="1786" t="s">
        <v>506</v>
      </c>
      <c r="F20" s="1193"/>
      <c r="G20" s="1786" t="s">
        <v>1171</v>
      </c>
      <c r="H20" s="1193"/>
      <c r="I20" s="1786" t="s">
        <v>507</v>
      </c>
      <c r="J20" s="1193"/>
      <c r="K20" s="1193"/>
      <c r="L20" s="1409"/>
      <c r="M20" s="1361"/>
      <c r="N20" s="1361"/>
      <c r="O20" s="1361"/>
      <c r="P20" s="1193"/>
      <c r="Q20" s="1786" t="s">
        <v>1172</v>
      </c>
      <c r="R20" s="1193"/>
      <c r="S20" s="1786" t="s">
        <v>518</v>
      </c>
      <c r="T20" s="1193"/>
      <c r="U20" s="1786" t="s">
        <v>520</v>
      </c>
      <c r="V20" s="1193"/>
      <c r="W20" s="1814" t="s">
        <v>521</v>
      </c>
      <c r="Y20" s="181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64"/>
      <c r="F24" s="1193"/>
      <c r="G24" s="1764"/>
      <c r="H24" s="1193"/>
      <c r="I24" s="1764"/>
      <c r="J24" s="1193"/>
      <c r="K24" s="1129"/>
      <c r="L24" s="1199"/>
      <c r="M24" s="1447"/>
      <c r="N24" s="1193"/>
      <c r="O24" s="1129"/>
      <c r="P24" s="1193"/>
      <c r="Q24" s="1163"/>
      <c r="R24" s="1193"/>
      <c r="S24" s="1163"/>
      <c r="T24" s="1193"/>
      <c r="U24" s="1515" t="s">
        <v>264</v>
      </c>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456" t="s">
        <v>1499</v>
      </c>
      <c r="D26" s="2457"/>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58"/>
      <c r="X27" s="2458"/>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5" t="s">
        <v>1880</v>
      </c>
      <c r="D30" s="1193"/>
      <c r="E30" s="181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64"/>
      <c r="D34" s="1193"/>
      <c r="E34" s="1764"/>
      <c r="F34" s="1193"/>
      <c r="G34" s="1764"/>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459">
        <v>2736</v>
      </c>
      <c r="J37" s="2459"/>
      <c r="K37" s="1313"/>
      <c r="L37" s="1313"/>
      <c r="M37" s="2460"/>
      <c r="N37" s="2460"/>
      <c r="O37" s="1313"/>
      <c r="P37" s="2461" t="s">
        <v>2267</v>
      </c>
      <c r="Q37" s="2461"/>
      <c r="R37" s="2461"/>
      <c r="S37" s="1313"/>
      <c r="T37" s="1313"/>
      <c r="U37" s="1504" t="s">
        <v>440</v>
      </c>
      <c r="V37" s="2461" t="s">
        <v>2268</v>
      </c>
      <c r="W37" s="2461"/>
      <c r="X37" s="2461"/>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447"/>
      <c r="D39" s="2447"/>
      <c r="E39" s="2447"/>
      <c r="F39" s="2447"/>
      <c r="G39" s="2447"/>
      <c r="H39" s="2447"/>
      <c r="I39" s="2447"/>
      <c r="J39" s="2447"/>
      <c r="K39" s="2447"/>
      <c r="L39" s="2447"/>
      <c r="M39" s="2447"/>
      <c r="N39" s="2447"/>
      <c r="O39" s="2447"/>
      <c r="P39" s="2447"/>
      <c r="Q39" s="2447"/>
      <c r="R39" s="2447"/>
      <c r="S39" s="2447"/>
      <c r="T39" s="2447"/>
      <c r="U39" s="2447"/>
      <c r="V39" s="2447"/>
      <c r="W39" s="2447"/>
      <c r="X39" s="2447"/>
      <c r="Y39" s="2447"/>
      <c r="Z39" s="2447"/>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48"/>
      <c r="H47" s="2448"/>
      <c r="I47" s="1298"/>
      <c r="J47" s="1298"/>
      <c r="K47" s="1298"/>
      <c r="L47" s="1298"/>
      <c r="M47" s="1301"/>
      <c r="N47" s="1193"/>
      <c r="O47" s="1509" t="s">
        <v>440</v>
      </c>
      <c r="P47" s="1298"/>
      <c r="Q47" s="1376"/>
      <c r="R47" s="1298"/>
      <c r="S47" s="2449">
        <v>2000</v>
      </c>
      <c r="T47" s="2449"/>
      <c r="U47" s="1376"/>
      <c r="W47" s="1376"/>
      <c r="X47" s="1298"/>
      <c r="Y47" s="1376"/>
      <c r="Z47" s="1189"/>
    </row>
    <row r="48" spans="1:27" s="1315" customFormat="1" ht="6" hidden="1" customHeight="1">
      <c r="A48" s="1345"/>
      <c r="B48" s="1345"/>
      <c r="C48" s="2450"/>
      <c r="D48" s="2450"/>
      <c r="E48" s="2450"/>
      <c r="F48" s="2450"/>
      <c r="G48" s="2451"/>
      <c r="H48" s="2451"/>
      <c r="I48" s="2450"/>
      <c r="J48" s="2450"/>
      <c r="K48" s="2450"/>
      <c r="L48" s="2450"/>
      <c r="M48" s="2450"/>
      <c r="N48" s="2450"/>
      <c r="O48" s="2450"/>
      <c r="P48" s="2450"/>
      <c r="Q48" s="2450"/>
      <c r="R48" s="2450"/>
      <c r="S48" s="2450"/>
      <c r="T48" s="2450"/>
      <c r="U48" s="2450"/>
      <c r="V48" s="2450"/>
      <c r="W48" s="2450"/>
      <c r="X48" s="2450"/>
      <c r="Y48" s="2450"/>
      <c r="Z48" s="2452"/>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64"/>
      <c r="D54" s="1193"/>
      <c r="E54" s="1513"/>
      <c r="F54" s="1193"/>
      <c r="G54" s="1513"/>
      <c r="H54" s="1193"/>
      <c r="I54" s="1513"/>
      <c r="J54" s="1193"/>
      <c r="K54" s="1764"/>
      <c r="L54" s="1199"/>
      <c r="M54" s="1163"/>
      <c r="N54" s="1193"/>
      <c r="O54" s="1764"/>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407">
        <v>4239</v>
      </c>
      <c r="T57" s="2407"/>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4"/>
      <c r="D64" s="1193"/>
      <c r="E64" s="1764"/>
      <c r="F64" s="1193"/>
      <c r="G64" s="1764"/>
      <c r="H64" s="1193"/>
      <c r="I64" s="1513"/>
      <c r="J64" s="1193"/>
      <c r="K64" s="1764"/>
      <c r="L64" s="1193"/>
      <c r="M64" s="1163"/>
      <c r="N64" s="1199"/>
      <c r="O64" s="1163"/>
      <c r="P64" s="1193"/>
      <c r="Q64" s="1163"/>
      <c r="R64" s="1193"/>
      <c r="S64" s="1729"/>
      <c r="T64" s="1193"/>
      <c r="U64" s="1729"/>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453"/>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53"/>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07">
        <v>1915</v>
      </c>
      <c r="F67" s="2407"/>
      <c r="G67" s="1337"/>
      <c r="H67" s="1337"/>
      <c r="I67" s="1337"/>
      <c r="J67" s="1337"/>
      <c r="K67" s="1337"/>
      <c r="L67" s="1337"/>
      <c r="M67" s="1337"/>
      <c r="N67" s="1337"/>
      <c r="O67" s="2407">
        <v>1688</v>
      </c>
      <c r="P67" s="2407"/>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t="s">
        <v>264</v>
      </c>
      <c r="N74" s="1193"/>
      <c r="O74" s="1764"/>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412">
        <v>3582</v>
      </c>
      <c r="L77" s="2412"/>
      <c r="M77" s="1316"/>
      <c r="N77" s="1316"/>
      <c r="O77" s="1504" t="s">
        <v>1971</v>
      </c>
      <c r="P77" s="1316"/>
      <c r="Q77" s="1321"/>
      <c r="R77" s="1322"/>
      <c r="S77" s="1321"/>
      <c r="T77" s="1321"/>
      <c r="U77" s="1321"/>
      <c r="V77" s="1321"/>
      <c r="W77" s="1321"/>
      <c r="X77" s="1321"/>
      <c r="Y77" s="2444">
        <v>2724</v>
      </c>
      <c r="Z77" s="2445"/>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446">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446"/>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12">
        <v>2670</v>
      </c>
      <c r="P87" s="2412"/>
      <c r="Q87" s="1318"/>
      <c r="R87" s="2433" t="s">
        <v>2045</v>
      </c>
      <c r="S87" s="2433"/>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4"/>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441"/>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07">
        <v>1658</v>
      </c>
      <c r="F97" s="2407"/>
      <c r="G97" s="1540" t="s">
        <v>2044</v>
      </c>
      <c r="H97" s="1541"/>
      <c r="I97" s="1318"/>
      <c r="J97" s="2442"/>
      <c r="K97" s="1431"/>
      <c r="L97" s="1431"/>
      <c r="M97" s="2406">
        <v>834</v>
      </c>
      <c r="N97" s="2406"/>
      <c r="O97" s="1319"/>
      <c r="P97" s="1319"/>
      <c r="Q97" s="2407">
        <v>555</v>
      </c>
      <c r="R97" s="2407"/>
      <c r="S97" s="1318"/>
      <c r="T97" s="1318"/>
      <c r="U97" s="2412">
        <v>578</v>
      </c>
      <c r="V97" s="2412"/>
      <c r="W97" s="1318"/>
      <c r="X97" s="1318"/>
      <c r="Y97" s="2407">
        <v>824</v>
      </c>
      <c r="Z97" s="2443"/>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407">
        <v>1542</v>
      </c>
      <c r="J108" s="2407"/>
      <c r="K108" s="1429"/>
      <c r="L108" s="1429"/>
      <c r="M108" s="2437" t="s">
        <v>2043</v>
      </c>
      <c r="N108" s="2437"/>
      <c r="O108" s="1429"/>
      <c r="P108" s="1429"/>
      <c r="Q108" s="1429"/>
      <c r="R108" s="1429"/>
      <c r="S108" s="1429"/>
      <c r="T108" s="1429"/>
      <c r="U108" s="1429"/>
      <c r="V108" s="1429"/>
      <c r="W108" s="1501" t="s">
        <v>1508</v>
      </c>
      <c r="X108" s="2407">
        <v>2556</v>
      </c>
      <c r="Y108" s="2407"/>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38" t="s">
        <v>2032</v>
      </c>
      <c r="X111" s="2438"/>
      <c r="Y111" s="2439" t="s">
        <v>2027</v>
      </c>
      <c r="Z111" s="2439"/>
      <c r="AA111" s="2439"/>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40" t="s">
        <v>1814</v>
      </c>
      <c r="X118" s="2440"/>
      <c r="Y118" s="2440"/>
      <c r="Z118" s="1351"/>
      <c r="AA118" s="1350"/>
    </row>
    <row r="119" spans="1:28" ht="28">
      <c r="A119" s="1342"/>
      <c r="B119" s="1357"/>
      <c r="C119" s="1298"/>
      <c r="D119" s="1320"/>
      <c r="E119" s="1298"/>
      <c r="G119" s="1200" t="s">
        <v>2282</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407">
        <v>1166</v>
      </c>
      <c r="F120" s="2407"/>
      <c r="G120" s="1193"/>
      <c r="H120" s="1193"/>
      <c r="I120" s="1193"/>
      <c r="J120" s="1193"/>
      <c r="K120" s="1193"/>
      <c r="L120" s="1193"/>
      <c r="O120" s="2406">
        <v>991</v>
      </c>
      <c r="P120" s="2406"/>
      <c r="Q120" s="1200" t="s">
        <v>1508</v>
      </c>
      <c r="R120" s="1301"/>
      <c r="S120" s="2407">
        <v>690</v>
      </c>
      <c r="T120" s="2407"/>
      <c r="U120" s="1299"/>
      <c r="V120" s="1192"/>
    </row>
    <row r="121" spans="1:28" s="1055" customFormat="1" ht="2.4" customHeight="1" thickBot="1">
      <c r="A121" s="1343"/>
      <c r="B121" s="1603"/>
      <c r="C121" s="1184"/>
      <c r="D121" s="1184"/>
      <c r="E121" s="2402"/>
      <c r="F121" s="2402"/>
      <c r="G121" s="1184"/>
      <c r="H121" s="1184"/>
      <c r="I121" s="1184"/>
      <c r="J121" s="1184"/>
      <c r="K121" s="1184"/>
      <c r="L121" s="1184"/>
      <c r="M121" s="1157"/>
      <c r="N121" s="1157"/>
      <c r="O121" s="2396"/>
      <c r="P121" s="2396"/>
      <c r="Q121" s="1157"/>
      <c r="R121" s="1157"/>
      <c r="S121" s="2402"/>
      <c r="T121" s="2402"/>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764"/>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21">
        <v>1049</v>
      </c>
      <c r="L131" s="2421"/>
      <c r="M131" s="1148"/>
      <c r="N131" s="1147"/>
      <c r="O131" s="1147"/>
      <c r="P131" s="1147"/>
      <c r="Q131" s="1147"/>
      <c r="R131" s="1147"/>
      <c r="S131" s="2406">
        <v>1628</v>
      </c>
      <c r="T131" s="2406"/>
      <c r="U131" s="1148"/>
      <c r="V131" s="1147"/>
      <c r="W131" s="2407">
        <v>803</v>
      </c>
      <c r="X131" s="2407"/>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50"/>
      <c r="M141" s="1200"/>
      <c r="N141" s="1298"/>
      <c r="O141" s="1543" t="s">
        <v>2289</v>
      </c>
      <c r="Q141" s="1543" t="s">
        <v>440</v>
      </c>
      <c r="R141" s="1299"/>
      <c r="S141" s="1543" t="s">
        <v>440</v>
      </c>
      <c r="T141" s="1193"/>
      <c r="U141" s="1298"/>
      <c r="V141" s="1298"/>
      <c r="W141" s="1298"/>
      <c r="X141" s="1298"/>
      <c r="Y141" s="1298" t="s">
        <v>2282</v>
      </c>
    </row>
    <row r="142" spans="1:27" s="1055" customFormat="1" ht="27" customHeight="1" thickBot="1">
      <c r="A142" s="1343"/>
      <c r="B142" s="1210"/>
      <c r="C142" s="1184"/>
      <c r="D142" s="1184"/>
      <c r="E142" s="2402">
        <v>1225</v>
      </c>
      <c r="F142" s="2402"/>
      <c r="G142" s="1554" t="s">
        <v>1508</v>
      </c>
      <c r="H142" s="1184"/>
      <c r="I142" s="1184"/>
      <c r="J142" s="1184"/>
      <c r="K142" s="1851" t="s">
        <v>2288</v>
      </c>
      <c r="L142" s="1851"/>
      <c r="M142" s="1200" t="s">
        <v>2270</v>
      </c>
      <c r="N142" s="1301"/>
      <c r="O142" s="2402">
        <v>1164</v>
      </c>
      <c r="P142" s="2402"/>
      <c r="Q142" s="1299"/>
      <c r="R142" s="1192"/>
      <c r="S142" s="1301"/>
      <c r="T142" s="1301"/>
      <c r="U142" s="1301"/>
      <c r="V142" s="1301"/>
      <c r="W142" s="1301"/>
      <c r="X142" s="1301"/>
      <c r="Y142" s="2402">
        <v>1658</v>
      </c>
      <c r="Z142" s="2402"/>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2282</v>
      </c>
      <c r="D152" s="1301"/>
      <c r="E152" s="1301"/>
      <c r="F152" s="1301"/>
      <c r="G152" s="2411">
        <v>840</v>
      </c>
      <c r="H152" s="2411"/>
      <c r="I152" s="1299" t="s">
        <v>1508</v>
      </c>
      <c r="J152" s="1299"/>
      <c r="K152" s="2402">
        <v>836</v>
      </c>
      <c r="L152" s="2402"/>
      <c r="M152" s="1147"/>
      <c r="N152" s="1147"/>
      <c r="O152" s="1299" t="s">
        <v>440</v>
      </c>
      <c r="P152" s="1147"/>
      <c r="Q152" s="2402">
        <v>1024</v>
      </c>
      <c r="R152" s="2402"/>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02">
        <v>2070</v>
      </c>
      <c r="J162" s="2402"/>
      <c r="K162" s="1301" t="s">
        <v>2282</v>
      </c>
      <c r="L162" s="1192"/>
      <c r="M162" s="1200" t="s">
        <v>2290</v>
      </c>
      <c r="N162" s="1301"/>
      <c r="O162" s="1299"/>
      <c r="P162" s="1301"/>
      <c r="Q162" s="1200" t="s">
        <v>2291</v>
      </c>
      <c r="R162" s="1301"/>
      <c r="S162" s="2396">
        <v>1803</v>
      </c>
      <c r="T162" s="2396"/>
      <c r="U162" s="1301"/>
      <c r="V162" s="1301"/>
      <c r="W162" s="1301"/>
      <c r="X162" s="1301"/>
      <c r="Y162" s="2396">
        <v>834</v>
      </c>
      <c r="Z162" s="2434"/>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35">
        <v>1907</v>
      </c>
    </row>
    <row r="172" spans="1:27" s="1317" customFormat="1" ht="28.75" customHeight="1" thickBot="1">
      <c r="A172" s="1344"/>
      <c r="B172" s="1421"/>
      <c r="C172" s="1325"/>
      <c r="D172" s="1323"/>
      <c r="E172" s="1323"/>
      <c r="F172" s="1323"/>
      <c r="G172" s="1507" t="s">
        <v>2292</v>
      </c>
      <c r="H172" s="1324"/>
      <c r="I172" s="2407">
        <v>1668</v>
      </c>
      <c r="J172" s="2407"/>
      <c r="K172" s="1371"/>
      <c r="L172" s="1372"/>
      <c r="M172" s="2436" t="s">
        <v>2292</v>
      </c>
      <c r="N172" s="2436"/>
      <c r="O172" s="1884">
        <v>824</v>
      </c>
      <c r="P172" s="1320"/>
      <c r="Q172" s="1509" t="s">
        <v>1508</v>
      </c>
      <c r="R172" s="1320"/>
      <c r="S172" s="1501" t="s">
        <v>1508</v>
      </c>
      <c r="T172" s="1320"/>
      <c r="U172" s="1501" t="s">
        <v>352</v>
      </c>
      <c r="V172" s="1373"/>
      <c r="W172" s="1360" t="s">
        <v>440</v>
      </c>
      <c r="X172" s="1373"/>
      <c r="Y172" s="1501" t="s">
        <v>352</v>
      </c>
      <c r="Z172" s="2435"/>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26">
        <v>1232</v>
      </c>
    </row>
    <row r="184" spans="1:27" s="1317" customFormat="1" ht="28.25" customHeight="1" thickBot="1">
      <c r="A184" s="1344"/>
      <c r="B184" s="1421"/>
      <c r="C184" s="1338"/>
      <c r="D184" s="1326"/>
      <c r="E184" s="1507" t="s">
        <v>1508</v>
      </c>
      <c r="F184" s="1326"/>
      <c r="G184" s="1507" t="s">
        <v>1508</v>
      </c>
      <c r="H184" s="2406">
        <v>805</v>
      </c>
      <c r="I184" s="2406"/>
      <c r="J184" s="1319"/>
      <c r="K184" s="1507" t="s">
        <v>214</v>
      </c>
      <c r="L184" s="1319"/>
      <c r="M184" s="1885" t="s">
        <v>2293</v>
      </c>
      <c r="N184" s="1319"/>
      <c r="O184" s="1885" t="s">
        <v>2294</v>
      </c>
      <c r="P184" s="1886">
        <v>1732</v>
      </c>
      <c r="Q184" s="2422" t="s">
        <v>2295</v>
      </c>
      <c r="R184" s="2422"/>
      <c r="S184" s="1319"/>
      <c r="T184" s="1318"/>
      <c r="U184" s="1507" t="s">
        <v>1508</v>
      </c>
      <c r="V184" s="1318"/>
      <c r="W184" s="1507" t="s">
        <v>440</v>
      </c>
      <c r="X184" s="1318"/>
      <c r="Y184" s="1437" t="s">
        <v>214</v>
      </c>
      <c r="Z184" s="2427"/>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401">
        <v>1637</v>
      </c>
      <c r="P195" s="2401"/>
      <c r="Q195" s="1325"/>
      <c r="R195" s="1326"/>
      <c r="S195" s="1506" t="s">
        <v>440</v>
      </c>
      <c r="T195" s="2396">
        <v>766</v>
      </c>
      <c r="U195" s="2396"/>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t="s">
        <v>264</v>
      </c>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28">
        <v>1355</v>
      </c>
      <c r="G204" s="1381" t="s">
        <v>103</v>
      </c>
      <c r="H204" s="1192"/>
      <c r="I204" s="1381" t="s">
        <v>118</v>
      </c>
      <c r="J204" s="1379"/>
      <c r="K204" s="1505" t="s">
        <v>118</v>
      </c>
      <c r="L204" s="1192"/>
      <c r="M204" s="1382" t="s">
        <v>168</v>
      </c>
      <c r="N204" s="1192"/>
      <c r="O204" s="1381" t="s">
        <v>118</v>
      </c>
      <c r="P204" s="1192"/>
      <c r="Q204" s="1382" t="s">
        <v>228</v>
      </c>
      <c r="R204" s="1192"/>
      <c r="S204" s="1382" t="s">
        <v>228</v>
      </c>
      <c r="T204" s="2430">
        <v>1145</v>
      </c>
      <c r="U204" s="1200" t="s">
        <v>118</v>
      </c>
      <c r="V204" s="1298"/>
      <c r="W204" s="1200" t="s">
        <v>118</v>
      </c>
      <c r="X204" s="1298"/>
      <c r="Y204" s="1200" t="s">
        <v>109</v>
      </c>
      <c r="Z204" s="1189"/>
    </row>
    <row r="205" spans="1:27" s="1428" customFormat="1" ht="30" customHeight="1" thickBot="1">
      <c r="A205" s="1423"/>
      <c r="B205" s="1424"/>
      <c r="C205" s="1425" t="s">
        <v>206</v>
      </c>
      <c r="D205" s="1426"/>
      <c r="E205" s="1506" t="s">
        <v>440</v>
      </c>
      <c r="F205" s="2429"/>
      <c r="G205" s="1506" t="s">
        <v>1508</v>
      </c>
      <c r="H205" s="1512"/>
      <c r="I205" s="1506" t="s">
        <v>2030</v>
      </c>
      <c r="J205" s="1511"/>
      <c r="K205" s="1313"/>
      <c r="L205" s="1313"/>
      <c r="M205" s="2413">
        <v>713</v>
      </c>
      <c r="N205" s="2413"/>
      <c r="O205" s="1313"/>
      <c r="P205" s="1313"/>
      <c r="Q205" s="1313"/>
      <c r="R205" s="2432"/>
      <c r="S205" s="2432"/>
      <c r="T205" s="2431"/>
      <c r="U205" s="2433" t="s">
        <v>2296</v>
      </c>
      <c r="V205" s="2433"/>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916" t="s">
        <v>2315</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21">
        <v>722</v>
      </c>
      <c r="E215" s="2421"/>
      <c r="F215" s="1193"/>
      <c r="G215" s="1303"/>
      <c r="H215" s="1298"/>
      <c r="I215" s="1887">
        <v>1650</v>
      </c>
      <c r="K215" s="2422" t="s">
        <v>2297</v>
      </c>
      <c r="L215" s="2422"/>
      <c r="M215" s="1376"/>
      <c r="N215" s="2423"/>
      <c r="O215" s="2423"/>
      <c r="P215" s="2423"/>
      <c r="Q215" s="1376"/>
      <c r="R215" s="2424" t="s">
        <v>2042</v>
      </c>
      <c r="S215" s="2424"/>
      <c r="T215" s="2424"/>
      <c r="U215" s="1193"/>
      <c r="V215" s="2425" t="s">
        <v>1508</v>
      </c>
      <c r="W215" s="2425"/>
      <c r="X215" s="1818"/>
      <c r="Y215" s="181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415">
        <v>2118</v>
      </c>
      <c r="D226" s="2406"/>
      <c r="E226" s="1432"/>
      <c r="F226" s="1429"/>
      <c r="G226" s="2413">
        <v>740</v>
      </c>
      <c r="H226" s="2413"/>
      <c r="I226" s="1501" t="s">
        <v>440</v>
      </c>
      <c r="J226" s="1429"/>
      <c r="K226" s="1538" t="s">
        <v>1508</v>
      </c>
      <c r="L226" s="1433"/>
      <c r="M226" s="1501" t="s">
        <v>440</v>
      </c>
      <c r="N226" s="1429"/>
      <c r="O226" s="1429"/>
      <c r="P226" s="1429"/>
      <c r="Q226" s="1429"/>
      <c r="R226" s="1429"/>
      <c r="S226" s="1429"/>
      <c r="T226" s="1429"/>
      <c r="U226" s="1429"/>
      <c r="V226" s="1429"/>
      <c r="W226" s="2406">
        <v>3277</v>
      </c>
      <c r="X226" s="2406"/>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396">
        <v>2068</v>
      </c>
      <c r="N237" s="2396"/>
      <c r="O237" s="1537" t="s">
        <v>440</v>
      </c>
      <c r="P237" s="1318"/>
      <c r="Q237" s="2396">
        <v>814</v>
      </c>
      <c r="R237" s="2396"/>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420">
        <v>1544</v>
      </c>
      <c r="G247" s="2420"/>
      <c r="H247" s="1312"/>
      <c r="I247" s="1314"/>
      <c r="J247" s="1314"/>
      <c r="K247" s="1314"/>
      <c r="L247" s="1314"/>
      <c r="M247" s="1312"/>
      <c r="N247" s="1312"/>
      <c r="O247" s="1504" t="s">
        <v>1263</v>
      </c>
      <c r="P247" s="1183"/>
      <c r="Q247" s="1504" t="s">
        <v>2298</v>
      </c>
      <c r="R247" s="1312"/>
      <c r="S247" s="1504" t="s">
        <v>2303</v>
      </c>
      <c r="T247" s="1312"/>
      <c r="U247" s="2406">
        <v>954</v>
      </c>
      <c r="V247" s="2406"/>
      <c r="W247" s="1313" t="s">
        <v>2282</v>
      </c>
      <c r="X247" s="1313"/>
      <c r="Y247" s="1313" t="s">
        <v>2282</v>
      </c>
      <c r="Z247" s="1427"/>
    </row>
    <row r="248" spans="1:27" ht="9" customHeight="1">
      <c r="A248" s="1342"/>
      <c r="B248" s="1209"/>
      <c r="C248" s="1146"/>
      <c r="D248" s="1193"/>
      <c r="E248" s="1374"/>
      <c r="F248" s="1374"/>
      <c r="G248" s="1374"/>
      <c r="H248" s="1374"/>
      <c r="K248" s="1356"/>
      <c r="L248" s="1356"/>
      <c r="M248" s="1358"/>
      <c r="N248" s="1358"/>
      <c r="O248" s="1509"/>
      <c r="P248" s="1358"/>
      <c r="Q248" s="1358"/>
      <c r="R248" s="1358"/>
      <c r="S248" s="1358"/>
      <c r="T248" s="1358"/>
      <c r="U248" s="1786"/>
      <c r="V248" s="1786"/>
      <c r="W248" s="1786"/>
      <c r="X248" s="1786"/>
      <c r="Y248" s="1358"/>
      <c r="Z248" s="1187"/>
    </row>
    <row r="249" spans="1:27" ht="9.65" hidden="1" customHeight="1">
      <c r="A249" s="1342"/>
      <c r="B249" s="1209"/>
      <c r="C249" s="1193"/>
      <c r="D249" s="1193"/>
      <c r="E249" s="1193"/>
      <c r="F249" s="1193"/>
      <c r="G249" s="1303"/>
      <c r="H249" s="1193"/>
      <c r="I249" s="1193"/>
      <c r="J249" s="1193"/>
      <c r="K249" s="1786"/>
      <c r="L249" s="1786"/>
      <c r="M249" s="1786"/>
      <c r="N249" s="1786"/>
      <c r="O249" s="1786"/>
      <c r="P249" s="1786"/>
      <c r="Q249" s="1786"/>
      <c r="R249" s="1786"/>
      <c r="S249" s="1786"/>
      <c r="T249" s="1786"/>
      <c r="U249" s="1786"/>
      <c r="V249" s="1786"/>
      <c r="W249" s="1786"/>
      <c r="X249" s="1786"/>
      <c r="Y249" s="1786" t="s">
        <v>217</v>
      </c>
      <c r="Z249" s="1187"/>
    </row>
    <row r="250" spans="1:27" ht="21" customHeight="1">
      <c r="A250" s="1342"/>
      <c r="B250" s="1209"/>
      <c r="C250" s="1193" t="s">
        <v>245</v>
      </c>
      <c r="D250" s="1193"/>
      <c r="E250" s="1193" t="s">
        <v>237</v>
      </c>
      <c r="F250" s="1193"/>
      <c r="G250" s="1193" t="s">
        <v>363</v>
      </c>
      <c r="H250" s="1193"/>
      <c r="I250" s="1193" t="s">
        <v>283</v>
      </c>
      <c r="J250" s="1193"/>
      <c r="K250" s="1786" t="s">
        <v>364</v>
      </c>
      <c r="L250" s="1786"/>
      <c r="M250" s="1786" t="s">
        <v>222</v>
      </c>
      <c r="N250" s="1786"/>
      <c r="O250" s="1786" t="s">
        <v>223</v>
      </c>
      <c r="P250" s="1786"/>
      <c r="Q250" s="1786" t="s">
        <v>200</v>
      </c>
      <c r="R250" s="1786"/>
      <c r="S250" s="1786" t="s">
        <v>199</v>
      </c>
      <c r="T250" s="1786"/>
      <c r="U250" s="1786" t="s">
        <v>198</v>
      </c>
      <c r="V250" s="1786"/>
      <c r="W250" s="1786" t="s">
        <v>195</v>
      </c>
      <c r="X250" s="1786"/>
      <c r="Y250" s="1786"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07">
        <v>1574</v>
      </c>
      <c r="F258" s="2407"/>
      <c r="G258" s="1183"/>
      <c r="H258" s="1183"/>
      <c r="I258" s="2407">
        <v>795</v>
      </c>
      <c r="J258" s="2407"/>
      <c r="K258" s="1183"/>
      <c r="L258" s="1183"/>
      <c r="M258" s="1313" t="s">
        <v>2282</v>
      </c>
      <c r="N258" s="1193"/>
      <c r="O258" s="1313" t="s">
        <v>2282</v>
      </c>
      <c r="P258" s="1193"/>
      <c r="Q258" s="1374"/>
      <c r="R258" s="1193"/>
      <c r="S258" s="1193"/>
      <c r="T258" s="1193"/>
      <c r="U258" s="1193"/>
      <c r="V258" s="1193"/>
      <c r="W258" s="1193"/>
      <c r="X258" s="1193"/>
      <c r="Y258" s="2402">
        <v>2920</v>
      </c>
      <c r="Z258" s="2403"/>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86" t="s">
        <v>365</v>
      </c>
      <c r="D260" s="1786"/>
      <c r="E260" s="1786" t="s">
        <v>249</v>
      </c>
      <c r="F260" s="1786"/>
      <c r="G260" s="1786" t="s">
        <v>1265</v>
      </c>
      <c r="H260" s="1786"/>
      <c r="I260" s="1786" t="s">
        <v>201</v>
      </c>
      <c r="J260" s="1786"/>
      <c r="K260" s="1786" t="s">
        <v>202</v>
      </c>
      <c r="L260" s="1786"/>
      <c r="M260" s="1786" t="s">
        <v>225</v>
      </c>
      <c r="N260" s="1786"/>
      <c r="O260" s="1786" t="s">
        <v>226</v>
      </c>
      <c r="P260" s="1786"/>
      <c r="Q260" s="1786" t="s">
        <v>227</v>
      </c>
      <c r="R260" s="1786"/>
      <c r="S260" s="1786" t="s">
        <v>367</v>
      </c>
      <c r="T260" s="1786"/>
      <c r="U260" s="1786" t="s">
        <v>369</v>
      </c>
      <c r="V260" s="1786"/>
      <c r="W260" s="1786" t="s">
        <v>370</v>
      </c>
      <c r="X260" s="1786"/>
      <c r="Y260" s="1786"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06">
        <v>835</v>
      </c>
      <c r="F268" s="2406"/>
      <c r="G268" s="1193"/>
      <c r="H268" s="1193"/>
      <c r="I268" s="1193"/>
      <c r="J268" s="1193"/>
      <c r="K268" s="1193"/>
      <c r="L268" s="1193"/>
      <c r="M268" s="1193"/>
      <c r="N268" s="1193"/>
      <c r="O268" s="1193"/>
      <c r="P268" s="1193"/>
      <c r="Q268" s="2406">
        <v>2306</v>
      </c>
      <c r="R268" s="2406"/>
      <c r="S268" s="1193"/>
      <c r="T268" s="1193"/>
      <c r="U268" s="1358" t="s">
        <v>1263</v>
      </c>
      <c r="V268" s="2406">
        <v>757</v>
      </c>
      <c r="W268" s="2406"/>
      <c r="X268" s="1374"/>
      <c r="Y268" s="1888">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86" t="s">
        <v>371</v>
      </c>
      <c r="D271" s="1786"/>
      <c r="E271" s="1786" t="s">
        <v>372</v>
      </c>
      <c r="F271" s="1786"/>
      <c r="G271" s="1786" t="s">
        <v>243</v>
      </c>
      <c r="H271" s="1786"/>
      <c r="I271" s="1786" t="s">
        <v>373</v>
      </c>
      <c r="J271" s="1786"/>
      <c r="K271" s="1786" t="s">
        <v>253</v>
      </c>
      <c r="L271" s="1786"/>
      <c r="M271" s="1786" t="s">
        <v>254</v>
      </c>
      <c r="N271" s="1786"/>
      <c r="O271" s="1786" t="s">
        <v>255</v>
      </c>
      <c r="P271" s="1786"/>
      <c r="Q271" s="1786" t="s">
        <v>213</v>
      </c>
      <c r="R271" s="1786"/>
      <c r="S271" s="1786" t="s">
        <v>257</v>
      </c>
      <c r="T271" s="1786"/>
      <c r="U271" s="1786" t="s">
        <v>377</v>
      </c>
      <c r="V271" s="1786"/>
      <c r="W271" s="1786" t="s">
        <v>378</v>
      </c>
      <c r="X271" s="1786"/>
      <c r="Y271" s="178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4" t="s">
        <v>1263</v>
      </c>
      <c r="D279" s="2417" t="s">
        <v>2299</v>
      </c>
      <c r="E279" s="2417"/>
      <c r="F279" s="1170"/>
      <c r="G279" s="2406">
        <v>829</v>
      </c>
      <c r="H279" s="2406"/>
      <c r="I279" s="1170"/>
      <c r="J279" s="1170"/>
      <c r="K279" s="1504" t="s">
        <v>2296</v>
      </c>
      <c r="L279" s="1157"/>
      <c r="M279" s="1183"/>
      <c r="N279" s="1183"/>
      <c r="O279" s="1183"/>
      <c r="P279" s="1183"/>
      <c r="Q279" s="1157"/>
      <c r="R279" s="1157"/>
      <c r="S279" s="2406">
        <v>2400</v>
      </c>
      <c r="T279" s="2406"/>
      <c r="U279" s="1157"/>
      <c r="V279" s="1157"/>
      <c r="W279" s="1157"/>
      <c r="X279" s="1157"/>
      <c r="Y279" s="2418">
        <v>1261</v>
      </c>
      <c r="Z279" s="2419"/>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86" t="s">
        <v>380</v>
      </c>
      <c r="D281" s="1786"/>
      <c r="E281" s="1786" t="s">
        <v>211</v>
      </c>
      <c r="F281" s="1786"/>
      <c r="G281" s="1786" t="s">
        <v>381</v>
      </c>
      <c r="H281" s="1786"/>
      <c r="I281" s="1786" t="s">
        <v>382</v>
      </c>
      <c r="J281" s="1786"/>
      <c r="K281" s="178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413">
        <v>837</v>
      </c>
      <c r="F289" s="2413"/>
      <c r="K289" s="2412">
        <v>736</v>
      </c>
      <c r="L289" s="2412"/>
      <c r="M289" s="1358" t="s">
        <v>214</v>
      </c>
      <c r="N289" s="1193"/>
      <c r="O289" s="1193"/>
      <c r="P289" s="1193"/>
      <c r="Q289" s="2407">
        <v>1204</v>
      </c>
      <c r="R289" s="2407"/>
      <c r="S289" s="1193"/>
      <c r="T289" s="1193"/>
      <c r="U289" s="1193"/>
      <c r="V289" s="1193"/>
      <c r="W289" s="2407">
        <v>1101</v>
      </c>
      <c r="X289" s="2407"/>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07">
        <v>835</v>
      </c>
      <c r="F300" s="2407"/>
      <c r="G300" s="1157"/>
      <c r="H300" s="1157"/>
      <c r="I300" s="2406">
        <v>815</v>
      </c>
      <c r="J300" s="2406"/>
      <c r="K300" s="1157"/>
      <c r="L300" s="1157"/>
      <c r="M300" s="1301"/>
      <c r="N300" s="1301"/>
      <c r="O300" s="1301"/>
      <c r="P300" s="1301"/>
      <c r="Q300" s="2402">
        <v>1474</v>
      </c>
      <c r="R300" s="2402"/>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07">
        <v>839</v>
      </c>
      <c r="F310" s="2407"/>
      <c r="G310" s="1147"/>
      <c r="H310" s="1147"/>
      <c r="I310" s="2407">
        <v>627</v>
      </c>
      <c r="J310" s="2407"/>
      <c r="K310" s="1299"/>
      <c r="L310" s="1192"/>
      <c r="M310" s="1299"/>
      <c r="N310" s="1301"/>
      <c r="O310" s="2402">
        <v>1063</v>
      </c>
      <c r="P310" s="2402"/>
      <c r="Q310" s="1889">
        <v>795</v>
      </c>
      <c r="R310" s="1301"/>
      <c r="S310" s="2414" t="s">
        <v>2299</v>
      </c>
      <c r="T310" s="2414"/>
      <c r="U310" s="1193"/>
      <c r="V310" s="1193"/>
      <c r="W310" s="2402">
        <v>662</v>
      </c>
      <c r="X310" s="2402"/>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415">
        <v>633</v>
      </c>
      <c r="D320" s="2406"/>
      <c r="E320" s="1193"/>
      <c r="F320" s="1193"/>
      <c r="G320" s="1200" t="s">
        <v>440</v>
      </c>
      <c r="H320" s="2416">
        <v>625</v>
      </c>
      <c r="I320" s="2416"/>
      <c r="J320" s="1544"/>
      <c r="S320" s="2406">
        <v>2079</v>
      </c>
      <c r="T320" s="2406"/>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07">
        <v>1268</v>
      </c>
      <c r="F331" s="2407"/>
      <c r="G331" s="1299"/>
      <c r="H331" s="1301"/>
      <c r="I331" s="2407">
        <v>840</v>
      </c>
      <c r="J331" s="2407"/>
      <c r="K331" s="1389"/>
      <c r="L331" s="1054"/>
      <c r="M331" s="1301"/>
      <c r="N331" s="1390"/>
      <c r="O331" s="1299"/>
      <c r="P331" s="1390"/>
      <c r="Q331" s="2407">
        <v>1108</v>
      </c>
      <c r="R331" s="2407"/>
      <c r="S331" s="1301"/>
      <c r="T331" s="1390"/>
      <c r="U331" s="2413">
        <v>731</v>
      </c>
      <c r="V331" s="2413"/>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2402">
        <v>954</v>
      </c>
      <c r="I342" s="2402"/>
      <c r="K342" s="2411">
        <v>768</v>
      </c>
      <c r="L342" s="2411"/>
      <c r="Q342" s="2402">
        <v>842</v>
      </c>
      <c r="R342" s="2402"/>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07">
        <v>839</v>
      </c>
      <c r="N352" s="2407"/>
      <c r="O352" s="1200" t="s">
        <v>440</v>
      </c>
      <c r="P352" s="1157"/>
      <c r="Q352" s="1157"/>
      <c r="R352" s="1157"/>
      <c r="S352" s="1157"/>
      <c r="T352" s="1157"/>
      <c r="U352" s="2412">
        <v>796</v>
      </c>
      <c r="V352" s="2412"/>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2411">
        <v>840</v>
      </c>
      <c r="D361" s="2411"/>
      <c r="K361" s="2411">
        <v>1235</v>
      </c>
      <c r="L361" s="2411"/>
      <c r="M361" s="1157"/>
      <c r="N361" s="1157"/>
      <c r="O361" s="2396">
        <v>815</v>
      </c>
      <c r="P361" s="2396"/>
      <c r="Q361" s="1157"/>
      <c r="R361" s="1157"/>
      <c r="S361" s="1157"/>
      <c r="T361" s="1157"/>
      <c r="U361" s="1157"/>
      <c r="V361" s="1157"/>
      <c r="W361" s="2396">
        <v>1159</v>
      </c>
      <c r="X361" s="2396"/>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07">
        <v>1457</v>
      </c>
      <c r="L371" s="2407"/>
      <c r="M371" s="1184"/>
      <c r="N371" s="1184"/>
      <c r="O371" s="1184"/>
      <c r="P371" s="1184"/>
      <c r="Q371" s="1184"/>
      <c r="R371" s="1184"/>
      <c r="S371" s="2408">
        <v>1534</v>
      </c>
      <c r="T371" s="2408"/>
      <c r="U371" s="1184"/>
      <c r="V371" s="1184"/>
      <c r="W371" s="2409">
        <v>841</v>
      </c>
      <c r="X371" s="2409"/>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410">
        <v>833</v>
      </c>
      <c r="D381" s="2402"/>
      <c r="E381" s="1148"/>
      <c r="F381" s="1147"/>
      <c r="G381" s="1147"/>
      <c r="H381" s="1147"/>
      <c r="I381" s="1200" t="s">
        <v>1508</v>
      </c>
      <c r="J381" s="2396">
        <v>1251</v>
      </c>
      <c r="K381" s="2396"/>
      <c r="L381" s="1157"/>
      <c r="M381" s="2411">
        <v>527</v>
      </c>
      <c r="N381" s="2411"/>
      <c r="Q381" s="1193"/>
      <c r="R381" s="1193"/>
      <c r="S381" s="2396">
        <v>1159</v>
      </c>
      <c r="T381" s="2396"/>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2402">
        <v>1934</v>
      </c>
      <c r="F391" s="2402"/>
      <c r="G391" s="1850" t="s">
        <v>2300</v>
      </c>
      <c r="I391" s="1193"/>
      <c r="J391" s="1193"/>
      <c r="K391" s="1200" t="s">
        <v>440</v>
      </c>
      <c r="L391" s="1195"/>
      <c r="Q391" s="1193"/>
      <c r="R391" s="1193"/>
      <c r="S391" s="1193"/>
      <c r="T391" s="1193"/>
      <c r="U391" s="1193"/>
      <c r="V391" s="1193"/>
      <c r="W391" s="2396">
        <v>3486</v>
      </c>
      <c r="X391" s="2396"/>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c r="H401" s="1183"/>
      <c r="I401" s="1183"/>
      <c r="J401" s="1183"/>
      <c r="K401" s="2396">
        <v>2120</v>
      </c>
      <c r="L401" s="2396"/>
      <c r="M401" s="1301"/>
      <c r="N401" s="1301"/>
      <c r="O401" s="1301"/>
      <c r="P401" s="1301"/>
      <c r="Q401" s="1299"/>
      <c r="R401" s="1301"/>
      <c r="S401" s="2396">
        <v>1513</v>
      </c>
      <c r="T401" s="2396"/>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02">
        <v>1438</v>
      </c>
      <c r="H411" s="2402"/>
      <c r="I411" s="1200" t="s">
        <v>440</v>
      </c>
      <c r="J411" s="1390"/>
      <c r="K411" s="2406">
        <v>800</v>
      </c>
      <c r="L411" s="2406"/>
      <c r="M411" s="1299"/>
      <c r="N411" s="1390"/>
      <c r="O411" s="1299"/>
      <c r="P411" s="1192"/>
      <c r="Q411" s="1299"/>
      <c r="R411" s="1301"/>
      <c r="S411" s="2396">
        <v>1610</v>
      </c>
      <c r="T411" s="2396"/>
      <c r="U411" s="1301"/>
      <c r="V411" s="1301"/>
      <c r="W411" s="1301"/>
      <c r="X411" s="1301"/>
      <c r="Y411" s="2402">
        <v>1177</v>
      </c>
      <c r="Z411" s="2403"/>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396">
        <v>3275</v>
      </c>
      <c r="T421" s="2396"/>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404" t="s">
        <v>168</v>
      </c>
      <c r="D430" s="1376"/>
      <c r="E430" s="2399" t="s">
        <v>168</v>
      </c>
      <c r="F430" s="1376"/>
      <c r="G430" s="2399" t="s">
        <v>171</v>
      </c>
      <c r="I430" s="1550" t="s">
        <v>101</v>
      </c>
      <c r="J430" s="1298"/>
      <c r="K430" s="2397" t="s">
        <v>171</v>
      </c>
      <c r="L430" s="1192"/>
      <c r="M430" s="2397" t="s">
        <v>168</v>
      </c>
      <c r="O430" s="1550" t="s">
        <v>101</v>
      </c>
      <c r="P430" s="1298"/>
      <c r="Q430" s="2397" t="s">
        <v>168</v>
      </c>
      <c r="R430" s="1298"/>
      <c r="S430" s="2397" t="s">
        <v>168</v>
      </c>
      <c r="T430" s="1193"/>
      <c r="U430" s="2397" t="s">
        <v>168</v>
      </c>
      <c r="V430" s="1298"/>
      <c r="W430" s="2397" t="s">
        <v>168</v>
      </c>
      <c r="X430" s="1376"/>
      <c r="Y430" s="2399" t="s">
        <v>168</v>
      </c>
      <c r="Z430" s="1394"/>
    </row>
    <row r="431" spans="1:38" ht="26.4" customHeight="1" thickBot="1">
      <c r="A431" s="1342"/>
      <c r="B431" s="1209"/>
      <c r="C431" s="2405"/>
      <c r="D431" s="1301"/>
      <c r="E431" s="2400"/>
      <c r="F431" s="1301"/>
      <c r="G431" s="2400"/>
      <c r="H431" s="2396">
        <v>1970</v>
      </c>
      <c r="I431" s="2396"/>
      <c r="J431" s="1301"/>
      <c r="K431" s="2398"/>
      <c r="L431" s="1196"/>
      <c r="M431" s="2398"/>
      <c r="N431" s="2396">
        <v>1223</v>
      </c>
      <c r="O431" s="2396"/>
      <c r="P431" s="1193"/>
      <c r="Q431" s="2398"/>
      <c r="R431" s="1193"/>
      <c r="S431" s="2398"/>
      <c r="T431" s="1193"/>
      <c r="U431" s="2398"/>
      <c r="V431" s="1193"/>
      <c r="W431" s="2398"/>
      <c r="X431" s="1193"/>
      <c r="Y431" s="2400"/>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401">
        <v>3666</v>
      </c>
      <c r="J441" s="2401"/>
      <c r="K441" s="1193"/>
      <c r="L441" s="1157"/>
      <c r="M441" s="1301"/>
      <c r="N441" s="1301"/>
      <c r="O441" s="1301"/>
      <c r="P441" s="1390"/>
      <c r="Q441" s="1390"/>
      <c r="R441" s="1390"/>
      <c r="S441" s="1390"/>
      <c r="T441" s="1390"/>
      <c r="U441" s="1390"/>
      <c r="V441" s="1390"/>
      <c r="W441" s="1390"/>
      <c r="X441" s="1390"/>
      <c r="Y441" s="2396">
        <v>3031</v>
      </c>
      <c r="Z441" s="2396"/>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396">
        <v>1265</v>
      </c>
      <c r="L451" s="2396"/>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492" t="s">
        <v>1488</v>
      </c>
      <c r="B1" s="2215"/>
      <c r="C1" s="2215"/>
      <c r="D1" s="2215"/>
      <c r="E1" s="2215"/>
      <c r="F1" s="2215"/>
      <c r="G1" s="2215"/>
      <c r="H1" s="2215"/>
      <c r="I1" s="2215"/>
      <c r="J1" s="2215"/>
      <c r="K1" s="2215"/>
      <c r="L1" s="2215"/>
      <c r="M1" s="2215"/>
      <c r="N1" s="2215"/>
      <c r="O1" s="2215"/>
      <c r="P1" s="2215"/>
      <c r="Q1" s="2215"/>
      <c r="R1" s="2215"/>
      <c r="S1" s="2215"/>
      <c r="T1" s="2215"/>
      <c r="U1" s="2215"/>
      <c r="V1" s="2215"/>
      <c r="W1" s="2215"/>
      <c r="X1" s="2215"/>
      <c r="Y1" s="2215"/>
      <c r="Z1" s="2493"/>
    </row>
    <row r="2" spans="1:39" s="1211" customFormat="1" ht="46.5" thickBot="1">
      <c r="A2" s="2494" t="s">
        <v>1954</v>
      </c>
      <c r="B2" s="2495"/>
      <c r="C2" s="2495"/>
      <c r="D2" s="2495"/>
      <c r="E2" s="2495"/>
      <c r="F2" s="2495"/>
      <c r="G2" s="2495"/>
      <c r="H2" s="2495"/>
      <c r="I2" s="2495"/>
      <c r="J2" s="2495"/>
      <c r="K2" s="2495"/>
      <c r="L2" s="2495"/>
      <c r="M2" s="2495"/>
      <c r="N2" s="2495"/>
      <c r="O2" s="2495"/>
      <c r="P2" s="2495"/>
      <c r="Q2" s="2495"/>
      <c r="R2" s="2495"/>
      <c r="S2" s="2495"/>
      <c r="T2" s="2495"/>
      <c r="U2" s="2495"/>
      <c r="V2" s="2496"/>
      <c r="W2" s="2497" t="s">
        <v>1489</v>
      </c>
      <c r="X2" s="2498"/>
      <c r="Y2" s="2499">
        <f ca="1">NOW()-1</f>
        <v>46184.443374421295</v>
      </c>
      <c r="Z2" s="2500"/>
    </row>
    <row r="3" spans="1:39" ht="30" customHeight="1">
      <c r="A3" s="1342"/>
      <c r="B3" s="1342"/>
      <c r="C3" s="2501" t="s">
        <v>1150</v>
      </c>
      <c r="D3" s="2502"/>
      <c r="E3" s="2502"/>
      <c r="F3" s="2502"/>
      <c r="G3" s="2502"/>
      <c r="H3" s="2502"/>
      <c r="I3" s="2502"/>
      <c r="J3" s="2502"/>
      <c r="K3" s="2502"/>
      <c r="L3" s="2502"/>
      <c r="M3" s="2502"/>
      <c r="N3" s="2502"/>
      <c r="O3" s="2502"/>
      <c r="P3" s="2502"/>
      <c r="Q3" s="2503"/>
      <c r="R3" s="1127"/>
      <c r="S3" s="2507"/>
      <c r="T3" s="2507"/>
      <c r="U3" s="2507"/>
      <c r="V3" s="1128"/>
      <c r="W3" s="2508"/>
      <c r="X3" s="2508"/>
      <c r="Y3" s="2508"/>
      <c r="Z3" s="2509"/>
    </row>
    <row r="4" spans="1:39" ht="30" customHeight="1">
      <c r="A4" s="1342"/>
      <c r="B4" s="1342"/>
      <c r="C4" s="2504"/>
      <c r="D4" s="2505"/>
      <c r="E4" s="2505"/>
      <c r="F4" s="2505"/>
      <c r="G4" s="2505"/>
      <c r="H4" s="2505"/>
      <c r="I4" s="2505"/>
      <c r="J4" s="2505"/>
      <c r="K4" s="2505"/>
      <c r="L4" s="2505"/>
      <c r="M4" s="2505"/>
      <c r="N4" s="2505"/>
      <c r="O4" s="2505"/>
      <c r="P4" s="2505"/>
      <c r="Q4" s="2506"/>
      <c r="R4" s="1397"/>
      <c r="S4" s="2510" t="s">
        <v>1151</v>
      </c>
      <c r="T4" s="2510"/>
      <c r="U4" s="2510"/>
      <c r="V4" s="1354"/>
      <c r="W4" s="2511" t="s">
        <v>1152</v>
      </c>
      <c r="X4" s="2511"/>
      <c r="Y4" s="2511"/>
      <c r="Z4" s="2512"/>
    </row>
    <row r="5" spans="1:39" ht="28">
      <c r="A5" s="1342"/>
      <c r="B5" s="1342"/>
      <c r="C5" s="2485" t="s">
        <v>998</v>
      </c>
      <c r="D5" s="2487" t="s">
        <v>13</v>
      </c>
      <c r="E5" s="2485"/>
      <c r="F5" s="2488"/>
      <c r="G5" s="2480" t="s">
        <v>1153</v>
      </c>
      <c r="H5" s="2480"/>
      <c r="I5" s="2480" t="s">
        <v>1154</v>
      </c>
      <c r="J5" s="2480"/>
      <c r="K5" s="2480"/>
      <c r="L5" s="2480" t="s">
        <v>1490</v>
      </c>
      <c r="M5" s="2480"/>
      <c r="N5" s="2480"/>
      <c r="O5" s="2480" t="s">
        <v>843</v>
      </c>
      <c r="P5" s="2480"/>
      <c r="Q5" s="2491"/>
      <c r="R5" s="1397"/>
      <c r="S5" s="1397"/>
      <c r="T5" s="1354"/>
      <c r="U5" s="1354"/>
      <c r="V5" s="1354"/>
      <c r="W5" s="1354"/>
      <c r="X5" s="1354"/>
      <c r="Y5" s="1354"/>
      <c r="Z5" s="1124"/>
    </row>
    <row r="6" spans="1:39" ht="28">
      <c r="A6" s="1342"/>
      <c r="B6" s="1342"/>
      <c r="C6" s="2486"/>
      <c r="D6" s="2489"/>
      <c r="E6" s="2486"/>
      <c r="F6" s="2490"/>
      <c r="G6" s="2480"/>
      <c r="H6" s="2480"/>
      <c r="I6" s="2480"/>
      <c r="J6" s="2480"/>
      <c r="K6" s="2480"/>
      <c r="L6" s="2480"/>
      <c r="M6" s="2480"/>
      <c r="N6" s="2480"/>
      <c r="O6" s="2480"/>
      <c r="P6" s="2480"/>
      <c r="Q6" s="2491"/>
      <c r="R6" s="1397"/>
      <c r="S6" s="1397"/>
      <c r="T6" s="1354"/>
      <c r="U6" s="1354"/>
      <c r="V6" s="1398" t="s">
        <v>1497</v>
      </c>
      <c r="W6" s="1399" t="s">
        <v>1496</v>
      </c>
      <c r="X6" s="1354"/>
      <c r="Y6" s="1354"/>
      <c r="Z6" s="1124"/>
    </row>
    <row r="7" spans="1:39" ht="31">
      <c r="A7" s="1342"/>
      <c r="B7" s="1342"/>
      <c r="C7" s="1340">
        <v>1</v>
      </c>
      <c r="D7" s="2469" t="s">
        <v>1156</v>
      </c>
      <c r="E7" s="2469"/>
      <c r="F7" s="2469"/>
      <c r="G7" s="2480" t="s">
        <v>1051</v>
      </c>
      <c r="H7" s="2480"/>
      <c r="I7" s="2464">
        <v>188.678</v>
      </c>
      <c r="J7" s="2464"/>
      <c r="K7" s="2464"/>
      <c r="L7" s="2464">
        <v>188.678</v>
      </c>
      <c r="M7" s="2464"/>
      <c r="N7" s="2464"/>
      <c r="O7" s="2464">
        <f>I7-L7</f>
        <v>0</v>
      </c>
      <c r="P7" s="2464"/>
      <c r="Q7" s="2465"/>
      <c r="R7" s="1400" t="s">
        <v>1492</v>
      </c>
      <c r="S7" s="1401"/>
      <c r="U7" s="1354"/>
      <c r="V7" s="1354"/>
      <c r="W7" s="1354"/>
      <c r="X7" s="1354"/>
      <c r="Y7" s="1354"/>
      <c r="Z7" s="1124"/>
    </row>
    <row r="8" spans="1:39" ht="31">
      <c r="A8" s="1342"/>
      <c r="B8" s="1342"/>
      <c r="C8" s="1340">
        <f>C7+1</f>
        <v>2</v>
      </c>
      <c r="D8" s="2469" t="s">
        <v>1157</v>
      </c>
      <c r="E8" s="2469"/>
      <c r="F8" s="2469"/>
      <c r="G8" s="2480" t="s">
        <v>1051</v>
      </c>
      <c r="H8" s="2480"/>
      <c r="I8" s="2464">
        <v>188.678</v>
      </c>
      <c r="J8" s="2464"/>
      <c r="K8" s="2464"/>
      <c r="L8" s="2464">
        <v>188.678</v>
      </c>
      <c r="M8" s="2464"/>
      <c r="N8" s="2464"/>
      <c r="O8" s="2464">
        <f t="shared" ref="O8:O14" si="0">I8-L8</f>
        <v>0</v>
      </c>
      <c r="P8" s="2464"/>
      <c r="Q8" s="2465"/>
      <c r="R8" s="1402"/>
      <c r="S8" s="1402"/>
      <c r="T8" s="1354"/>
      <c r="U8" s="1354"/>
      <c r="V8" s="1354"/>
      <c r="W8" s="1354"/>
      <c r="Y8" s="1403" t="s">
        <v>1160</v>
      </c>
      <c r="Z8" s="1190"/>
    </row>
    <row r="9" spans="1:39" ht="31">
      <c r="A9" s="1342"/>
      <c r="B9" s="1342"/>
      <c r="C9" s="1340">
        <f>C8+1</f>
        <v>3</v>
      </c>
      <c r="D9" s="2469" t="s">
        <v>1491</v>
      </c>
      <c r="E9" s="2469"/>
      <c r="F9" s="2469"/>
      <c r="G9" s="2480" t="s">
        <v>1051</v>
      </c>
      <c r="H9" s="2480"/>
      <c r="I9" s="2464">
        <v>188.678</v>
      </c>
      <c r="J9" s="2464"/>
      <c r="K9" s="2464"/>
      <c r="L9" s="2482">
        <v>188.678</v>
      </c>
      <c r="M9" s="2483"/>
      <c r="N9" s="2484"/>
      <c r="O9" s="2464">
        <f>I9-L9</f>
        <v>0</v>
      </c>
      <c r="P9" s="2464"/>
      <c r="Q9" s="2465"/>
      <c r="R9" s="1354"/>
      <c r="S9" s="1354"/>
      <c r="T9" s="1354"/>
      <c r="U9" s="1354"/>
      <c r="V9" s="1354"/>
      <c r="W9" s="1354"/>
      <c r="X9" s="1354"/>
      <c r="Y9" s="1354"/>
      <c r="Z9" s="1191"/>
    </row>
    <row r="10" spans="1:39" ht="31">
      <c r="A10" s="1342"/>
      <c r="B10" s="1342"/>
      <c r="C10" s="1340">
        <f>C9+1</f>
        <v>4</v>
      </c>
      <c r="D10" s="2469" t="s">
        <v>1158</v>
      </c>
      <c r="E10" s="2469"/>
      <c r="F10" s="2469"/>
      <c r="G10" s="2470" t="s">
        <v>1159</v>
      </c>
      <c r="H10" s="2471"/>
      <c r="I10" s="2472">
        <v>73</v>
      </c>
      <c r="J10" s="2473"/>
      <c r="K10" s="2474"/>
      <c r="L10" s="2472">
        <v>73</v>
      </c>
      <c r="M10" s="2473"/>
      <c r="N10" s="2474"/>
      <c r="O10" s="2477">
        <f t="shared" si="0"/>
        <v>0</v>
      </c>
      <c r="P10" s="2477"/>
      <c r="Q10" s="2478"/>
      <c r="R10" s="1404" t="s">
        <v>50</v>
      </c>
      <c r="S10" s="1354"/>
      <c r="T10" s="1354"/>
      <c r="U10" s="1354"/>
      <c r="V10" s="1405" t="s">
        <v>205</v>
      </c>
      <c r="W10" s="1401"/>
      <c r="X10" s="1354"/>
      <c r="Y10" s="1055"/>
      <c r="Z10" s="1191"/>
    </row>
    <row r="11" spans="1:39" ht="31">
      <c r="A11" s="1342"/>
      <c r="B11" s="1342"/>
      <c r="C11" s="1340">
        <f>C10+1</f>
        <v>5</v>
      </c>
      <c r="D11" s="2469" t="s">
        <v>290</v>
      </c>
      <c r="E11" s="2469"/>
      <c r="F11" s="2469"/>
      <c r="G11" s="2470" t="s">
        <v>1159</v>
      </c>
      <c r="H11" s="2471"/>
      <c r="I11" s="2472">
        <v>513</v>
      </c>
      <c r="J11" s="2473"/>
      <c r="K11" s="2474"/>
      <c r="L11" s="2475">
        <f>'400kV Summery'!J15</f>
        <v>314</v>
      </c>
      <c r="M11" s="2476"/>
      <c r="N11" s="2476"/>
      <c r="O11" s="2477">
        <f t="shared" si="0"/>
        <v>199</v>
      </c>
      <c r="P11" s="2477"/>
      <c r="Q11" s="2478"/>
      <c r="R11" s="1401"/>
      <c r="S11" s="1401"/>
      <c r="U11" s="1354"/>
      <c r="W11" s="1354"/>
      <c r="X11" s="1354"/>
      <c r="Y11" s="1354"/>
      <c r="Z11" s="1191"/>
    </row>
    <row r="12" spans="1:39" ht="31">
      <c r="A12" s="1342"/>
      <c r="B12" s="1342"/>
      <c r="C12" s="1340">
        <f t="shared" ref="C12:C16" si="1">C11+1</f>
        <v>6</v>
      </c>
      <c r="D12" s="2469" t="s">
        <v>291</v>
      </c>
      <c r="E12" s="2469"/>
      <c r="F12" s="2469"/>
      <c r="G12" s="2470" t="s">
        <v>1161</v>
      </c>
      <c r="H12" s="2471"/>
      <c r="I12" s="2472">
        <v>513</v>
      </c>
      <c r="J12" s="2473"/>
      <c r="K12" s="2474"/>
      <c r="L12" s="2475">
        <f>'400kV Summery'!J16</f>
        <v>266</v>
      </c>
      <c r="M12" s="2476"/>
      <c r="N12" s="2476"/>
      <c r="O12" s="2477">
        <f t="shared" si="0"/>
        <v>247</v>
      </c>
      <c r="P12" s="2477"/>
      <c r="Q12" s="2478"/>
      <c r="R12" s="1397"/>
      <c r="S12" s="1352" t="s">
        <v>1162</v>
      </c>
      <c r="U12" s="1406"/>
      <c r="V12" s="1407"/>
      <c r="W12" s="1407"/>
      <c r="X12" s="1354"/>
      <c r="Y12" s="1354"/>
      <c r="Z12" s="1191"/>
    </row>
    <row r="13" spans="1:39" ht="31">
      <c r="A13" s="1342"/>
      <c r="B13" s="1342"/>
      <c r="C13" s="1340">
        <f t="shared" si="1"/>
        <v>7</v>
      </c>
      <c r="D13" s="2469" t="s">
        <v>1164</v>
      </c>
      <c r="E13" s="2469"/>
      <c r="F13" s="2469"/>
      <c r="G13" s="2470" t="s">
        <v>1159</v>
      </c>
      <c r="H13" s="2471"/>
      <c r="I13" s="2472">
        <v>513</v>
      </c>
      <c r="J13" s="2473"/>
      <c r="K13" s="2474"/>
      <c r="L13" s="2475">
        <f>'400kV Summery'!J17</f>
        <v>223</v>
      </c>
      <c r="M13" s="2476"/>
      <c r="N13" s="2476"/>
      <c r="O13" s="2477">
        <f t="shared" si="0"/>
        <v>290</v>
      </c>
      <c r="P13" s="2477"/>
      <c r="Q13" s="2478"/>
      <c r="R13" s="1397"/>
      <c r="T13" s="1354" t="s">
        <v>291</v>
      </c>
      <c r="W13" s="1352" t="s">
        <v>1166</v>
      </c>
      <c r="X13" s="2247" t="s">
        <v>1498</v>
      </c>
      <c r="Y13" s="2247"/>
      <c r="Z13" s="2481"/>
      <c r="AM13" s="1054" t="s">
        <v>1864</v>
      </c>
    </row>
    <row r="14" spans="1:39" ht="31">
      <c r="A14" s="1342"/>
      <c r="B14" s="1342"/>
      <c r="C14" s="1340">
        <f t="shared" si="1"/>
        <v>8</v>
      </c>
      <c r="D14" s="2469" t="s">
        <v>503</v>
      </c>
      <c r="E14" s="2469"/>
      <c r="F14" s="2469"/>
      <c r="G14" s="2470" t="s">
        <v>1161</v>
      </c>
      <c r="H14" s="2471"/>
      <c r="I14" s="2472">
        <v>513</v>
      </c>
      <c r="J14" s="2473"/>
      <c r="K14" s="2474"/>
      <c r="L14" s="2475">
        <f>'400kV Summery'!J18</f>
        <v>112</v>
      </c>
      <c r="M14" s="2476"/>
      <c r="N14" s="2476"/>
      <c r="O14" s="2477">
        <f t="shared" si="0"/>
        <v>401</v>
      </c>
      <c r="P14" s="2477"/>
      <c r="Q14" s="2478"/>
      <c r="R14" s="1397"/>
      <c r="T14" s="1354"/>
      <c r="U14" s="1354"/>
      <c r="V14" s="1354"/>
      <c r="Y14" s="1055"/>
      <c r="Z14" s="1055"/>
      <c r="AF14" s="1054" t="s">
        <v>1864</v>
      </c>
    </row>
    <row r="15" spans="1:39" ht="30" customHeight="1">
      <c r="A15" s="1342"/>
      <c r="B15" s="1342"/>
      <c r="C15" s="1340">
        <f t="shared" si="1"/>
        <v>9</v>
      </c>
      <c r="D15" s="2479" t="s">
        <v>1493</v>
      </c>
      <c r="E15" s="2479"/>
      <c r="F15" s="2479"/>
      <c r="G15" s="2480" t="s">
        <v>1051</v>
      </c>
      <c r="H15" s="2480"/>
      <c r="I15" s="2464">
        <v>188.678</v>
      </c>
      <c r="J15" s="2464"/>
      <c r="K15" s="2464"/>
      <c r="L15" s="2464">
        <f>'400kV Summery'!J20</f>
        <v>21.797000000000001</v>
      </c>
      <c r="M15" s="2464"/>
      <c r="N15" s="2464"/>
      <c r="O15" s="2464">
        <f>I15-L15</f>
        <v>166.881</v>
      </c>
      <c r="P15" s="2464"/>
      <c r="Q15" s="2465"/>
      <c r="R15" s="1397"/>
      <c r="S15" s="1354" t="s">
        <v>1494</v>
      </c>
      <c r="T15" s="1354"/>
      <c r="U15" s="1354" t="s">
        <v>503</v>
      </c>
      <c r="V15" s="1354"/>
      <c r="X15" s="1354"/>
      <c r="Y15" s="1354" t="s">
        <v>1955</v>
      </c>
      <c r="Z15" s="1191"/>
      <c r="AI15" s="1500"/>
    </row>
    <row r="16" spans="1:39" ht="31.5" thickBot="1">
      <c r="A16" s="1342"/>
      <c r="B16" s="1342"/>
      <c r="C16" s="1341">
        <f t="shared" si="1"/>
        <v>10</v>
      </c>
      <c r="D16" s="2462" t="s">
        <v>1495</v>
      </c>
      <c r="E16" s="2462"/>
      <c r="F16" s="2462"/>
      <c r="G16" s="2463" t="s">
        <v>1051</v>
      </c>
      <c r="H16" s="2463"/>
      <c r="I16" s="2464">
        <v>188.678</v>
      </c>
      <c r="J16" s="2464"/>
      <c r="K16" s="2464"/>
      <c r="L16" s="2463">
        <f>'400kV Summery'!J21</f>
        <v>21.36</v>
      </c>
      <c r="M16" s="2463"/>
      <c r="N16" s="2463"/>
      <c r="O16" s="2464">
        <f>I16-L16</f>
        <v>167.31799999999998</v>
      </c>
      <c r="P16" s="2464"/>
      <c r="Q16" s="2465"/>
      <c r="R16" s="1125"/>
      <c r="S16" s="1183"/>
      <c r="T16" s="1126"/>
      <c r="U16" s="1126"/>
      <c r="V16" s="1126"/>
      <c r="W16" s="1126"/>
      <c r="X16" s="1183"/>
      <c r="Z16" s="1480"/>
    </row>
    <row r="17" spans="1:33" s="1055" customFormat="1" ht="10.25" customHeight="1" thickBot="1">
      <c r="A17" s="1343"/>
      <c r="B17" s="1343"/>
      <c r="C17" s="2466"/>
      <c r="D17" s="2467"/>
      <c r="E17" s="2467"/>
      <c r="F17" s="2467"/>
      <c r="G17" s="2467"/>
      <c r="H17" s="2467"/>
      <c r="I17" s="2467"/>
      <c r="J17" s="2467"/>
      <c r="K17" s="2467"/>
      <c r="L17" s="2467"/>
      <c r="M17" s="2467"/>
      <c r="N17" s="2467"/>
      <c r="O17" s="2467"/>
      <c r="P17" s="2467"/>
      <c r="Q17" s="2467"/>
      <c r="R17" s="2467"/>
      <c r="S17" s="2467"/>
      <c r="T17" s="2467"/>
      <c r="U17" s="2467"/>
      <c r="V17" s="2467"/>
      <c r="W17" s="2467"/>
      <c r="X17" s="2467"/>
      <c r="Y17" s="2467"/>
      <c r="Z17" s="2468"/>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2454" t="s">
        <v>2026</v>
      </c>
      <c r="L19" s="2454"/>
      <c r="N19" s="2455" t="s">
        <v>2035</v>
      </c>
      <c r="O19" s="2455"/>
      <c r="P19" s="1408"/>
      <c r="Q19" s="1469"/>
      <c r="R19" s="1469"/>
      <c r="S19" s="1469"/>
      <c r="T19" s="1470"/>
      <c r="U19" s="1470"/>
      <c r="V19" s="1470"/>
      <c r="W19" s="1467"/>
      <c r="X19" s="1467"/>
      <c r="Y19" s="1467"/>
      <c r="Z19" s="1471"/>
    </row>
    <row r="20" spans="1:33" ht="28">
      <c r="A20" s="1342"/>
      <c r="B20" s="1342"/>
      <c r="C20" s="1193" t="s">
        <v>1499</v>
      </c>
      <c r="D20" s="1193"/>
      <c r="E20" s="1786" t="s">
        <v>506</v>
      </c>
      <c r="F20" s="1193"/>
      <c r="G20" s="1786" t="s">
        <v>1171</v>
      </c>
      <c r="H20" s="1193"/>
      <c r="I20" s="1786" t="s">
        <v>507</v>
      </c>
      <c r="J20" s="1193"/>
      <c r="K20" s="1193"/>
      <c r="L20" s="1409"/>
      <c r="M20" s="1361"/>
      <c r="N20" s="1361"/>
      <c r="O20" s="1361"/>
      <c r="P20" s="1193"/>
      <c r="Q20" s="1786" t="s">
        <v>1172</v>
      </c>
      <c r="R20" s="1193"/>
      <c r="S20" s="1786" t="s">
        <v>518</v>
      </c>
      <c r="T20" s="1193"/>
      <c r="U20" s="1786" t="s">
        <v>520</v>
      </c>
      <c r="V20" s="1193"/>
      <c r="W20" s="1814" t="s">
        <v>521</v>
      </c>
      <c r="Y20" s="181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t="s">
        <v>2034</v>
      </c>
      <c r="F24" s="1193"/>
      <c r="G24" s="1513" t="s">
        <v>2034</v>
      </c>
      <c r="H24" s="1193"/>
      <c r="I24" s="1764"/>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2456" t="s">
        <v>1499</v>
      </c>
      <c r="D26" s="2457"/>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458"/>
      <c r="X27" s="2458"/>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2"/>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15" t="s">
        <v>1880</v>
      </c>
      <c r="D30" s="1193"/>
      <c r="E30" s="181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2459">
        <v>2736</v>
      </c>
      <c r="J37" s="2459"/>
      <c r="K37" s="1313"/>
      <c r="L37" s="1313"/>
      <c r="M37" s="2460"/>
      <c r="N37" s="2460"/>
      <c r="O37" s="1313"/>
      <c r="P37" s="2461" t="s">
        <v>2267</v>
      </c>
      <c r="Q37" s="2461"/>
      <c r="R37" s="2461"/>
      <c r="S37" s="1313"/>
      <c r="T37" s="1313"/>
      <c r="U37" s="1504" t="s">
        <v>440</v>
      </c>
      <c r="V37" s="2461" t="s">
        <v>2268</v>
      </c>
      <c r="W37" s="2461"/>
      <c r="X37" s="2461"/>
      <c r="Y37" s="1313"/>
      <c r="Z37" s="1427"/>
    </row>
    <row r="38" spans="1:27" s="1428" customFormat="1" ht="3" customHeight="1">
      <c r="A38" s="1423"/>
      <c r="C38" s="1653"/>
      <c r="D38" s="1654"/>
      <c r="E38" s="1654"/>
      <c r="F38" s="1654"/>
      <c r="G38" s="1654"/>
      <c r="H38" s="1654"/>
      <c r="I38" s="1654"/>
      <c r="J38" s="1654"/>
      <c r="K38" s="1654"/>
      <c r="L38" s="1654"/>
      <c r="M38" s="1654"/>
      <c r="N38" s="1654"/>
      <c r="O38" s="1654"/>
      <c r="P38" s="1521"/>
      <c r="Q38" s="1521"/>
      <c r="R38" s="1521"/>
      <c r="S38" s="1521"/>
      <c r="T38" s="1521"/>
      <c r="U38" s="1521"/>
      <c r="V38" s="1521"/>
      <c r="W38" s="1521"/>
      <c r="X38" s="1521"/>
      <c r="Y38" s="1521"/>
      <c r="Z38" s="1630"/>
    </row>
    <row r="39" spans="1:27" ht="13.75" customHeight="1">
      <c r="A39" s="1342"/>
      <c r="C39" s="2447"/>
      <c r="D39" s="2447"/>
      <c r="E39" s="2447"/>
      <c r="F39" s="2447"/>
      <c r="G39" s="2447"/>
      <c r="H39" s="2447"/>
      <c r="I39" s="2447"/>
      <c r="J39" s="2447"/>
      <c r="K39" s="2447"/>
      <c r="L39" s="2447"/>
      <c r="M39" s="2447"/>
      <c r="N39" s="2447"/>
      <c r="O39" s="2447"/>
      <c r="P39" s="2447"/>
      <c r="Q39" s="2447"/>
      <c r="R39" s="2447"/>
      <c r="S39" s="2447"/>
      <c r="T39" s="2447"/>
      <c r="U39" s="2447"/>
      <c r="V39" s="2447"/>
      <c r="W39" s="2447"/>
      <c r="X39" s="2447"/>
      <c r="Y39" s="2447"/>
      <c r="Z39" s="2447"/>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48"/>
      <c r="H47" s="2448"/>
      <c r="I47" s="1298"/>
      <c r="J47" s="1298"/>
      <c r="K47" s="1298"/>
      <c r="L47" s="1298"/>
      <c r="M47" s="1301"/>
      <c r="N47" s="1193"/>
      <c r="O47" s="1509" t="s">
        <v>440</v>
      </c>
      <c r="P47" s="1298"/>
      <c r="Q47" s="1376"/>
      <c r="R47" s="1298"/>
      <c r="S47" s="2449">
        <v>2000</v>
      </c>
      <c r="T47" s="2449"/>
      <c r="U47" s="1376"/>
      <c r="W47" s="1376"/>
      <c r="X47" s="1298"/>
      <c r="Y47" s="1376"/>
      <c r="Z47" s="1189"/>
    </row>
    <row r="48" spans="1:27" s="1315" customFormat="1" ht="6" hidden="1" customHeight="1">
      <c r="A48" s="1345"/>
      <c r="B48" s="1345"/>
      <c r="C48" s="2450"/>
      <c r="D48" s="2450"/>
      <c r="E48" s="2450"/>
      <c r="F48" s="2450"/>
      <c r="G48" s="2451"/>
      <c r="H48" s="2451"/>
      <c r="I48" s="2450"/>
      <c r="J48" s="2450"/>
      <c r="K48" s="2450"/>
      <c r="L48" s="2450"/>
      <c r="M48" s="2450"/>
      <c r="N48" s="2450"/>
      <c r="O48" s="2450"/>
      <c r="P48" s="2450"/>
      <c r="Q48" s="2450"/>
      <c r="R48" s="2450"/>
      <c r="S48" s="2450"/>
      <c r="T48" s="2450"/>
      <c r="U48" s="2450"/>
      <c r="V48" s="2450"/>
      <c r="W48" s="2450"/>
      <c r="X48" s="2450"/>
      <c r="Y48" s="2450"/>
      <c r="Z48" s="2452"/>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64"/>
      <c r="L54" s="1199"/>
      <c r="M54" s="1163"/>
      <c r="N54" s="1193"/>
      <c r="O54" s="1764"/>
      <c r="P54" s="1193"/>
      <c r="Q54" s="1163"/>
      <c r="R54" s="1193"/>
      <c r="S54" s="1515"/>
      <c r="T54" s="1193"/>
      <c r="U54" s="1729"/>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2407">
        <v>4239</v>
      </c>
      <c r="T57" s="2407"/>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64"/>
      <c r="D64" s="1193"/>
      <c r="E64" s="1764"/>
      <c r="F64" s="1193"/>
      <c r="G64" s="1513" t="s">
        <v>214</v>
      </c>
      <c r="H64" s="1193"/>
      <c r="I64" s="1513"/>
      <c r="J64" s="1193"/>
      <c r="K64" s="1764"/>
      <c r="L64" s="1193"/>
      <c r="M64" s="1163"/>
      <c r="N64" s="1199"/>
      <c r="O64" s="1163"/>
      <c r="P64" s="1193"/>
      <c r="Q64" s="1163"/>
      <c r="R64" s="1193"/>
      <c r="S64" s="1729"/>
      <c r="T64" s="1193"/>
      <c r="U64" s="1515"/>
      <c r="V64" s="1193"/>
      <c r="W64" s="1729"/>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2453"/>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53"/>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07">
        <v>1915</v>
      </c>
      <c r="F67" s="2407"/>
      <c r="G67" s="1337"/>
      <c r="H67" s="1337"/>
      <c r="I67" s="1337"/>
      <c r="J67" s="1337"/>
      <c r="K67" s="1337"/>
      <c r="L67" s="1337"/>
      <c r="M67" s="1337"/>
      <c r="N67" s="1337"/>
      <c r="O67" s="2407">
        <v>1688</v>
      </c>
      <c r="P67" s="2407"/>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t="s">
        <v>264</v>
      </c>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2412">
        <v>3582</v>
      </c>
      <c r="L77" s="2412"/>
      <c r="M77" s="1316"/>
      <c r="N77" s="1316"/>
      <c r="O77" s="1504" t="s">
        <v>1971</v>
      </c>
      <c r="P77" s="1316"/>
      <c r="Q77" s="1321"/>
      <c r="R77" s="1322"/>
      <c r="S77" s="1321"/>
      <c r="T77" s="1321"/>
      <c r="U77" s="1321"/>
      <c r="V77" s="1321"/>
      <c r="W77" s="1321"/>
      <c r="X77" s="1321"/>
      <c r="Y77" s="2444">
        <v>2724</v>
      </c>
      <c r="Z77" s="2445"/>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2513">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13"/>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12">
        <v>2670</v>
      </c>
      <c r="P87" s="2412"/>
      <c r="Q87" s="1318"/>
      <c r="R87" s="2433" t="s">
        <v>2045</v>
      </c>
      <c r="S87" s="2433"/>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64"/>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2441"/>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07">
        <v>1658</v>
      </c>
      <c r="F97" s="2407"/>
      <c r="G97" s="1540" t="s">
        <v>2044</v>
      </c>
      <c r="H97" s="1541"/>
      <c r="I97" s="1318"/>
      <c r="J97" s="2442"/>
      <c r="K97" s="1431"/>
      <c r="L97" s="1431"/>
      <c r="M97" s="2406">
        <v>834</v>
      </c>
      <c r="N97" s="2406"/>
      <c r="O97" s="1319"/>
      <c r="P97" s="1319"/>
      <c r="Q97" s="2407">
        <v>555</v>
      </c>
      <c r="R97" s="2407"/>
      <c r="S97" s="1318"/>
      <c r="T97" s="1318"/>
      <c r="U97" s="2412">
        <v>578</v>
      </c>
      <c r="V97" s="2412"/>
      <c r="W97" s="1318"/>
      <c r="X97" s="1318"/>
      <c r="Y97" s="2407">
        <v>824</v>
      </c>
      <c r="Z97" s="2443"/>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2407">
        <v>1542</v>
      </c>
      <c r="J108" s="2407"/>
      <c r="K108" s="1429"/>
      <c r="L108" s="1429"/>
      <c r="M108" s="2437" t="s">
        <v>2043</v>
      </c>
      <c r="N108" s="2437"/>
      <c r="O108" s="1429"/>
      <c r="P108" s="1429"/>
      <c r="Q108" s="1429"/>
      <c r="R108" s="1429"/>
      <c r="S108" s="1429"/>
      <c r="T108" s="1429"/>
      <c r="U108" s="1429"/>
      <c r="V108" s="1429"/>
      <c r="W108" s="1501" t="s">
        <v>1508</v>
      </c>
      <c r="X108" s="2407">
        <v>2556</v>
      </c>
      <c r="Y108" s="2407"/>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438" t="s">
        <v>2032</v>
      </c>
      <c r="X111" s="2438"/>
      <c r="Y111" s="2439" t="s">
        <v>2027</v>
      </c>
      <c r="Z111" s="2439"/>
      <c r="AA111" s="2439"/>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2440" t="s">
        <v>1814</v>
      </c>
      <c r="X118" s="2440"/>
      <c r="Y118" s="2440"/>
      <c r="Z118" s="1351"/>
      <c r="AA118" s="1350"/>
    </row>
    <row r="119" spans="1:28" ht="28">
      <c r="A119" s="1342"/>
      <c r="B119" s="1357"/>
      <c r="C119" s="1298"/>
      <c r="D119" s="1320"/>
      <c r="E119" s="1298"/>
      <c r="G119" s="1200" t="s">
        <v>2282</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2407">
        <v>1166</v>
      </c>
      <c r="F120" s="2407"/>
      <c r="G120" s="1193"/>
      <c r="H120" s="1193"/>
      <c r="I120" s="1193"/>
      <c r="J120" s="1193"/>
      <c r="K120" s="1193"/>
      <c r="L120" s="1193"/>
      <c r="O120" s="2406">
        <v>991</v>
      </c>
      <c r="P120" s="2406"/>
      <c r="Q120" s="1200" t="s">
        <v>1508</v>
      </c>
      <c r="R120" s="1301"/>
      <c r="S120" s="2407">
        <v>690</v>
      </c>
      <c r="T120" s="2407"/>
      <c r="U120" s="1299"/>
      <c r="V120" s="1192"/>
    </row>
    <row r="121" spans="1:28" s="1055" customFormat="1" ht="2.4" customHeight="1" thickBot="1">
      <c r="A121" s="1343"/>
      <c r="B121" s="1603"/>
      <c r="C121" s="1184"/>
      <c r="D121" s="1184"/>
      <c r="E121" s="2402"/>
      <c r="F121" s="2402"/>
      <c r="G121" s="1184"/>
      <c r="H121" s="1184"/>
      <c r="I121" s="1184"/>
      <c r="J121" s="1184"/>
      <c r="K121" s="1184"/>
      <c r="L121" s="1184"/>
      <c r="M121" s="1157"/>
      <c r="N121" s="1157"/>
      <c r="O121" s="2396"/>
      <c r="P121" s="2396"/>
      <c r="Q121" s="1157"/>
      <c r="R121" s="1157"/>
      <c r="S121" s="2402"/>
      <c r="T121" s="2402"/>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21">
        <v>1049</v>
      </c>
      <c r="L131" s="2421"/>
      <c r="M131" s="1148"/>
      <c r="N131" s="1147"/>
      <c r="O131" s="1147"/>
      <c r="P131" s="1147"/>
      <c r="Q131" s="1147"/>
      <c r="R131" s="1147"/>
      <c r="S131" s="2406">
        <v>1628</v>
      </c>
      <c r="T131" s="2406"/>
      <c r="U131" s="1148"/>
      <c r="V131" s="1147"/>
      <c r="W131" s="2407">
        <v>803</v>
      </c>
      <c r="X131" s="2407"/>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50"/>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2402">
        <v>1225</v>
      </c>
      <c r="F142" s="2402"/>
      <c r="G142" s="1554" t="s">
        <v>1508</v>
      </c>
      <c r="H142" s="1184"/>
      <c r="I142" s="1184"/>
      <c r="J142" s="1184"/>
      <c r="K142" s="1851" t="s">
        <v>2269</v>
      </c>
      <c r="L142" s="1851"/>
      <c r="M142" s="1200" t="s">
        <v>2270</v>
      </c>
      <c r="N142" s="1301"/>
      <c r="O142" s="2402">
        <v>1164</v>
      </c>
      <c r="P142" s="2402"/>
      <c r="Q142" s="1299"/>
      <c r="R142" s="1192"/>
      <c r="S142" s="1301"/>
      <c r="T142" s="1301"/>
      <c r="U142" s="1301"/>
      <c r="V142" s="1301"/>
      <c r="W142" s="1301"/>
      <c r="X142" s="1301"/>
      <c r="Y142" s="2402">
        <v>1658</v>
      </c>
      <c r="Z142" s="2402"/>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411">
        <v>840</v>
      </c>
      <c r="H152" s="2411"/>
      <c r="I152" s="1299" t="s">
        <v>1508</v>
      </c>
      <c r="J152" s="1299"/>
      <c r="K152" s="2402">
        <v>836</v>
      </c>
      <c r="L152" s="2402"/>
      <c r="M152" s="1147"/>
      <c r="N152" s="1147"/>
      <c r="O152" s="1299" t="s">
        <v>440</v>
      </c>
      <c r="P152" s="1147"/>
      <c r="Q152" s="2402">
        <v>1024</v>
      </c>
      <c r="R152" s="2402"/>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02">
        <v>2070</v>
      </c>
      <c r="J162" s="2402"/>
      <c r="K162" s="1301"/>
      <c r="L162" s="1192"/>
      <c r="M162" s="1299"/>
      <c r="N162" s="1301"/>
      <c r="O162" s="1299"/>
      <c r="P162" s="1301"/>
      <c r="Q162" s="1301"/>
      <c r="R162" s="1301"/>
      <c r="S162" s="2396">
        <v>1803</v>
      </c>
      <c r="T162" s="2396"/>
      <c r="U162" s="1301"/>
      <c r="V162" s="1301"/>
      <c r="W162" s="1301"/>
      <c r="X162" s="1301"/>
      <c r="Y162" s="2396">
        <v>834</v>
      </c>
      <c r="Z162" s="2434"/>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2435">
        <v>1907</v>
      </c>
    </row>
    <row r="172" spans="1:27" s="1317" customFormat="1" ht="28.75" customHeight="1" thickBot="1">
      <c r="A172" s="1344"/>
      <c r="B172" s="1421"/>
      <c r="C172" s="1325"/>
      <c r="D172" s="1323"/>
      <c r="E172" s="1323"/>
      <c r="F172" s="1323"/>
      <c r="G172" s="1323"/>
      <c r="H172" s="1324"/>
      <c r="I172" s="2407">
        <v>1668</v>
      </c>
      <c r="J172" s="2407"/>
      <c r="K172" s="1371"/>
      <c r="L172" s="1372"/>
      <c r="M172" s="2396">
        <v>824</v>
      </c>
      <c r="N172" s="2396"/>
      <c r="O172" s="1320"/>
      <c r="P172" s="1320"/>
      <c r="Q172" s="1509" t="s">
        <v>1508</v>
      </c>
      <c r="R172" s="1320"/>
      <c r="S172" s="1501" t="s">
        <v>1508</v>
      </c>
      <c r="T172" s="1320"/>
      <c r="U172" s="1501" t="s">
        <v>352</v>
      </c>
      <c r="V172" s="1373"/>
      <c r="W172" s="1360" t="s">
        <v>440</v>
      </c>
      <c r="X172" s="1373"/>
      <c r="Y172" s="1501" t="s">
        <v>352</v>
      </c>
      <c r="Z172" s="2435"/>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26">
        <v>1232</v>
      </c>
    </row>
    <row r="184" spans="1:27" s="1317" customFormat="1" ht="28.25" customHeight="1" thickBot="1">
      <c r="A184" s="1344"/>
      <c r="B184" s="1421"/>
      <c r="C184" s="1338"/>
      <c r="D184" s="1326"/>
      <c r="E184" s="1507" t="s">
        <v>1508</v>
      </c>
      <c r="F184" s="1326"/>
      <c r="G184" s="1507" t="s">
        <v>1508</v>
      </c>
      <c r="H184" s="2406">
        <v>805</v>
      </c>
      <c r="I184" s="2406"/>
      <c r="J184" s="1319"/>
      <c r="K184" s="1507" t="s">
        <v>214</v>
      </c>
      <c r="L184" s="1319"/>
      <c r="M184" s="1319"/>
      <c r="N184" s="1319"/>
      <c r="O184" s="1319"/>
      <c r="P184" s="1319"/>
      <c r="Q184" s="2416">
        <v>1732</v>
      </c>
      <c r="R184" s="2416"/>
      <c r="S184" s="1319"/>
      <c r="T184" s="1318"/>
      <c r="U184" s="1507" t="s">
        <v>1508</v>
      </c>
      <c r="V184" s="1318"/>
      <c r="W184" s="1507" t="s">
        <v>440</v>
      </c>
      <c r="X184" s="1318"/>
      <c r="Y184" s="1437" t="s">
        <v>214</v>
      </c>
      <c r="Z184" s="2427"/>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2401">
        <v>1637</v>
      </c>
      <c r="P195" s="2401"/>
      <c r="Q195" s="1325"/>
      <c r="R195" s="1326"/>
      <c r="S195" s="1506" t="s">
        <v>440</v>
      </c>
      <c r="T195" s="2396">
        <v>766</v>
      </c>
      <c r="U195" s="2396"/>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30">
        <v>1355</v>
      </c>
      <c r="G204" s="1381" t="s">
        <v>103</v>
      </c>
      <c r="H204" s="1192"/>
      <c r="I204" s="1381" t="s">
        <v>118</v>
      </c>
      <c r="J204" s="1379"/>
      <c r="K204" s="1505" t="s">
        <v>118</v>
      </c>
      <c r="L204" s="1192"/>
      <c r="M204" s="1382" t="s">
        <v>168</v>
      </c>
      <c r="N204" s="1192"/>
      <c r="O204" s="1381" t="s">
        <v>118</v>
      </c>
      <c r="P204" s="1192"/>
      <c r="Q204" s="1382" t="s">
        <v>228</v>
      </c>
      <c r="R204" s="1192"/>
      <c r="S204" s="1382" t="s">
        <v>228</v>
      </c>
      <c r="T204" s="2430">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2431"/>
      <c r="G205" s="1506" t="s">
        <v>1508</v>
      </c>
      <c r="H205" s="1512"/>
      <c r="I205" s="1506" t="s">
        <v>2030</v>
      </c>
      <c r="J205" s="1511"/>
      <c r="K205" s="1313"/>
      <c r="L205" s="1313"/>
      <c r="M205" s="2413">
        <v>713</v>
      </c>
      <c r="N205" s="2413"/>
      <c r="O205" s="1313"/>
      <c r="P205" s="1313"/>
      <c r="Q205" s="1313"/>
      <c r="R205" s="2514" t="s">
        <v>2047</v>
      </c>
      <c r="S205" s="2514"/>
      <c r="T205" s="2431"/>
      <c r="U205" s="2433" t="s">
        <v>2048</v>
      </c>
      <c r="V205" s="2433"/>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21">
        <v>722</v>
      </c>
      <c r="E215" s="2421"/>
      <c r="F215" s="1193"/>
      <c r="G215" s="1200" t="s">
        <v>1508</v>
      </c>
      <c r="H215" s="1298"/>
      <c r="K215" s="2416">
        <v>1650</v>
      </c>
      <c r="L215" s="2416"/>
      <c r="M215" s="1376"/>
      <c r="N215" s="2425" t="s">
        <v>2042</v>
      </c>
      <c r="O215" s="2425"/>
      <c r="P215" s="2425"/>
      <c r="Q215" s="1376"/>
      <c r="R215" s="2424" t="s">
        <v>2042</v>
      </c>
      <c r="S215" s="2424"/>
      <c r="T215" s="2424"/>
      <c r="U215" s="1193"/>
      <c r="V215" s="2425" t="s">
        <v>1508</v>
      </c>
      <c r="W215" s="2425"/>
      <c r="X215" s="1818"/>
      <c r="Y215" s="181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415">
        <v>2118</v>
      </c>
      <c r="D226" s="2406"/>
      <c r="E226" s="1432"/>
      <c r="F226" s="1429"/>
      <c r="G226" s="2413">
        <v>740</v>
      </c>
      <c r="H226" s="2413"/>
      <c r="I226" s="1501" t="s">
        <v>440</v>
      </c>
      <c r="J226" s="1429"/>
      <c r="K226" s="1538" t="s">
        <v>1508</v>
      </c>
      <c r="L226" s="1433"/>
      <c r="M226" s="1501" t="s">
        <v>440</v>
      </c>
      <c r="N226" s="1429"/>
      <c r="O226" s="1429"/>
      <c r="P226" s="1429"/>
      <c r="Q226" s="1429"/>
      <c r="R226" s="1429"/>
      <c r="S226" s="1429"/>
      <c r="T226" s="1429"/>
      <c r="U226" s="1429"/>
      <c r="V226" s="1429"/>
      <c r="W226" s="2406">
        <v>3277</v>
      </c>
      <c r="X226" s="2406"/>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2396">
        <v>2068</v>
      </c>
      <c r="N237" s="2396"/>
      <c r="O237" s="1537" t="s">
        <v>440</v>
      </c>
      <c r="P237" s="1318"/>
      <c r="Q237" s="2396">
        <v>814</v>
      </c>
      <c r="R237" s="2396"/>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2420">
        <v>1544</v>
      </c>
      <c r="G247" s="2420"/>
      <c r="H247" s="1312"/>
      <c r="I247" s="1314"/>
      <c r="J247" s="1314"/>
      <c r="K247" s="1314"/>
      <c r="L247" s="1314"/>
      <c r="M247" s="1312"/>
      <c r="N247" s="1312"/>
      <c r="O247" s="1504" t="s">
        <v>1263</v>
      </c>
      <c r="P247" s="1183"/>
      <c r="Q247" s="1504" t="s">
        <v>1264</v>
      </c>
      <c r="R247" s="1312"/>
      <c r="S247" s="1504" t="s">
        <v>1264</v>
      </c>
      <c r="T247" s="1312"/>
      <c r="U247" s="2406">
        <v>954</v>
      </c>
      <c r="V247" s="2406"/>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42" t="s">
        <v>364</v>
      </c>
      <c r="L250" s="1842"/>
      <c r="M250" s="1842" t="s">
        <v>222</v>
      </c>
      <c r="N250" s="1842"/>
      <c r="O250" s="1842" t="s">
        <v>223</v>
      </c>
      <c r="P250" s="1842"/>
      <c r="Q250" s="1842" t="s">
        <v>200</v>
      </c>
      <c r="R250" s="1842"/>
      <c r="S250" s="1842" t="s">
        <v>199</v>
      </c>
      <c r="T250" s="1842"/>
      <c r="U250" s="1842" t="s">
        <v>198</v>
      </c>
      <c r="V250" s="1842"/>
      <c r="W250" s="1842" t="s">
        <v>195</v>
      </c>
      <c r="X250" s="1842"/>
      <c r="Y250" s="1842"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07">
        <v>1574</v>
      </c>
      <c r="F258" s="2407"/>
      <c r="G258" s="1183"/>
      <c r="H258" s="1183"/>
      <c r="I258" s="2407">
        <v>795</v>
      </c>
      <c r="J258" s="2407"/>
      <c r="K258" s="1183"/>
      <c r="L258" s="1183"/>
      <c r="M258" s="1193"/>
      <c r="N258" s="1193"/>
      <c r="O258" s="1193"/>
      <c r="P258" s="1193"/>
      <c r="Q258" s="1374"/>
      <c r="R258" s="1193"/>
      <c r="S258" s="1193"/>
      <c r="T258" s="1193"/>
      <c r="U258" s="1193"/>
      <c r="V258" s="1193"/>
      <c r="W258" s="1193"/>
      <c r="X258" s="1193"/>
      <c r="Y258" s="2402">
        <v>2920</v>
      </c>
      <c r="Z258" s="2403"/>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42" t="s">
        <v>365</v>
      </c>
      <c r="D260" s="1842"/>
      <c r="E260" s="1842" t="s">
        <v>249</v>
      </c>
      <c r="F260" s="1842"/>
      <c r="G260" s="1842" t="s">
        <v>1265</v>
      </c>
      <c r="H260" s="1842"/>
      <c r="I260" s="1842" t="s">
        <v>201</v>
      </c>
      <c r="J260" s="1842"/>
      <c r="K260" s="1842" t="s">
        <v>202</v>
      </c>
      <c r="L260" s="1842"/>
      <c r="M260" s="1842" t="s">
        <v>225</v>
      </c>
      <c r="N260" s="1842"/>
      <c r="O260" s="1842" t="s">
        <v>226</v>
      </c>
      <c r="P260" s="1842"/>
      <c r="Q260" s="1842" t="s">
        <v>227</v>
      </c>
      <c r="R260" s="1842"/>
      <c r="S260" s="1852" t="s">
        <v>367</v>
      </c>
      <c r="T260" s="1852"/>
      <c r="U260" s="1852" t="s">
        <v>369</v>
      </c>
      <c r="V260" s="1842"/>
      <c r="W260" s="1842" t="s">
        <v>370</v>
      </c>
      <c r="X260" s="1842"/>
      <c r="Y260" s="1842"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06">
        <v>835</v>
      </c>
      <c r="F268" s="2406"/>
      <c r="G268" s="1193"/>
      <c r="H268" s="1193"/>
      <c r="I268" s="1193"/>
      <c r="J268" s="1193"/>
      <c r="K268" s="1193"/>
      <c r="L268" s="1193"/>
      <c r="M268" s="1193"/>
      <c r="N268" s="1193"/>
      <c r="O268" s="1193"/>
      <c r="P268" s="1193"/>
      <c r="Q268" s="2406">
        <v>2306</v>
      </c>
      <c r="R268" s="2406"/>
      <c r="S268" s="1193"/>
      <c r="T268" s="1193"/>
      <c r="U268" s="1358" t="s">
        <v>1263</v>
      </c>
      <c r="V268" s="2406">
        <v>757</v>
      </c>
      <c r="W268" s="2406"/>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86" t="s">
        <v>371</v>
      </c>
      <c r="D271" s="1786"/>
      <c r="E271" s="1786" t="s">
        <v>372</v>
      </c>
      <c r="F271" s="1786"/>
      <c r="G271" s="1786" t="s">
        <v>243</v>
      </c>
      <c r="H271" s="1786"/>
      <c r="I271" s="1786" t="s">
        <v>373</v>
      </c>
      <c r="J271" s="1786"/>
      <c r="K271" s="1786" t="s">
        <v>253</v>
      </c>
      <c r="L271" s="1786"/>
      <c r="M271" s="1786" t="s">
        <v>254</v>
      </c>
      <c r="N271" s="1786"/>
      <c r="O271" s="1786" t="s">
        <v>255</v>
      </c>
      <c r="P271" s="1786"/>
      <c r="Q271" s="1786" t="s">
        <v>213</v>
      </c>
      <c r="R271" s="1786"/>
      <c r="S271" s="1786" t="s">
        <v>257</v>
      </c>
      <c r="T271" s="1786"/>
      <c r="U271" s="1786" t="s">
        <v>377</v>
      </c>
      <c r="V271" s="1786"/>
      <c r="W271" s="1786" t="s">
        <v>378</v>
      </c>
      <c r="X271" s="1786"/>
      <c r="Y271" s="178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2406">
        <v>1192</v>
      </c>
      <c r="E279" s="2406"/>
      <c r="F279" s="1170"/>
      <c r="G279" s="2406">
        <v>829</v>
      </c>
      <c r="H279" s="2406"/>
      <c r="I279" s="1170"/>
      <c r="J279" s="1170"/>
      <c r="K279" s="1504" t="s">
        <v>1262</v>
      </c>
      <c r="L279" s="1157"/>
      <c r="M279" s="1183"/>
      <c r="N279" s="1183"/>
      <c r="O279" s="1183"/>
      <c r="P279" s="1183"/>
      <c r="Q279" s="1157"/>
      <c r="R279" s="1157"/>
      <c r="S279" s="2406">
        <v>2400</v>
      </c>
      <c r="T279" s="2406"/>
      <c r="U279" s="1157"/>
      <c r="V279" s="1157"/>
      <c r="W279" s="1157"/>
      <c r="X279" s="1157"/>
      <c r="Y279" s="2418">
        <v>1261</v>
      </c>
      <c r="Z279" s="2419"/>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86" t="s">
        <v>380</v>
      </c>
      <c r="D281" s="1786"/>
      <c r="E281" s="1786" t="s">
        <v>211</v>
      </c>
      <c r="F281" s="1786"/>
      <c r="G281" s="1786" t="s">
        <v>381</v>
      </c>
      <c r="H281" s="1786"/>
      <c r="I281" s="1786" t="s">
        <v>382</v>
      </c>
      <c r="J281" s="1786"/>
      <c r="K281" s="178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413">
        <v>837</v>
      </c>
      <c r="F289" s="2413"/>
      <c r="K289" s="2412">
        <v>736</v>
      </c>
      <c r="L289" s="2412"/>
      <c r="M289" s="1193" t="s">
        <v>214</v>
      </c>
      <c r="N289" s="1193"/>
      <c r="O289" s="1193"/>
      <c r="P289" s="1193"/>
      <c r="Q289" s="2407">
        <v>1204</v>
      </c>
      <c r="R289" s="2407"/>
      <c r="S289" s="1193"/>
      <c r="T289" s="1193"/>
      <c r="U289" s="1193"/>
      <c r="V289" s="1193"/>
      <c r="W289" s="2407">
        <v>1101</v>
      </c>
      <c r="X289" s="2407"/>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07">
        <v>835</v>
      </c>
      <c r="F300" s="2407"/>
      <c r="G300" s="1157"/>
      <c r="H300" s="1157"/>
      <c r="I300" s="2406">
        <v>815</v>
      </c>
      <c r="J300" s="2406"/>
      <c r="K300" s="1157"/>
      <c r="L300" s="1157"/>
      <c r="M300" s="1301"/>
      <c r="N300" s="1301"/>
      <c r="O300" s="1301"/>
      <c r="P300" s="1301"/>
      <c r="Q300" s="2402">
        <v>1474</v>
      </c>
      <c r="R300" s="2402"/>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07">
        <v>839</v>
      </c>
      <c r="F310" s="2407"/>
      <c r="G310" s="1147"/>
      <c r="H310" s="1147"/>
      <c r="I310" s="2407">
        <v>627</v>
      </c>
      <c r="J310" s="2407"/>
      <c r="K310" s="1299"/>
      <c r="L310" s="1192"/>
      <c r="M310" s="1299"/>
      <c r="N310" s="1301"/>
      <c r="O310" s="2402">
        <v>1063</v>
      </c>
      <c r="P310" s="2402"/>
      <c r="Q310" s="1301"/>
      <c r="R310" s="1301"/>
      <c r="S310" s="2396">
        <v>795</v>
      </c>
      <c r="T310" s="2396"/>
      <c r="U310" s="1193"/>
      <c r="V310" s="1193"/>
      <c r="W310" s="2402">
        <v>662</v>
      </c>
      <c r="X310" s="2402"/>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415">
        <v>633</v>
      </c>
      <c r="D320" s="2406"/>
      <c r="E320" s="1193"/>
      <c r="F320" s="1193"/>
      <c r="G320" s="1200" t="s">
        <v>440</v>
      </c>
      <c r="H320" s="2416">
        <v>625</v>
      </c>
      <c r="I320" s="2416"/>
      <c r="J320" s="1544"/>
      <c r="S320" s="2406">
        <v>2079</v>
      </c>
      <c r="T320" s="2406"/>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18"/>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07">
        <v>1268</v>
      </c>
      <c r="F331" s="2407"/>
      <c r="G331" s="1299"/>
      <c r="H331" s="1301"/>
      <c r="I331" s="2407">
        <v>840</v>
      </c>
      <c r="J331" s="2407"/>
      <c r="K331" s="1389"/>
      <c r="L331" s="1054"/>
      <c r="M331" s="1301"/>
      <c r="N331" s="1390"/>
      <c r="O331" s="1299"/>
      <c r="P331" s="1390"/>
      <c r="Q331" s="2407">
        <v>1108</v>
      </c>
      <c r="R331" s="2407"/>
      <c r="S331" s="1301"/>
      <c r="T331" s="1390"/>
      <c r="U331" s="2413">
        <v>731</v>
      </c>
      <c r="V331" s="2413"/>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402">
        <v>954</v>
      </c>
      <c r="I342" s="2402"/>
      <c r="K342" s="2411">
        <v>768</v>
      </c>
      <c r="L342" s="2411"/>
      <c r="Q342" s="2402">
        <v>842</v>
      </c>
      <c r="R342" s="2402"/>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07">
        <v>839</v>
      </c>
      <c r="N352" s="2407"/>
      <c r="O352" s="1200" t="s">
        <v>440</v>
      </c>
      <c r="P352" s="1157"/>
      <c r="Q352" s="1157"/>
      <c r="R352" s="1157"/>
      <c r="S352" s="1157"/>
      <c r="T352" s="1157"/>
      <c r="U352" s="2412">
        <v>796</v>
      </c>
      <c r="V352" s="2412"/>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411">
        <v>840</v>
      </c>
      <c r="D361" s="2411"/>
      <c r="K361" s="2411">
        <v>1235</v>
      </c>
      <c r="L361" s="2411"/>
      <c r="M361" s="1157"/>
      <c r="N361" s="1157"/>
      <c r="O361" s="2396">
        <v>815</v>
      </c>
      <c r="P361" s="2396"/>
      <c r="Q361" s="1157"/>
      <c r="R361" s="1157"/>
      <c r="S361" s="1157"/>
      <c r="T361" s="1157"/>
      <c r="U361" s="1157"/>
      <c r="V361" s="1157"/>
      <c r="W361" s="2396">
        <v>1159</v>
      </c>
      <c r="X361" s="2396"/>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07">
        <v>1457</v>
      </c>
      <c r="L371" s="2407"/>
      <c r="M371" s="1184"/>
      <c r="N371" s="1184"/>
      <c r="O371" s="1184"/>
      <c r="P371" s="1184"/>
      <c r="Q371" s="1184"/>
      <c r="R371" s="1184"/>
      <c r="S371" s="2408">
        <v>1534</v>
      </c>
      <c r="T371" s="2408"/>
      <c r="U371" s="1184"/>
      <c r="V371" s="1184"/>
      <c r="W371" s="2409">
        <v>841</v>
      </c>
      <c r="X371" s="2409"/>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410">
        <v>833</v>
      </c>
      <c r="D381" s="2402"/>
      <c r="E381" s="1148"/>
      <c r="F381" s="1147"/>
      <c r="G381" s="1147"/>
      <c r="H381" s="1147"/>
      <c r="I381" s="1200" t="s">
        <v>1508</v>
      </c>
      <c r="J381" s="2396">
        <v>1251</v>
      </c>
      <c r="K381" s="2396"/>
      <c r="L381" s="1157"/>
      <c r="M381" s="2411">
        <v>527</v>
      </c>
      <c r="N381" s="2411"/>
      <c r="Q381" s="1193"/>
      <c r="R381" s="1193"/>
      <c r="S381" s="2396">
        <v>1159</v>
      </c>
      <c r="T381" s="2396"/>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402">
        <v>1934</v>
      </c>
      <c r="F391" s="2402"/>
      <c r="I391" s="1193"/>
      <c r="J391" s="1193"/>
      <c r="K391" s="1200" t="s">
        <v>440</v>
      </c>
      <c r="L391" s="1195"/>
      <c r="Q391" s="1193"/>
      <c r="R391" s="1193"/>
      <c r="S391" s="1193"/>
      <c r="T391" s="1193"/>
      <c r="U391" s="1193"/>
      <c r="V391" s="1193"/>
      <c r="W391" s="2396">
        <v>3486</v>
      </c>
      <c r="X391" s="2396"/>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2396">
        <v>2120</v>
      </c>
      <c r="L401" s="2396"/>
      <c r="M401" s="1301"/>
      <c r="N401" s="1301"/>
      <c r="O401" s="1301"/>
      <c r="P401" s="1301"/>
      <c r="Q401" s="1299"/>
      <c r="R401" s="1301"/>
      <c r="S401" s="2396">
        <v>1513</v>
      </c>
      <c r="T401" s="2396"/>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02">
        <v>1438</v>
      </c>
      <c r="H411" s="2402"/>
      <c r="I411" s="1200" t="s">
        <v>440</v>
      </c>
      <c r="J411" s="1390"/>
      <c r="K411" s="2406">
        <v>800</v>
      </c>
      <c r="L411" s="2406"/>
      <c r="M411" s="1299"/>
      <c r="N411" s="1390"/>
      <c r="O411" s="1299"/>
      <c r="P411" s="1192"/>
      <c r="Q411" s="1299"/>
      <c r="R411" s="1301"/>
      <c r="S411" s="2396">
        <v>1610</v>
      </c>
      <c r="T411" s="2396"/>
      <c r="U411" s="1301"/>
      <c r="V411" s="1301"/>
      <c r="W411" s="1301"/>
      <c r="X411" s="1301"/>
      <c r="Y411" s="2402">
        <v>1177</v>
      </c>
      <c r="Z411" s="2403"/>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396">
        <v>3275</v>
      </c>
      <c r="T421" s="2396"/>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404" t="s">
        <v>168</v>
      </c>
      <c r="D430" s="1376"/>
      <c r="E430" s="2399" t="s">
        <v>168</v>
      </c>
      <c r="F430" s="1376"/>
      <c r="G430" s="2399" t="s">
        <v>171</v>
      </c>
      <c r="I430" s="1550" t="s">
        <v>101</v>
      </c>
      <c r="J430" s="1298"/>
      <c r="K430" s="2397" t="s">
        <v>171</v>
      </c>
      <c r="L430" s="1192"/>
      <c r="M430" s="2397" t="s">
        <v>168</v>
      </c>
      <c r="O430" s="1550" t="s">
        <v>101</v>
      </c>
      <c r="P430" s="1298"/>
      <c r="Q430" s="2397" t="s">
        <v>168</v>
      </c>
      <c r="R430" s="1298"/>
      <c r="S430" s="2397" t="s">
        <v>168</v>
      </c>
      <c r="T430" s="1193"/>
      <c r="U430" s="2397" t="s">
        <v>168</v>
      </c>
      <c r="V430" s="1298"/>
      <c r="W430" s="2397" t="s">
        <v>168</v>
      </c>
      <c r="X430" s="1376"/>
      <c r="Y430" s="2399" t="s">
        <v>168</v>
      </c>
      <c r="Z430" s="1394"/>
    </row>
    <row r="431" spans="1:38" ht="26.4" customHeight="1" thickBot="1">
      <c r="A431" s="1342"/>
      <c r="B431" s="1209"/>
      <c r="C431" s="2405"/>
      <c r="D431" s="1301"/>
      <c r="E431" s="2400"/>
      <c r="F431" s="1301"/>
      <c r="G431" s="2400"/>
      <c r="H431" s="2396">
        <v>1970</v>
      </c>
      <c r="I431" s="2396"/>
      <c r="J431" s="1301"/>
      <c r="K431" s="2398"/>
      <c r="L431" s="1196"/>
      <c r="M431" s="2398"/>
      <c r="N431" s="2396">
        <v>1223</v>
      </c>
      <c r="O431" s="2396"/>
      <c r="P431" s="1193"/>
      <c r="Q431" s="2398"/>
      <c r="R431" s="1193"/>
      <c r="S431" s="2398"/>
      <c r="T431" s="1193"/>
      <c r="U431" s="2398"/>
      <c r="V431" s="1193"/>
      <c r="W431" s="2398"/>
      <c r="X431" s="1193"/>
      <c r="Y431" s="2400"/>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401">
        <v>3666</v>
      </c>
      <c r="J441" s="2401"/>
      <c r="K441" s="1193"/>
      <c r="L441" s="1157"/>
      <c r="M441" s="1301"/>
      <c r="N441" s="1301"/>
      <c r="O441" s="1301"/>
      <c r="P441" s="1390"/>
      <c r="Q441" s="1390"/>
      <c r="R441" s="1390"/>
      <c r="S441" s="1390"/>
      <c r="T441" s="1390"/>
      <c r="U441" s="1390"/>
      <c r="V441" s="1390"/>
      <c r="W441" s="1390"/>
      <c r="X441" s="1390"/>
      <c r="Y441" s="2396">
        <v>3031</v>
      </c>
      <c r="Z441" s="2396"/>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396">
        <v>1265</v>
      </c>
      <c r="L451" s="2396"/>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95"/>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95"/>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393"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19" t="s">
        <v>996</v>
      </c>
      <c r="B1" s="2519"/>
      <c r="C1" s="2519"/>
      <c r="D1" s="2519"/>
      <c r="E1" s="2519"/>
      <c r="F1" s="2519"/>
      <c r="G1" s="2519"/>
      <c r="H1" s="2519"/>
      <c r="I1" s="2519"/>
      <c r="J1" s="2519"/>
      <c r="K1" s="2519"/>
      <c r="L1" s="2519"/>
      <c r="M1" s="2519"/>
      <c r="N1" s="2519"/>
      <c r="O1" s="2519"/>
      <c r="P1" s="2519"/>
      <c r="Q1" s="2519"/>
      <c r="R1" s="2519"/>
      <c r="S1" s="2519"/>
      <c r="T1" s="2519"/>
      <c r="U1" s="2519"/>
      <c r="V1" s="2519"/>
      <c r="W1" s="2519"/>
      <c r="X1" s="2519"/>
      <c r="Y1" s="2519"/>
      <c r="Z1" s="2519"/>
      <c r="AA1" s="45"/>
    </row>
    <row r="2" spans="1:27">
      <c r="A2" s="2519" t="s">
        <v>997</v>
      </c>
      <c r="B2" s="2520"/>
      <c r="C2" s="2520"/>
      <c r="D2" s="2520"/>
      <c r="E2" s="2520"/>
      <c r="F2" s="2520"/>
      <c r="G2" s="2520"/>
      <c r="H2" s="2520"/>
      <c r="I2" s="2520"/>
      <c r="J2" s="2520"/>
      <c r="K2" s="2520"/>
      <c r="L2" s="2520"/>
      <c r="M2" s="2520"/>
      <c r="N2" s="2520"/>
      <c r="O2" s="2520"/>
      <c r="P2" s="35"/>
      <c r="Q2" s="35"/>
      <c r="R2" s="35"/>
      <c r="S2" s="35"/>
      <c r="T2" s="35"/>
      <c r="U2" s="35"/>
      <c r="V2" s="35"/>
      <c r="W2" s="35"/>
      <c r="X2" s="35"/>
      <c r="Y2" s="35"/>
      <c r="Z2" s="35"/>
      <c r="AA2" s="45"/>
    </row>
    <row r="3" spans="1:27" ht="45.75" customHeight="1">
      <c r="A3" s="2515" t="s">
        <v>998</v>
      </c>
      <c r="B3" s="2515" t="s">
        <v>999</v>
      </c>
      <c r="C3" s="2515" t="s">
        <v>1000</v>
      </c>
      <c r="D3" s="2515" t="s">
        <v>1001</v>
      </c>
      <c r="E3" s="2515" t="s">
        <v>1002</v>
      </c>
      <c r="F3" s="11" t="s">
        <v>1003</v>
      </c>
      <c r="G3" s="2515" t="s">
        <v>1004</v>
      </c>
      <c r="H3" s="251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16"/>
      <c r="B4" s="2516"/>
      <c r="C4" s="2516"/>
      <c r="D4" s="2523"/>
      <c r="E4" s="2516"/>
      <c r="F4" s="12"/>
      <c r="G4" s="2517"/>
      <c r="H4" s="251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21"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22"/>
      <c r="B12" s="33" t="s">
        <v>1062</v>
      </c>
    </row>
    <row r="13" spans="1:27">
      <c r="A13" s="2522"/>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15" t="s">
        <v>998</v>
      </c>
      <c r="B15" s="2515" t="s">
        <v>999</v>
      </c>
      <c r="C15" s="2515" t="s">
        <v>1000</v>
      </c>
      <c r="D15" s="2515" t="s">
        <v>1001</v>
      </c>
      <c r="E15" s="2515" t="s">
        <v>1002</v>
      </c>
      <c r="F15" s="11" t="s">
        <v>1003</v>
      </c>
      <c r="G15" s="2515" t="s">
        <v>1004</v>
      </c>
      <c r="H15" s="2518"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16"/>
      <c r="B16" s="2516"/>
      <c r="C16" s="2516"/>
      <c r="D16" s="2523"/>
      <c r="E16" s="2516"/>
      <c r="F16" s="12"/>
      <c r="G16" s="2517"/>
      <c r="H16" s="2516"/>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 ref="H15:H1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19" t="s">
        <v>996</v>
      </c>
      <c r="B1" s="2519"/>
      <c r="C1" s="2519"/>
      <c r="D1" s="2519"/>
      <c r="E1" s="2519"/>
      <c r="F1" s="2519"/>
      <c r="G1" s="2519"/>
      <c r="H1" s="2519"/>
      <c r="I1" s="2519"/>
      <c r="J1" s="2519"/>
      <c r="K1" s="2519"/>
      <c r="L1" s="2519"/>
      <c r="M1" s="2519"/>
      <c r="N1" s="2519"/>
      <c r="O1" s="2519"/>
      <c r="P1" s="2519"/>
      <c r="Q1" s="2519"/>
      <c r="R1" s="2519"/>
      <c r="S1" s="2519"/>
      <c r="T1" s="2519"/>
      <c r="U1" s="2519"/>
      <c r="V1" s="2519"/>
      <c r="W1" s="2519"/>
      <c r="X1" s="2519"/>
      <c r="Y1" s="2519"/>
      <c r="Z1" s="2519"/>
      <c r="AA1" s="45"/>
    </row>
    <row r="2" spans="1:27">
      <c r="A2" s="2519" t="s">
        <v>997</v>
      </c>
      <c r="B2" s="2520"/>
      <c r="C2" s="2520"/>
      <c r="D2" s="2520"/>
      <c r="E2" s="2520"/>
      <c r="F2" s="2520"/>
      <c r="G2" s="2520"/>
      <c r="H2" s="2520"/>
      <c r="I2" s="2520"/>
      <c r="J2" s="2520"/>
      <c r="K2" s="2520"/>
      <c r="L2" s="2520"/>
      <c r="M2" s="2520"/>
      <c r="N2" s="2520"/>
      <c r="O2" s="2520"/>
      <c r="P2" s="35"/>
      <c r="Q2" s="35"/>
      <c r="R2" s="35"/>
      <c r="S2" s="35"/>
      <c r="T2" s="35"/>
      <c r="U2" s="35"/>
      <c r="V2" s="35"/>
      <c r="W2" s="35"/>
      <c r="X2" s="35"/>
      <c r="Y2" s="35"/>
      <c r="Z2" s="35"/>
      <c r="AA2" s="45"/>
    </row>
    <row r="3" spans="1:27" ht="45.75" customHeight="1">
      <c r="A3" s="2515" t="s">
        <v>998</v>
      </c>
      <c r="B3" s="2515" t="s">
        <v>999</v>
      </c>
      <c r="C3" s="2515" t="s">
        <v>1000</v>
      </c>
      <c r="D3" s="2515" t="s">
        <v>1001</v>
      </c>
      <c r="E3" s="2515" t="s">
        <v>1002</v>
      </c>
      <c r="F3" s="11" t="s">
        <v>1003</v>
      </c>
      <c r="G3" s="2515" t="s">
        <v>1004</v>
      </c>
      <c r="H3" s="251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16"/>
      <c r="B4" s="2516"/>
      <c r="C4" s="2516"/>
      <c r="D4" s="2523"/>
      <c r="E4" s="2516"/>
      <c r="F4" s="12"/>
      <c r="G4" s="2517"/>
      <c r="H4" s="251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21"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22"/>
      <c r="B15" s="33" t="s">
        <v>1062</v>
      </c>
    </row>
    <row r="16" spans="1:27">
      <c r="A16" s="2522"/>
      <c r="B16" s="33" t="s">
        <v>1063</v>
      </c>
    </row>
    <row r="17" spans="1:27">
      <c r="A17" s="34" t="s">
        <v>1064</v>
      </c>
    </row>
    <row r="18" spans="1:27" ht="45.75" customHeight="1">
      <c r="A18" s="2515" t="s">
        <v>998</v>
      </c>
      <c r="B18" s="2515" t="s">
        <v>999</v>
      </c>
      <c r="C18" s="2515" t="s">
        <v>1000</v>
      </c>
      <c r="D18" s="2515" t="s">
        <v>1001</v>
      </c>
      <c r="E18" s="2515" t="s">
        <v>1002</v>
      </c>
      <c r="F18" s="11" t="s">
        <v>1003</v>
      </c>
      <c r="G18" s="2515" t="s">
        <v>1004</v>
      </c>
      <c r="H18" s="2518"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16"/>
      <c r="B19" s="2516"/>
      <c r="C19" s="2516"/>
      <c r="D19" s="2523"/>
      <c r="E19" s="2516"/>
      <c r="F19" s="12"/>
      <c r="G19" s="2517"/>
      <c r="H19" s="2516"/>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2026-06-12T05:08:28Z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