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C0C5BF82-A368-4C7A-B50A-5EAFD7FFFF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Details" sheetId="2" r:id="rId1"/>
    <sheet name="Erection Compiled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5" i="3" l="1"/>
  <c r="K285" i="3" s="1"/>
  <c r="K284" i="3"/>
  <c r="I284" i="3"/>
  <c r="I283" i="3"/>
  <c r="K283" i="3" s="1"/>
  <c r="I282" i="3"/>
  <c r="K282" i="3" s="1"/>
  <c r="I281" i="3"/>
  <c r="K281" i="3" s="1"/>
  <c r="I280" i="3"/>
  <c r="K280" i="3" s="1"/>
  <c r="I279" i="3"/>
  <c r="K279" i="3" s="1"/>
  <c r="K278" i="3"/>
  <c r="I278" i="3"/>
  <c r="I277" i="3"/>
  <c r="K277" i="3" s="1"/>
  <c r="I276" i="3"/>
  <c r="K276" i="3" s="1"/>
  <c r="K275" i="3"/>
  <c r="I275" i="3"/>
  <c r="I274" i="3"/>
  <c r="K274" i="3" s="1"/>
  <c r="I273" i="3"/>
  <c r="K273" i="3" s="1"/>
  <c r="K272" i="3"/>
  <c r="I272" i="3"/>
  <c r="I271" i="3"/>
  <c r="K271" i="3" s="1"/>
  <c r="I270" i="3"/>
  <c r="K269" i="3"/>
  <c r="I186" i="3" s="1"/>
  <c r="I269" i="3"/>
  <c r="I268" i="3"/>
  <c r="K268" i="3" s="1"/>
  <c r="I267" i="3"/>
  <c r="K267" i="3" s="1"/>
  <c r="K266" i="3"/>
  <c r="I266" i="3"/>
  <c r="H265" i="3"/>
  <c r="G265" i="3"/>
  <c r="F265" i="3"/>
  <c r="E265" i="3"/>
  <c r="I265" i="3" s="1"/>
  <c r="I264" i="3"/>
  <c r="H206" i="3" s="1"/>
  <c r="H264" i="3"/>
  <c r="G264" i="3"/>
  <c r="F264" i="3"/>
  <c r="E264" i="3"/>
  <c r="I263" i="3"/>
  <c r="K263" i="3" s="1"/>
  <c r="I262" i="3"/>
  <c r="I261" i="3"/>
  <c r="K261" i="3" s="1"/>
  <c r="I260" i="3"/>
  <c r="H227" i="3" s="1"/>
  <c r="I259" i="3"/>
  <c r="K258" i="3"/>
  <c r="I129" i="3" s="1"/>
  <c r="I258" i="3"/>
  <c r="I257" i="3"/>
  <c r="K257" i="3" s="1"/>
  <c r="I159" i="3" s="1"/>
  <c r="I256" i="3"/>
  <c r="H98" i="3" s="1"/>
  <c r="I255" i="3"/>
  <c r="D247" i="3"/>
  <c r="D246" i="3"/>
  <c r="D245" i="3"/>
  <c r="D244" i="3"/>
  <c r="D243" i="3"/>
  <c r="D242" i="3"/>
  <c r="D241" i="3"/>
  <c r="D240" i="3"/>
  <c r="H239" i="3"/>
  <c r="D239" i="3"/>
  <c r="I239" i="3" s="1"/>
  <c r="D238" i="3"/>
  <c r="D237" i="3"/>
  <c r="D236" i="3"/>
  <c r="H236" i="3" s="1"/>
  <c r="D235" i="3"/>
  <c r="H234" i="3"/>
  <c r="D234" i="3"/>
  <c r="I234" i="3" s="1"/>
  <c r="E233" i="3"/>
  <c r="D233" i="3"/>
  <c r="D232" i="3"/>
  <c r="D231" i="3"/>
  <c r="I231" i="3" s="1"/>
  <c r="H230" i="3"/>
  <c r="E230" i="3"/>
  <c r="D230" i="3"/>
  <c r="D229" i="3"/>
  <c r="I229" i="3" s="1"/>
  <c r="D228" i="3"/>
  <c r="H228" i="3" s="1"/>
  <c r="D227" i="3"/>
  <c r="D226" i="3"/>
  <c r="D225" i="3"/>
  <c r="H224" i="3"/>
  <c r="D224" i="3"/>
  <c r="D223" i="3"/>
  <c r="H222" i="3"/>
  <c r="D222" i="3"/>
  <c r="H221" i="3"/>
  <c r="E221" i="3"/>
  <c r="D221" i="3"/>
  <c r="D220" i="3"/>
  <c r="D219" i="3"/>
  <c r="I219" i="3" s="1"/>
  <c r="D218" i="3"/>
  <c r="D217" i="3"/>
  <c r="H216" i="3"/>
  <c r="D216" i="3"/>
  <c r="D215" i="3"/>
  <c r="D214" i="3"/>
  <c r="D213" i="3"/>
  <c r="I212" i="3"/>
  <c r="H212" i="3"/>
  <c r="D212" i="3"/>
  <c r="D211" i="3"/>
  <c r="D210" i="3"/>
  <c r="D209" i="3"/>
  <c r="E208" i="3"/>
  <c r="D208" i="3"/>
  <c r="E207" i="3"/>
  <c r="D207" i="3"/>
  <c r="I207" i="3" s="1"/>
  <c r="D206" i="3"/>
  <c r="E205" i="3"/>
  <c r="D205" i="3"/>
  <c r="H204" i="3"/>
  <c r="D204" i="3"/>
  <c r="E203" i="3"/>
  <c r="D203" i="3"/>
  <c r="D202" i="3"/>
  <c r="I201" i="3"/>
  <c r="D201" i="3"/>
  <c r="H201" i="3" s="1"/>
  <c r="E200" i="3"/>
  <c r="D200" i="3"/>
  <c r="E199" i="3"/>
  <c r="D199" i="3"/>
  <c r="H199" i="3" s="1"/>
  <c r="H198" i="3"/>
  <c r="D198" i="3"/>
  <c r="E197" i="3"/>
  <c r="D197" i="3"/>
  <c r="H197" i="3" s="1"/>
  <c r="H196" i="3"/>
  <c r="E196" i="3"/>
  <c r="D196" i="3"/>
  <c r="D195" i="3"/>
  <c r="H194" i="3"/>
  <c r="E194" i="3"/>
  <c r="D194" i="3"/>
  <c r="D193" i="3"/>
  <c r="D192" i="3"/>
  <c r="H191" i="3"/>
  <c r="E191" i="3"/>
  <c r="D191" i="3"/>
  <c r="E190" i="3"/>
  <c r="D190" i="3"/>
  <c r="H189" i="3"/>
  <c r="D189" i="3"/>
  <c r="D188" i="3"/>
  <c r="E187" i="3"/>
  <c r="D187" i="3"/>
  <c r="H186" i="3"/>
  <c r="E186" i="3"/>
  <c r="D186" i="3"/>
  <c r="D185" i="3"/>
  <c r="I185" i="3" s="1"/>
  <c r="D184" i="3"/>
  <c r="I184" i="3" s="1"/>
  <c r="E183" i="3"/>
  <c r="D183" i="3"/>
  <c r="E182" i="3"/>
  <c r="D182" i="3"/>
  <c r="E181" i="3"/>
  <c r="D181" i="3"/>
  <c r="E180" i="3"/>
  <c r="D180" i="3"/>
  <c r="H180" i="3" s="1"/>
  <c r="D179" i="3"/>
  <c r="I179" i="3" s="1"/>
  <c r="H178" i="3"/>
  <c r="D178" i="3"/>
  <c r="D177" i="3"/>
  <c r="H176" i="3"/>
  <c r="E176" i="3"/>
  <c r="D176" i="3"/>
  <c r="D175" i="3"/>
  <c r="H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H167" i="3" s="1"/>
  <c r="E166" i="3"/>
  <c r="D166" i="3"/>
  <c r="D165" i="3"/>
  <c r="H164" i="3"/>
  <c r="D164" i="3"/>
  <c r="D163" i="3"/>
  <c r="D162" i="3"/>
  <c r="E161" i="3"/>
  <c r="D161" i="3"/>
  <c r="D160" i="3"/>
  <c r="H159" i="3"/>
  <c r="D159" i="3"/>
  <c r="E158" i="3"/>
  <c r="D158" i="3"/>
  <c r="H157" i="3"/>
  <c r="E157" i="3"/>
  <c r="D157" i="3"/>
  <c r="D156" i="3"/>
  <c r="H155" i="3"/>
  <c r="D155" i="3"/>
  <c r="E154" i="3"/>
  <c r="D154" i="3"/>
  <c r="E153" i="3"/>
  <c r="D153" i="3"/>
  <c r="H152" i="3"/>
  <c r="E152" i="3"/>
  <c r="D152" i="3"/>
  <c r="I152" i="3" s="1"/>
  <c r="I151" i="3"/>
  <c r="D151" i="3"/>
  <c r="D150" i="3"/>
  <c r="E149" i="3"/>
  <c r="D149" i="3"/>
  <c r="H148" i="3"/>
  <c r="E148" i="3"/>
  <c r="D148" i="3"/>
  <c r="H147" i="3"/>
  <c r="E147" i="3"/>
  <c r="D147" i="3"/>
  <c r="D146" i="3"/>
  <c r="E145" i="3"/>
  <c r="D145" i="3"/>
  <c r="E144" i="3"/>
  <c r="D144" i="3"/>
  <c r="E143" i="3"/>
  <c r="D143" i="3"/>
  <c r="E142" i="3"/>
  <c r="D142" i="3"/>
  <c r="H141" i="3"/>
  <c r="E141" i="3"/>
  <c r="D141" i="3"/>
  <c r="H140" i="3"/>
  <c r="D140" i="3"/>
  <c r="I140" i="3" s="1"/>
  <c r="D139" i="3"/>
  <c r="I139" i="3" s="1"/>
  <c r="E138" i="3"/>
  <c r="D138" i="3"/>
  <c r="D137" i="3"/>
  <c r="E136" i="3"/>
  <c r="D136" i="3"/>
  <c r="I136" i="3" s="1"/>
  <c r="E135" i="3"/>
  <c r="D135" i="3"/>
  <c r="E134" i="3"/>
  <c r="D134" i="3"/>
  <c r="E133" i="3"/>
  <c r="D133" i="3"/>
  <c r="H133" i="3" s="1"/>
  <c r="D132" i="3"/>
  <c r="E131" i="3"/>
  <c r="D131" i="3"/>
  <c r="E130" i="3"/>
  <c r="D130" i="3"/>
  <c r="H129" i="3"/>
  <c r="D129" i="3"/>
  <c r="H128" i="3"/>
  <c r="D128" i="3"/>
  <c r="E127" i="3"/>
  <c r="D127" i="3"/>
  <c r="E126" i="3"/>
  <c r="D126" i="3"/>
  <c r="H125" i="3"/>
  <c r="E125" i="3"/>
  <c r="D125" i="3"/>
  <c r="E124" i="3"/>
  <c r="D124" i="3"/>
  <c r="H124" i="3" s="1"/>
  <c r="H123" i="3"/>
  <c r="E123" i="3"/>
  <c r="D123" i="3"/>
  <c r="E122" i="3"/>
  <c r="D122" i="3"/>
  <c r="E121" i="3"/>
  <c r="D121" i="3"/>
  <c r="I121" i="3" s="1"/>
  <c r="H120" i="3"/>
  <c r="D120" i="3"/>
  <c r="E119" i="3"/>
  <c r="D119" i="3"/>
  <c r="H118" i="3"/>
  <c r="E118" i="3"/>
  <c r="D118" i="3"/>
  <c r="D117" i="3"/>
  <c r="D116" i="3"/>
  <c r="I115" i="3"/>
  <c r="D115" i="3"/>
  <c r="H115" i="3" s="1"/>
  <c r="D114" i="3"/>
  <c r="D113" i="3"/>
  <c r="I112" i="3"/>
  <c r="E112" i="3"/>
  <c r="D112" i="3"/>
  <c r="E111" i="3"/>
  <c r="D111" i="3"/>
  <c r="H110" i="3"/>
  <c r="D110" i="3"/>
  <c r="E109" i="3"/>
  <c r="D109" i="3"/>
  <c r="D108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H107" i="3"/>
  <c r="D107" i="3"/>
  <c r="H106" i="3"/>
  <c r="D106" i="3"/>
  <c r="H105" i="3"/>
  <c r="D105" i="3"/>
  <c r="D104" i="3"/>
  <c r="H103" i="3"/>
  <c r="D103" i="3"/>
  <c r="D102" i="3"/>
  <c r="D101" i="3"/>
  <c r="H101" i="3" s="1"/>
  <c r="D100" i="3"/>
  <c r="D99" i="3"/>
  <c r="D98" i="3"/>
  <c r="D97" i="3"/>
  <c r="H96" i="3"/>
  <c r="D96" i="3"/>
  <c r="D95" i="3"/>
  <c r="H94" i="3"/>
  <c r="D94" i="3"/>
  <c r="H93" i="3"/>
  <c r="D93" i="3"/>
  <c r="D92" i="3"/>
  <c r="D91" i="3"/>
  <c r="D90" i="3"/>
  <c r="D89" i="3"/>
  <c r="H89" i="3" s="1"/>
  <c r="D88" i="3"/>
  <c r="H88" i="3" s="1"/>
  <c r="H87" i="3"/>
  <c r="D87" i="3"/>
  <c r="E86" i="3"/>
  <c r="D86" i="3"/>
  <c r="E85" i="3"/>
  <c r="D85" i="3"/>
  <c r="E84" i="3"/>
  <c r="D84" i="3"/>
  <c r="I84" i="3" s="1"/>
  <c r="E83" i="3"/>
  <c r="D83" i="3"/>
  <c r="E82" i="3"/>
  <c r="D82" i="3"/>
  <c r="H81" i="3"/>
  <c r="E81" i="3"/>
  <c r="D81" i="3"/>
  <c r="E80" i="3"/>
  <c r="D80" i="3"/>
  <c r="E79" i="3"/>
  <c r="D79" i="3"/>
  <c r="H78" i="3"/>
  <c r="E78" i="3"/>
  <c r="D78" i="3"/>
  <c r="E77" i="3"/>
  <c r="D77" i="3"/>
  <c r="E76" i="3"/>
  <c r="D76" i="3"/>
  <c r="H75" i="3"/>
  <c r="E75" i="3"/>
  <c r="D75" i="3"/>
  <c r="E74" i="3"/>
  <c r="D74" i="3"/>
  <c r="H74" i="3" s="1"/>
  <c r="H73" i="3"/>
  <c r="E73" i="3"/>
  <c r="D73" i="3"/>
  <c r="E72" i="3"/>
  <c r="D72" i="3"/>
  <c r="H71" i="3"/>
  <c r="E71" i="3"/>
  <c r="D71" i="3"/>
  <c r="H70" i="3"/>
  <c r="E70" i="3"/>
  <c r="D70" i="3"/>
  <c r="D69" i="3"/>
  <c r="D68" i="3"/>
  <c r="D67" i="3"/>
  <c r="H67" i="3" s="1"/>
  <c r="D66" i="3"/>
  <c r="H65" i="3"/>
  <c r="D65" i="3"/>
  <c r="D64" i="3"/>
  <c r="H64" i="3" s="1"/>
  <c r="I63" i="3"/>
  <c r="H63" i="3"/>
  <c r="D63" i="3"/>
  <c r="D62" i="3"/>
  <c r="D61" i="3"/>
  <c r="D60" i="3"/>
  <c r="D59" i="3"/>
  <c r="H59" i="3" s="1"/>
  <c r="D58" i="3"/>
  <c r="D57" i="3"/>
  <c r="I56" i="3"/>
  <c r="H56" i="3"/>
  <c r="D56" i="3"/>
  <c r="D55" i="3"/>
  <c r="D54" i="3"/>
  <c r="H53" i="3"/>
  <c r="D53" i="3"/>
  <c r="D52" i="3"/>
  <c r="H52" i="3" s="1"/>
  <c r="D51" i="3"/>
  <c r="D50" i="3"/>
  <c r="D49" i="3"/>
  <c r="H49" i="3" s="1"/>
  <c r="D48" i="3"/>
  <c r="H48" i="3" s="1"/>
  <c r="E47" i="3"/>
  <c r="D47" i="3"/>
  <c r="H46" i="3"/>
  <c r="E46" i="3"/>
  <c r="D46" i="3"/>
  <c r="D45" i="3"/>
  <c r="D44" i="3"/>
  <c r="E43" i="3"/>
  <c r="D43" i="3"/>
  <c r="H43" i="3" s="1"/>
  <c r="E42" i="3"/>
  <c r="D42" i="3"/>
  <c r="D41" i="3"/>
  <c r="D40" i="3"/>
  <c r="D39" i="3"/>
  <c r="D38" i="3"/>
  <c r="D37" i="3"/>
  <c r="D36" i="3"/>
  <c r="H36" i="3" s="1"/>
  <c r="D35" i="3"/>
  <c r="H35" i="3" s="1"/>
  <c r="D34" i="3"/>
  <c r="D33" i="3"/>
  <c r="D32" i="3"/>
  <c r="H32" i="3" s="1"/>
  <c r="D31" i="3"/>
  <c r="H30" i="3"/>
  <c r="D30" i="3"/>
  <c r="D29" i="3"/>
  <c r="D28" i="3"/>
  <c r="D27" i="3"/>
  <c r="H27" i="3" s="1"/>
  <c r="D26" i="3"/>
  <c r="D25" i="3"/>
  <c r="D24" i="3"/>
  <c r="H24" i="3" s="1"/>
  <c r="D23" i="3"/>
  <c r="H23" i="3" s="1"/>
  <c r="H22" i="3"/>
  <c r="D22" i="3"/>
  <c r="H21" i="3"/>
  <c r="D21" i="3"/>
  <c r="D20" i="3"/>
  <c r="D19" i="3"/>
  <c r="D18" i="3"/>
  <c r="D17" i="3"/>
  <c r="H17" i="3" s="1"/>
  <c r="D16" i="3"/>
  <c r="D15" i="3"/>
  <c r="D14" i="3"/>
  <c r="D13" i="3"/>
  <c r="H13" i="3" s="1"/>
  <c r="D12" i="3"/>
  <c r="H12" i="3" s="1"/>
  <c r="D11" i="3"/>
  <c r="D10" i="3"/>
  <c r="H9" i="3"/>
  <c r="D9" i="3"/>
  <c r="E8" i="3"/>
  <c r="D8" i="3"/>
  <c r="H8" i="3" s="1"/>
  <c r="H7" i="3"/>
  <c r="D7" i="3"/>
  <c r="D6" i="3"/>
  <c r="D5" i="3"/>
  <c r="H4" i="3"/>
  <c r="E4" i="3"/>
  <c r="D4" i="3"/>
  <c r="H3" i="3"/>
  <c r="E3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D2" i="3"/>
  <c r="I224" i="3" l="1"/>
  <c r="I32" i="3"/>
  <c r="I73" i="3"/>
  <c r="K259" i="3"/>
  <c r="H172" i="3"/>
  <c r="H90" i="3"/>
  <c r="H146" i="3"/>
  <c r="H232" i="3"/>
  <c r="K270" i="3"/>
  <c r="I169" i="3"/>
  <c r="H215" i="3"/>
  <c r="K265" i="3"/>
  <c r="H47" i="3"/>
  <c r="H143" i="3"/>
  <c r="I174" i="3"/>
  <c r="I191" i="3"/>
  <c r="K260" i="3"/>
  <c r="I19" i="3" s="1"/>
  <c r="I50" i="3"/>
  <c r="H57" i="3"/>
  <c r="I107" i="3"/>
  <c r="I118" i="3"/>
  <c r="I175" i="3"/>
  <c r="H181" i="3"/>
  <c r="H245" i="3"/>
  <c r="I35" i="3"/>
  <c r="I51" i="3"/>
  <c r="H58" i="3"/>
  <c r="I89" i="3"/>
  <c r="I123" i="3"/>
  <c r="I133" i="3"/>
  <c r="H165" i="3"/>
  <c r="I176" i="3"/>
  <c r="I221" i="3"/>
  <c r="I235" i="3"/>
  <c r="I246" i="3"/>
  <c r="I65" i="3"/>
  <c r="I97" i="3"/>
  <c r="I108" i="3"/>
  <c r="H113" i="3"/>
  <c r="I128" i="3"/>
  <c r="I154" i="3"/>
  <c r="I198" i="3"/>
  <c r="I209" i="3"/>
  <c r="I216" i="3"/>
  <c r="I247" i="3"/>
  <c r="H102" i="3"/>
  <c r="K262" i="3"/>
  <c r="I55" i="3" s="1"/>
  <c r="I36" i="3"/>
  <c r="I52" i="3"/>
  <c r="H66" i="3"/>
  <c r="I75" i="3"/>
  <c r="I91" i="3"/>
  <c r="I103" i="3"/>
  <c r="I109" i="3"/>
  <c r="H144" i="3"/>
  <c r="I148" i="3"/>
  <c r="I237" i="3"/>
  <c r="H150" i="3"/>
  <c r="H192" i="3"/>
  <c r="I21" i="3"/>
  <c r="I37" i="3"/>
  <c r="I53" i="3"/>
  <c r="I92" i="3"/>
  <c r="I104" i="3"/>
  <c r="I114" i="3"/>
  <c r="I149" i="3"/>
  <c r="I155" i="3"/>
  <c r="I160" i="3"/>
  <c r="H210" i="3"/>
  <c r="I222" i="3"/>
  <c r="I238" i="3"/>
  <c r="K255" i="3"/>
  <c r="I205" i="3" s="1"/>
  <c r="I100" i="3"/>
  <c r="I120" i="3"/>
  <c r="I223" i="3"/>
  <c r="H68" i="3"/>
  <c r="H33" i="3"/>
  <c r="H5" i="3"/>
  <c r="H85" i="3"/>
  <c r="H10" i="3"/>
  <c r="K256" i="3"/>
  <c r="I119" i="3" s="1"/>
  <c r="I96" i="3"/>
  <c r="I106" i="3"/>
  <c r="I197" i="3"/>
  <c r="I196" i="3"/>
  <c r="K264" i="3"/>
  <c r="I30" i="3"/>
  <c r="H218" i="3"/>
  <c r="I188" i="3"/>
  <c r="I167" i="3"/>
  <c r="I20" i="3"/>
  <c r="I2" i="3"/>
  <c r="I101" i="3"/>
  <c r="I24" i="3"/>
  <c r="H14" i="3"/>
  <c r="I31" i="3"/>
  <c r="I81" i="3"/>
  <c r="H99" i="3"/>
  <c r="I110" i="3"/>
  <c r="I116" i="3"/>
  <c r="I142" i="3"/>
  <c r="H168" i="3"/>
  <c r="I225" i="3"/>
  <c r="I232" i="3"/>
  <c r="H41" i="3"/>
  <c r="H60" i="3"/>
  <c r="I76" i="3"/>
  <c r="I111" i="3"/>
  <c r="I122" i="3"/>
  <c r="I126" i="3"/>
  <c r="I161" i="3"/>
  <c r="I182" i="3"/>
  <c r="I241" i="3"/>
  <c r="H2" i="3"/>
  <c r="H20" i="3"/>
  <c r="H25" i="3"/>
  <c r="H54" i="3"/>
  <c r="H138" i="3"/>
  <c r="I156" i="3"/>
  <c r="H188" i="3"/>
  <c r="I193" i="3"/>
  <c r="I233" i="3"/>
  <c r="I6" i="3"/>
  <c r="H11" i="3"/>
  <c r="H26" i="3"/>
  <c r="H55" i="3"/>
  <c r="I62" i="3"/>
  <c r="H86" i="3"/>
  <c r="H112" i="3"/>
  <c r="H132" i="3"/>
  <c r="H151" i="3"/>
  <c r="I162" i="3"/>
  <c r="H183" i="3"/>
  <c r="I194" i="3"/>
  <c r="H209" i="3"/>
  <c r="I243" i="3"/>
  <c r="H134" i="3"/>
  <c r="H37" i="3"/>
  <c r="I42" i="3"/>
  <c r="H42" i="3"/>
  <c r="I54" i="3"/>
  <c r="I67" i="3"/>
  <c r="H114" i="3"/>
  <c r="I211" i="3"/>
  <c r="H211" i="3"/>
  <c r="H6" i="3"/>
  <c r="H50" i="3"/>
  <c r="H135" i="3"/>
  <c r="H142" i="3"/>
  <c r="H34" i="3"/>
  <c r="H18" i="3"/>
  <c r="I69" i="3"/>
  <c r="H69" i="3"/>
  <c r="H79" i="3"/>
  <c r="H91" i="3"/>
  <c r="H162" i="3"/>
  <c r="H166" i="3"/>
  <c r="I208" i="3"/>
  <c r="H208" i="3"/>
  <c r="H31" i="3"/>
  <c r="I43" i="3"/>
  <c r="H76" i="3"/>
  <c r="H80" i="3"/>
  <c r="I80" i="3"/>
  <c r="H136" i="3"/>
  <c r="H171" i="3"/>
  <c r="H175" i="3"/>
  <c r="H179" i="3"/>
  <c r="H19" i="3"/>
  <c r="I27" i="3"/>
  <c r="H84" i="3"/>
  <c r="H97" i="3"/>
  <c r="H163" i="3"/>
  <c r="I163" i="3"/>
  <c r="I200" i="3"/>
  <c r="H200" i="3"/>
  <c r="I11" i="3"/>
  <c r="H15" i="3"/>
  <c r="H40" i="3"/>
  <c r="H44" i="3"/>
  <c r="H61" i="3"/>
  <c r="I61" i="3"/>
  <c r="H77" i="3"/>
  <c r="I132" i="3"/>
  <c r="I137" i="3"/>
  <c r="H137" i="3"/>
  <c r="H154" i="3"/>
  <c r="H205" i="3"/>
  <c r="H219" i="3"/>
  <c r="I228" i="3"/>
  <c r="H29" i="3"/>
  <c r="H72" i="3"/>
  <c r="I25" i="3"/>
  <c r="I145" i="3"/>
  <c r="H145" i="3"/>
  <c r="H207" i="3"/>
  <c r="I127" i="3"/>
  <c r="H127" i="3"/>
  <c r="H243" i="3"/>
  <c r="I124" i="3"/>
  <c r="H117" i="3"/>
  <c r="H121" i="3"/>
  <c r="I173" i="3"/>
  <c r="H173" i="3"/>
  <c r="I95" i="3"/>
  <c r="H95" i="3"/>
  <c r="H126" i="3"/>
  <c r="H139" i="3"/>
  <c r="H83" i="3"/>
  <c r="H111" i="3"/>
  <c r="H131" i="3"/>
  <c r="I170" i="3"/>
  <c r="H170" i="3"/>
  <c r="H231" i="3"/>
  <c r="H51" i="3"/>
  <c r="H100" i="3"/>
  <c r="I39" i="3"/>
  <c r="H39" i="3"/>
  <c r="I158" i="3"/>
  <c r="H158" i="3"/>
  <c r="I8" i="3"/>
  <c r="H16" i="3"/>
  <c r="H28" i="3"/>
  <c r="I45" i="3"/>
  <c r="H45" i="3"/>
  <c r="H62" i="3"/>
  <c r="H119" i="3"/>
  <c r="I240" i="3"/>
  <c r="H240" i="3"/>
  <c r="H82" i="3"/>
  <c r="I130" i="3"/>
  <c r="H130" i="3"/>
  <c r="H38" i="3"/>
  <c r="I38" i="3"/>
  <c r="H104" i="3"/>
  <c r="H213" i="3"/>
  <c r="H108" i="3"/>
  <c r="H202" i="3"/>
  <c r="I220" i="3"/>
  <c r="H220" i="3"/>
  <c r="H187" i="3"/>
  <c r="I217" i="3"/>
  <c r="H217" i="3"/>
  <c r="H225" i="3"/>
  <c r="H195" i="3"/>
  <c r="H92" i="3"/>
  <c r="H116" i="3"/>
  <c r="I26" i="3"/>
  <c r="H109" i="3"/>
  <c r="H122" i="3"/>
  <c r="H149" i="3"/>
  <c r="H160" i="3"/>
  <c r="H184" i="3"/>
  <c r="H233" i="3"/>
  <c r="H237" i="3"/>
  <c r="H242" i="3"/>
  <c r="H246" i="3"/>
  <c r="H153" i="3"/>
  <c r="H203" i="3"/>
  <c r="H214" i="3"/>
  <c r="H223" i="3"/>
  <c r="H226" i="3"/>
  <c r="H229" i="3"/>
  <c r="H161" i="3"/>
  <c r="H169" i="3"/>
  <c r="H182" i="3"/>
  <c r="H190" i="3"/>
  <c r="H156" i="3"/>
  <c r="H177" i="3"/>
  <c r="H185" i="3"/>
  <c r="H193" i="3"/>
  <c r="H235" i="3"/>
  <c r="H238" i="3"/>
  <c r="H241" i="3"/>
  <c r="H244" i="3"/>
  <c r="H247" i="3"/>
  <c r="I150" i="3" l="1"/>
  <c r="I244" i="3"/>
  <c r="I214" i="3"/>
  <c r="I187" i="3"/>
  <c r="I131" i="3"/>
  <c r="I28" i="3"/>
  <c r="I203" i="3"/>
  <c r="I82" i="3"/>
  <c r="I166" i="3"/>
  <c r="I57" i="3"/>
  <c r="I90" i="3"/>
  <c r="I146" i="3"/>
  <c r="I172" i="3"/>
  <c r="I157" i="3"/>
  <c r="I153" i="3"/>
  <c r="I83" i="3"/>
  <c r="I135" i="3"/>
  <c r="I134" i="3"/>
  <c r="I34" i="3"/>
  <c r="I40" i="3"/>
  <c r="I206" i="3"/>
  <c r="I99" i="3"/>
  <c r="I18" i="3"/>
  <c r="I192" i="3"/>
  <c r="I236" i="3"/>
  <c r="I46" i="3"/>
  <c r="I16" i="3"/>
  <c r="I17" i="3"/>
  <c r="I117" i="3"/>
  <c r="I29" i="3"/>
  <c r="I14" i="3"/>
  <c r="I190" i="3"/>
  <c r="I7" i="3"/>
  <c r="I199" i="3"/>
  <c r="I59" i="3"/>
  <c r="I12" i="3"/>
  <c r="I204" i="3"/>
  <c r="I71" i="3"/>
  <c r="I4" i="3"/>
  <c r="I9" i="3"/>
  <c r="I49" i="3"/>
  <c r="I3" i="3"/>
  <c r="I245" i="3"/>
  <c r="I33" i="3"/>
  <c r="I85" i="3"/>
  <c r="I10" i="3"/>
  <c r="I178" i="3"/>
  <c r="I125" i="3"/>
  <c r="I93" i="3"/>
  <c r="I68" i="3"/>
  <c r="I230" i="3"/>
  <c r="I98" i="3"/>
  <c r="I23" i="3"/>
  <c r="I144" i="3"/>
  <c r="I66" i="3"/>
  <c r="I113" i="3"/>
  <c r="I181" i="3"/>
  <c r="I165" i="3"/>
  <c r="I58" i="3"/>
  <c r="I180" i="3"/>
  <c r="I147" i="3"/>
  <c r="I138" i="3"/>
  <c r="I88" i="3"/>
  <c r="I78" i="3"/>
  <c r="I168" i="3"/>
  <c r="I218" i="3"/>
  <c r="I22" i="3"/>
  <c r="I141" i="3"/>
  <c r="I210" i="3"/>
  <c r="I227" i="3"/>
  <c r="I143" i="3"/>
  <c r="I77" i="3"/>
  <c r="I177" i="3"/>
  <c r="I72" i="3"/>
  <c r="I60" i="3"/>
  <c r="I44" i="3"/>
  <c r="I189" i="3"/>
  <c r="I41" i="3"/>
  <c r="I86" i="3"/>
  <c r="I13" i="3"/>
  <c r="I102" i="3"/>
  <c r="I164" i="3"/>
  <c r="I94" i="3"/>
  <c r="I87" i="3"/>
  <c r="I202" i="3"/>
  <c r="I183" i="3"/>
  <c r="I213" i="3"/>
  <c r="I64" i="3"/>
  <c r="I195" i="3"/>
  <c r="I74" i="3"/>
  <c r="I171" i="3"/>
  <c r="I242" i="3"/>
  <c r="I226" i="3"/>
  <c r="I5" i="3"/>
  <c r="I70" i="3"/>
  <c r="I79" i="3"/>
  <c r="I47" i="3"/>
  <c r="I105" i="3"/>
  <c r="I48" i="3"/>
  <c r="I215" i="3"/>
  <c r="I15" i="3"/>
</calcChain>
</file>

<file path=xl/sharedStrings.xml><?xml version="1.0" encoding="utf-8"?>
<sst xmlns="http://schemas.openxmlformats.org/spreadsheetml/2006/main" count="1187" uniqueCount="422">
  <si>
    <t>CUMM. SR.NO</t>
  </si>
  <si>
    <t>MONTH SR.NO.</t>
  </si>
  <si>
    <t>Location No.</t>
  </si>
  <si>
    <t>Type of Tower</t>
  </si>
  <si>
    <t>Starting Date</t>
  </si>
  <si>
    <t>Completion Date</t>
  </si>
  <si>
    <t>Gang name</t>
  </si>
  <si>
    <t>Tower Weight</t>
  </si>
  <si>
    <t>Revenue</t>
  </si>
  <si>
    <t xml:space="preserve">Name of Supervisor </t>
  </si>
  <si>
    <t>Status</t>
  </si>
  <si>
    <t xml:space="preserve">Prop. Name </t>
  </si>
  <si>
    <t>29A/2</t>
  </si>
  <si>
    <t xml:space="preserve">Bhagwan construction </t>
  </si>
  <si>
    <t xml:space="preserve">Manoj Kumar Gupta </t>
  </si>
  <si>
    <t>Completed</t>
  </si>
  <si>
    <t>29/5</t>
  </si>
  <si>
    <t>29/3</t>
  </si>
  <si>
    <t>29/4</t>
  </si>
  <si>
    <t>29A/6</t>
  </si>
  <si>
    <t>30/1</t>
  </si>
  <si>
    <t>Kartik Mahto</t>
  </si>
  <si>
    <t>29A/1</t>
  </si>
  <si>
    <t>34/8</t>
  </si>
  <si>
    <t>Vasu dev singh-1</t>
  </si>
  <si>
    <t xml:space="preserve">Raju Mahto </t>
  </si>
  <si>
    <t>34/12</t>
  </si>
  <si>
    <t>Vasu dev singh-2</t>
  </si>
  <si>
    <t xml:space="preserve">Mustak </t>
  </si>
  <si>
    <t>34/4</t>
  </si>
  <si>
    <t>34/7</t>
  </si>
  <si>
    <t>34/3</t>
  </si>
  <si>
    <t>8/1</t>
  </si>
  <si>
    <t>Punam Devi-2</t>
  </si>
  <si>
    <t>Sanjay Kumar</t>
  </si>
  <si>
    <t>34/9</t>
  </si>
  <si>
    <t xml:space="preserve">Mustak &amp; Abul </t>
  </si>
  <si>
    <t>35/7</t>
  </si>
  <si>
    <t>7A/5</t>
  </si>
  <si>
    <t>36A/1</t>
  </si>
  <si>
    <t>Punam Devi-3</t>
  </si>
  <si>
    <t xml:space="preserve">Haridas </t>
  </si>
  <si>
    <t xml:space="preserve">Sachinder </t>
  </si>
  <si>
    <t>7/1</t>
  </si>
  <si>
    <t>Punam Devi-1</t>
  </si>
  <si>
    <t xml:space="preserve">Hazari Yadav </t>
  </si>
  <si>
    <t>35/8</t>
  </si>
  <si>
    <t xml:space="preserve">Gulshan Kumar </t>
  </si>
  <si>
    <t>34/5</t>
  </si>
  <si>
    <t xml:space="preserve">Pawan </t>
  </si>
  <si>
    <t>34/10</t>
  </si>
  <si>
    <t>Praveen Kumar</t>
  </si>
  <si>
    <t>7A/4</t>
  </si>
  <si>
    <t xml:space="preserve">Dharmendra Das </t>
  </si>
  <si>
    <t>7/2</t>
  </si>
  <si>
    <t>Gangadin sahoo</t>
  </si>
  <si>
    <t>35/11</t>
  </si>
  <si>
    <t>35/6</t>
  </si>
  <si>
    <t>34/11</t>
  </si>
  <si>
    <t>7A/3</t>
  </si>
  <si>
    <t>34/6</t>
  </si>
  <si>
    <t>8/5</t>
  </si>
  <si>
    <t>36A/2</t>
  </si>
  <si>
    <t>35/5</t>
  </si>
  <si>
    <t>8/6</t>
  </si>
  <si>
    <t>7A/2</t>
  </si>
  <si>
    <t>35/1</t>
  </si>
  <si>
    <t>35/4</t>
  </si>
  <si>
    <t>8/7</t>
  </si>
  <si>
    <t>34/2</t>
  </si>
  <si>
    <t>37/4</t>
  </si>
  <si>
    <t>7A/1</t>
  </si>
  <si>
    <t>35/9</t>
  </si>
  <si>
    <t>8/8</t>
  </si>
  <si>
    <t>34/1</t>
  </si>
  <si>
    <t>38/3</t>
  </si>
  <si>
    <t>8/9</t>
  </si>
  <si>
    <t>Punam Devi-4</t>
  </si>
  <si>
    <t>37/5</t>
  </si>
  <si>
    <t>7A/0</t>
  </si>
  <si>
    <t>Gopal Muni</t>
  </si>
  <si>
    <t>34/0</t>
  </si>
  <si>
    <t>8/10</t>
  </si>
  <si>
    <t>38/6</t>
  </si>
  <si>
    <t xml:space="preserve">Mithilesh </t>
  </si>
  <si>
    <t>37A/2</t>
  </si>
  <si>
    <t>33/6</t>
  </si>
  <si>
    <t>8/2</t>
  </si>
  <si>
    <t>7/6</t>
  </si>
  <si>
    <t>38/4</t>
  </si>
  <si>
    <t>8/0</t>
  </si>
  <si>
    <t>38/5</t>
  </si>
  <si>
    <t>37A/1</t>
  </si>
  <si>
    <t>33/5</t>
  </si>
  <si>
    <t>38/9</t>
  </si>
  <si>
    <t>7/5</t>
  </si>
  <si>
    <t>8/3</t>
  </si>
  <si>
    <t>35/0</t>
  </si>
  <si>
    <t>38/10</t>
  </si>
  <si>
    <t>8/4</t>
  </si>
  <si>
    <t>37A/3</t>
  </si>
  <si>
    <t>7/4</t>
  </si>
  <si>
    <t>9/1</t>
  </si>
  <si>
    <t>37A/5</t>
  </si>
  <si>
    <t>Prabhakar</t>
  </si>
  <si>
    <t>33/8</t>
  </si>
  <si>
    <t>9/3</t>
  </si>
  <si>
    <t>38/1</t>
  </si>
  <si>
    <t>37A/4</t>
  </si>
  <si>
    <t>37A/6</t>
  </si>
  <si>
    <t>9/4</t>
  </si>
  <si>
    <t>37A/0</t>
  </si>
  <si>
    <t>38/2</t>
  </si>
  <si>
    <t>39/7</t>
  </si>
  <si>
    <t>9/2</t>
  </si>
  <si>
    <t>15/2</t>
  </si>
  <si>
    <t>38/7</t>
  </si>
  <si>
    <t>39/2</t>
  </si>
  <si>
    <t>39/5</t>
  </si>
  <si>
    <t>39/0</t>
  </si>
  <si>
    <t>15/3</t>
  </si>
  <si>
    <t>38/8</t>
  </si>
  <si>
    <t>39/3</t>
  </si>
  <si>
    <t>39/4</t>
  </si>
  <si>
    <t>15/4</t>
  </si>
  <si>
    <t>39/1</t>
  </si>
  <si>
    <t>39/9</t>
  </si>
  <si>
    <t>40/2</t>
  </si>
  <si>
    <t>15/5</t>
  </si>
  <si>
    <t>39/8</t>
  </si>
  <si>
    <t>39/10</t>
  </si>
  <si>
    <t>15/6</t>
  </si>
  <si>
    <t>39/11</t>
  </si>
  <si>
    <t>40/3</t>
  </si>
  <si>
    <t>38/0</t>
  </si>
  <si>
    <t>Manoj Gupta</t>
  </si>
  <si>
    <t>40/5</t>
  </si>
  <si>
    <t>40/4</t>
  </si>
  <si>
    <t>39/6</t>
  </si>
  <si>
    <t>40/6</t>
  </si>
  <si>
    <t>36A/0</t>
  </si>
  <si>
    <t>40/0</t>
  </si>
  <si>
    <t>32/6</t>
  </si>
  <si>
    <t>Punam Kumari</t>
  </si>
  <si>
    <t>32/1</t>
  </si>
  <si>
    <t>Amit Kumar Singh</t>
  </si>
  <si>
    <t>7/3</t>
  </si>
  <si>
    <t>Pritam Enterprises</t>
  </si>
  <si>
    <t>32/5</t>
  </si>
  <si>
    <t>6/1</t>
  </si>
  <si>
    <t xml:space="preserve">Jwala Singh-1 </t>
  </si>
  <si>
    <t xml:space="preserve">Aman Singh </t>
  </si>
  <si>
    <t>32/2</t>
  </si>
  <si>
    <t>Suraj Kumar</t>
  </si>
  <si>
    <t>7/0</t>
  </si>
  <si>
    <t>32/7</t>
  </si>
  <si>
    <t>31/0</t>
  </si>
  <si>
    <t>SK Samiul -1</t>
  </si>
  <si>
    <t>42/0</t>
  </si>
  <si>
    <t xml:space="preserve">Fouzi Ratto </t>
  </si>
  <si>
    <t>Manirul</t>
  </si>
  <si>
    <t>8/11</t>
  </si>
  <si>
    <t xml:space="preserve">Rudra Prasad </t>
  </si>
  <si>
    <t>30/10</t>
  </si>
  <si>
    <t>SK.Samiul -2</t>
  </si>
  <si>
    <t>32/3</t>
  </si>
  <si>
    <t>42/1</t>
  </si>
  <si>
    <t>40/1</t>
  </si>
  <si>
    <t>Bambole Traders</t>
  </si>
  <si>
    <t>Susheel Kumar</t>
  </si>
  <si>
    <t>6/2</t>
  </si>
  <si>
    <t>32A/0</t>
  </si>
  <si>
    <t>35/2</t>
  </si>
  <si>
    <t>Jwala Singh-2</t>
  </si>
  <si>
    <t>6/12</t>
  </si>
  <si>
    <t>Pritam Enterprises-1</t>
  </si>
  <si>
    <t>31/1</t>
  </si>
  <si>
    <t>31/2</t>
  </si>
  <si>
    <t>42/2</t>
  </si>
  <si>
    <t>40/9</t>
  </si>
  <si>
    <t xml:space="preserve">Pinki Devi </t>
  </si>
  <si>
    <t>6/5</t>
  </si>
  <si>
    <t>Pritam Enterprises-2</t>
  </si>
  <si>
    <t>32/4</t>
  </si>
  <si>
    <t>6/3</t>
  </si>
  <si>
    <t xml:space="preserve">Sanjay </t>
  </si>
  <si>
    <t>8A/0</t>
  </si>
  <si>
    <t>Punam Kumari-2</t>
  </si>
  <si>
    <t>33/2</t>
  </si>
  <si>
    <t>Punam Kumari-1</t>
  </si>
  <si>
    <t>6/10</t>
  </si>
  <si>
    <t>9/5</t>
  </si>
  <si>
    <t>Narayan Mahto</t>
  </si>
  <si>
    <t>42/3</t>
  </si>
  <si>
    <t>5/6</t>
  </si>
  <si>
    <t>Pritam Enterprises-4</t>
  </si>
  <si>
    <t xml:space="preserve">Deshraj </t>
  </si>
  <si>
    <t>40/7</t>
  </si>
  <si>
    <t>1/0</t>
  </si>
  <si>
    <t>Pritam Enterprises-3</t>
  </si>
  <si>
    <t xml:space="preserve">Nishit Mondal </t>
  </si>
  <si>
    <t xml:space="preserve">Suraj </t>
  </si>
  <si>
    <t>6/0</t>
  </si>
  <si>
    <t>6/6</t>
  </si>
  <si>
    <t xml:space="preserve">Indrajeet Patel </t>
  </si>
  <si>
    <t>6/4</t>
  </si>
  <si>
    <t>30/9</t>
  </si>
  <si>
    <t>31/3</t>
  </si>
  <si>
    <t>Khooblal Mahto</t>
  </si>
  <si>
    <t>33/9</t>
  </si>
  <si>
    <t>6/11</t>
  </si>
  <si>
    <t>9/6</t>
  </si>
  <si>
    <t>43/2</t>
  </si>
  <si>
    <t>31/10</t>
  </si>
  <si>
    <t>2A/1</t>
  </si>
  <si>
    <t>4A/4</t>
  </si>
  <si>
    <t>Govind Mahto-1</t>
  </si>
  <si>
    <t>5/5</t>
  </si>
  <si>
    <t>6/7</t>
  </si>
  <si>
    <t>5/10</t>
  </si>
  <si>
    <t>9/7</t>
  </si>
  <si>
    <t>33/7</t>
  </si>
  <si>
    <t>31/4</t>
  </si>
  <si>
    <t>5A/0</t>
  </si>
  <si>
    <t>32A/1</t>
  </si>
  <si>
    <t xml:space="preserve">Amar Kumar Singh </t>
  </si>
  <si>
    <t>6/9</t>
  </si>
  <si>
    <t>2A/2</t>
  </si>
  <si>
    <t>43/3</t>
  </si>
  <si>
    <t>31/5</t>
  </si>
  <si>
    <t>31/9</t>
  </si>
  <si>
    <t>44/1</t>
  </si>
  <si>
    <t>Ved Prakash</t>
  </si>
  <si>
    <t>33/3</t>
  </si>
  <si>
    <t>5/9</t>
  </si>
  <si>
    <t>6/8</t>
  </si>
  <si>
    <t>9/0</t>
  </si>
  <si>
    <t>4A/3</t>
  </si>
  <si>
    <t>43/4</t>
  </si>
  <si>
    <t>5/4</t>
  </si>
  <si>
    <t>2A/3</t>
  </si>
  <si>
    <t>4A/5</t>
  </si>
  <si>
    <t>Govind Mahto-2</t>
  </si>
  <si>
    <t>30/6</t>
  </si>
  <si>
    <t>Punam Kumari-3</t>
  </si>
  <si>
    <t>kartik</t>
  </si>
  <si>
    <t>5/7</t>
  </si>
  <si>
    <t>44/2</t>
  </si>
  <si>
    <t>33/4</t>
  </si>
  <si>
    <t>33/1</t>
  </si>
  <si>
    <t>Bhairaw Mahto</t>
  </si>
  <si>
    <t>Bhupendra choudhary</t>
  </si>
  <si>
    <t>3A/1</t>
  </si>
  <si>
    <t>43/6</t>
  </si>
  <si>
    <t>4/5</t>
  </si>
  <si>
    <t xml:space="preserve">Kamal Ravidas </t>
  </si>
  <si>
    <t>30/7</t>
  </si>
  <si>
    <t>Kartik</t>
  </si>
  <si>
    <t>32/0</t>
  </si>
  <si>
    <t>30/4</t>
  </si>
  <si>
    <t>Punam Kumari-4</t>
  </si>
  <si>
    <t xml:space="preserve">Kartik </t>
  </si>
  <si>
    <t>18/0</t>
  </si>
  <si>
    <t>2A/4</t>
  </si>
  <si>
    <t>5/8</t>
  </si>
  <si>
    <t>44/3</t>
  </si>
  <si>
    <t>3A/5</t>
  </si>
  <si>
    <t xml:space="preserve">Akabar Ali </t>
  </si>
  <si>
    <t>4A/2</t>
  </si>
  <si>
    <t>31/7</t>
  </si>
  <si>
    <t>31/6</t>
  </si>
  <si>
    <t>4A/6</t>
  </si>
  <si>
    <t>43/8</t>
  </si>
  <si>
    <t>44/4</t>
  </si>
  <si>
    <t>3A/2</t>
  </si>
  <si>
    <t>40A/0</t>
  </si>
  <si>
    <t xml:space="preserve">Kartik Mahto </t>
  </si>
  <si>
    <t>33/0</t>
  </si>
  <si>
    <t>18/1</t>
  </si>
  <si>
    <t>31/8</t>
  </si>
  <si>
    <t>30/8</t>
  </si>
  <si>
    <t>Abrar Ali</t>
  </si>
  <si>
    <t>2A/5</t>
  </si>
  <si>
    <t>44/5</t>
  </si>
  <si>
    <t>3A/6</t>
  </si>
  <si>
    <t>4A/0</t>
  </si>
  <si>
    <t>30/0</t>
  </si>
  <si>
    <t>5/1</t>
  </si>
  <si>
    <t>4A/1</t>
  </si>
  <si>
    <t>Rahul Ravidas</t>
  </si>
  <si>
    <t>20/1</t>
  </si>
  <si>
    <t>18/2</t>
  </si>
  <si>
    <t>12/0</t>
  </si>
  <si>
    <t>3A/3</t>
  </si>
  <si>
    <t>Sintu</t>
  </si>
  <si>
    <t>43/7</t>
  </si>
  <si>
    <t>44/0</t>
  </si>
  <si>
    <t>Manoj Kumar Choudhary</t>
  </si>
  <si>
    <t>40/11</t>
  </si>
  <si>
    <t>5/0</t>
  </si>
  <si>
    <t>20/2</t>
  </si>
  <si>
    <t>18/3</t>
  </si>
  <si>
    <t xml:space="preserve">Najirul </t>
  </si>
  <si>
    <t>2A/6</t>
  </si>
  <si>
    <t>5/3</t>
  </si>
  <si>
    <t>5/2</t>
  </si>
  <si>
    <t>30/2</t>
  </si>
  <si>
    <t>41/1</t>
  </si>
  <si>
    <t>29A/5</t>
  </si>
  <si>
    <t>15/8</t>
  </si>
  <si>
    <t>18/4</t>
  </si>
  <si>
    <t>3B/2</t>
  </si>
  <si>
    <t>Tulshi</t>
  </si>
  <si>
    <t>45/0</t>
  </si>
  <si>
    <t>WIP</t>
  </si>
  <si>
    <t>40/10</t>
  </si>
  <si>
    <t>3B/0</t>
  </si>
  <si>
    <t xml:space="preserve">Laxman </t>
  </si>
  <si>
    <t>4/0</t>
  </si>
  <si>
    <t>46/0</t>
  </si>
  <si>
    <t>15/0</t>
  </si>
  <si>
    <t xml:space="preserve">Gangadhar </t>
  </si>
  <si>
    <t>20/0</t>
  </si>
  <si>
    <t>3A/4</t>
  </si>
  <si>
    <t xml:space="preserve">Abhiya </t>
  </si>
  <si>
    <t>10/0</t>
  </si>
  <si>
    <t>29/0</t>
  </si>
  <si>
    <t xml:space="preserve">Gautam </t>
  </si>
  <si>
    <t>29/1</t>
  </si>
  <si>
    <t>Mukesh</t>
  </si>
  <si>
    <t>29A/0</t>
  </si>
  <si>
    <t xml:space="preserve">Tajirul </t>
  </si>
  <si>
    <t>41/0</t>
  </si>
  <si>
    <t xml:space="preserve">03 days delay due to 11kv pole shiting </t>
  </si>
  <si>
    <t>29A/4</t>
  </si>
  <si>
    <t>17/0</t>
  </si>
  <si>
    <t xml:space="preserve">ROW </t>
  </si>
  <si>
    <t xml:space="preserve">Guy rop issue </t>
  </si>
  <si>
    <t>18/5</t>
  </si>
  <si>
    <t>3B/1</t>
  </si>
  <si>
    <t>Rundra</t>
  </si>
  <si>
    <t>26/0</t>
  </si>
  <si>
    <t>40/8</t>
  </si>
  <si>
    <t>SL No</t>
  </si>
  <si>
    <t>Tower Type</t>
  </si>
  <si>
    <t>Per Tower Unit Weight (As per approved BOM)</t>
  </si>
  <si>
    <t xml:space="preserve"> HT Steel (MT)</t>
  </si>
  <si>
    <t xml:space="preserve"> Mild Steel (MT)</t>
  </si>
  <si>
    <t>PW (MT)</t>
  </si>
  <si>
    <t>Bolts &amp; Nuts (MT)</t>
  </si>
  <si>
    <t>Total Weight of Tower (MT)</t>
  </si>
  <si>
    <t>Construction Revenue</t>
  </si>
  <si>
    <t>Tower with extensions Up to +9M</t>
  </si>
  <si>
    <t>DA+0</t>
  </si>
  <si>
    <t>DA+3</t>
  </si>
  <si>
    <t>DA+6</t>
  </si>
  <si>
    <t>DA+9</t>
  </si>
  <si>
    <t>DA-1.5</t>
  </si>
  <si>
    <t>DA-3</t>
  </si>
  <si>
    <t>DA+4.5</t>
  </si>
  <si>
    <t>DA+1.5</t>
  </si>
  <si>
    <t>DB1+0</t>
  </si>
  <si>
    <t>DB1+3</t>
  </si>
  <si>
    <t>DB1+6</t>
  </si>
  <si>
    <t>DB1+9</t>
  </si>
  <si>
    <t>DB2+0</t>
  </si>
  <si>
    <t>DB2+3</t>
  </si>
  <si>
    <t>DB2+6</t>
  </si>
  <si>
    <t>DB2+9</t>
  </si>
  <si>
    <t>DC1+0</t>
  </si>
  <si>
    <t>DC1+3</t>
  </si>
  <si>
    <t>DC2+0</t>
  </si>
  <si>
    <t>DC2-3</t>
  </si>
  <si>
    <t>DD45+0</t>
  </si>
  <si>
    <t>DD45+3</t>
  </si>
  <si>
    <t>DD60+0</t>
  </si>
  <si>
    <t>DD60+3</t>
  </si>
  <si>
    <t>DD60+9</t>
  </si>
  <si>
    <t>DB1+12</t>
  </si>
  <si>
    <t>DC2+15</t>
  </si>
  <si>
    <t>DD60+18</t>
  </si>
  <si>
    <t>DD60+25</t>
  </si>
  <si>
    <t>DD60+35</t>
  </si>
  <si>
    <t>DCT+0M (TP)</t>
  </si>
  <si>
    <t>Project Code</t>
  </si>
  <si>
    <t>Project Name</t>
  </si>
  <si>
    <t>Client Name</t>
  </si>
  <si>
    <t>NOA Start Date</t>
  </si>
  <si>
    <t>LOA End Date</t>
  </si>
  <si>
    <t>Planning Engineer</t>
  </si>
  <si>
    <t>PCH</t>
  </si>
  <si>
    <t>Regional Manager</t>
  </si>
  <si>
    <t>Project Manger</t>
  </si>
  <si>
    <t>Section Incharge</t>
  </si>
  <si>
    <t>Engineer/Supervisor</t>
  </si>
  <si>
    <t>TA 413</t>
  </si>
  <si>
    <t xml:space="preserve">765kv D/C Bikaner II to Neemrana II TL-02                </t>
  </si>
  <si>
    <t>PGCIL</t>
  </si>
  <si>
    <t xml:space="preserve">Mr. Santosh Mishra </t>
  </si>
  <si>
    <t xml:space="preserve">Mr. Sanjay Gupta </t>
  </si>
  <si>
    <t>Mr. Tushar Grover</t>
  </si>
  <si>
    <t xml:space="preserve">Mr. Anil Kumar Sharma </t>
  </si>
  <si>
    <t xml:space="preserve">Surendra Kumar Patel </t>
  </si>
  <si>
    <t>Suraj Chaudhary</t>
  </si>
  <si>
    <t>Kartik Jhorar</t>
  </si>
  <si>
    <t>Rudra Prasad</t>
  </si>
  <si>
    <t>Shuvam Gupta</t>
  </si>
  <si>
    <t>Aman Kumar Singh</t>
  </si>
  <si>
    <t>Govind Bhardwaj</t>
  </si>
  <si>
    <t>Raju Mahto</t>
  </si>
  <si>
    <t>Khublal Mahto</t>
  </si>
  <si>
    <t>Sushil Kumar</t>
  </si>
  <si>
    <t>Haridashn</t>
  </si>
  <si>
    <t xml:space="preserve">Manoj Kumar chaudhary </t>
  </si>
  <si>
    <t>Nabirul Islam</t>
  </si>
  <si>
    <t xml:space="preserve">Sanjay Kumar </t>
  </si>
  <si>
    <t>Akbar Ali</t>
  </si>
  <si>
    <t>Kamal Ravidas</t>
  </si>
  <si>
    <t>Manirul Islam</t>
  </si>
  <si>
    <t>Tarique Anwar</t>
  </si>
  <si>
    <t>Raju Prasad</t>
  </si>
  <si>
    <t xml:space="preserve">Abhay Ojha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</si>
</sst>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5" fillId="3" borderId="1" xfId="0" quotePrefix="1" applyNumberFormat="1" applyFont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0" borderId="1" xfId="0" quotePrefix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/>
    <xf numFmtId="14" fontId="4" fillId="0" borderId="1" xfId="0" quotePrefix="1" applyNumberFormat="1" applyFont="1" applyBorder="1" applyAlignment="1">
      <alignment horizontal="center" vertical="center"/>
    </xf>
    <xf numFmtId="14" fontId="4" fillId="3" borderId="1" xfId="0" quotePrefix="1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3" borderId="2" xfId="0" applyFont="1" applyFill="1" applyBorder="1" applyAlignment="1">
      <alignment horizontal="center" vertical="center"/>
    </xf>
    <xf numFmtId="14" fontId="4" fillId="3" borderId="2" xfId="0" quotePrefix="1" applyNumberFormat="1" applyFont="1" applyFill="1" applyBorder="1" applyAlignment="1">
      <alignment horizontal="center" vertical="center"/>
    </xf>
    <xf numFmtId="15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/>
    <xf numFmtId="17" fontId="4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6" fillId="3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6" fillId="4" borderId="1" xfId="0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/>
    <xf numFmtId="164" fontId="4" fillId="3" borderId="1" xfId="0" applyNumberFormat="1" applyFont="1" applyFill="1" applyBorder="1"/>
    <xf numFmtId="0" fontId="0" fillId="0" borderId="8" xfId="0" applyBorder="1" applyAlignment="1">
      <alignment horizontal="center" vertical="center"/>
    </xf>
    <xf numFmtId="164" fontId="0" fillId="0" borderId="1" xfId="0" applyNumberForma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4" fillId="3" borderId="7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/>
    <xf numFmtId="164" fontId="0" fillId="3" borderId="10" xfId="0" applyNumberFormat="1" applyFill="1" applyBorder="1"/>
    <xf numFmtId="164" fontId="4" fillId="0" borderId="10" xfId="0" applyNumberFormat="1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ushikb\Documents\Work\Git\DPRs\DPR%20-%20TA%20-%20413.xlsx" TargetMode="External"/><Relationship Id="rId1" Type="http://schemas.openxmlformats.org/officeDocument/2006/relationships/externalLinkPath" Target="/Users/kaushikb/Documents/Work/Git/DPRs/DPR%20-%20TA%20-%2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413_PBNTL"/>
      <sheetName val="Visual Chart"/>
      <sheetName val="Stretch readiness "/>
      <sheetName val="L2 Plan vs Actual"/>
      <sheetName val="Survey summary"/>
      <sheetName val="Detailed Survey "/>
      <sheetName val="Check Survey "/>
      <sheetName val="ROW Tracker"/>
      <sheetName val="Foundation"/>
      <sheetName val="Earthing"/>
      <sheetName val="Erection Compiled"/>
      <sheetName val="Project Details"/>
      <sheetName val="Stringing"/>
      <sheetName val="Tack Welding"/>
      <sheetName val="OPGW"/>
      <sheetName val="Accessories"/>
      <sheetName val="Supply Status"/>
      <sheetName val="Hardware Supply"/>
      <sheetName val="Crossing status"/>
      <sheetName val="Statutory Proposals"/>
      <sheetName val="Tower Abstarct "/>
      <sheetName val="Tower Abstract sheet"/>
      <sheetName val="Location Summary"/>
      <sheetName val="Foundation Daily Progress"/>
      <sheetName val="Tower PRS abstract "/>
      <sheetName val="Stretch readiness  (2)"/>
      <sheetName val="Ar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 t="str">
            <v>9/4</v>
          </cell>
          <cell r="D5" t="str">
            <v>DA+6</v>
          </cell>
        </row>
        <row r="6">
          <cell r="C6" t="str">
            <v>10/1</v>
          </cell>
          <cell r="D6" t="str">
            <v>DA+3</v>
          </cell>
        </row>
        <row r="7">
          <cell r="C7" t="str">
            <v>10/2</v>
          </cell>
          <cell r="D7" t="str">
            <v>DA+3</v>
          </cell>
        </row>
        <row r="8">
          <cell r="C8" t="str">
            <v>9/11</v>
          </cell>
          <cell r="D8" t="str">
            <v>DA+3</v>
          </cell>
        </row>
        <row r="9">
          <cell r="C9" t="str">
            <v>9/5</v>
          </cell>
          <cell r="D9" t="str">
            <v>DA+3</v>
          </cell>
        </row>
        <row r="10">
          <cell r="C10" t="str">
            <v>15/2</v>
          </cell>
          <cell r="D10" t="str">
            <v>DA+3</v>
          </cell>
        </row>
        <row r="11">
          <cell r="C11" t="str">
            <v>15/3</v>
          </cell>
          <cell r="D11" t="str">
            <v>DA+3</v>
          </cell>
        </row>
        <row r="12">
          <cell r="C12" t="str">
            <v>15/4</v>
          </cell>
          <cell r="D12" t="str">
            <v>DA+6</v>
          </cell>
        </row>
        <row r="13">
          <cell r="C13" t="str">
            <v>9/3</v>
          </cell>
          <cell r="D13" t="str">
            <v>DA+0</v>
          </cell>
        </row>
        <row r="14">
          <cell r="C14" t="str">
            <v>15/5</v>
          </cell>
          <cell r="D14" t="str">
            <v>DA+3</v>
          </cell>
        </row>
        <row r="15">
          <cell r="C15" t="str">
            <v>8/5</v>
          </cell>
          <cell r="D15" t="str">
            <v>DA+9</v>
          </cell>
        </row>
        <row r="16">
          <cell r="C16" t="str">
            <v>15/6</v>
          </cell>
          <cell r="D16" t="str">
            <v>DA+9</v>
          </cell>
        </row>
        <row r="17">
          <cell r="C17" t="str">
            <v>9/10</v>
          </cell>
          <cell r="D17" t="str">
            <v>DA+3</v>
          </cell>
        </row>
        <row r="18">
          <cell r="C18" t="str">
            <v>9/2</v>
          </cell>
          <cell r="D18" t="str">
            <v>DA+3</v>
          </cell>
        </row>
        <row r="19">
          <cell r="C19" t="str">
            <v>15/9</v>
          </cell>
          <cell r="D19" t="str">
            <v>DA+0</v>
          </cell>
        </row>
        <row r="20">
          <cell r="C20" t="str">
            <v>8/6</v>
          </cell>
          <cell r="D20" t="str">
            <v>DA+3</v>
          </cell>
        </row>
        <row r="21">
          <cell r="C21" t="str">
            <v>15/8</v>
          </cell>
          <cell r="D21" t="str">
            <v>DA+1.5</v>
          </cell>
        </row>
        <row r="22">
          <cell r="C22" t="str">
            <v>31/9</v>
          </cell>
          <cell r="D22" t="str">
            <v>DA+1.5</v>
          </cell>
        </row>
        <row r="23">
          <cell r="C23" t="str">
            <v>8/7</v>
          </cell>
          <cell r="D23" t="str">
            <v>DA+3</v>
          </cell>
        </row>
        <row r="24">
          <cell r="C24" t="str">
            <v>9/1</v>
          </cell>
          <cell r="D24" t="str">
            <v>DA+3</v>
          </cell>
        </row>
        <row r="25">
          <cell r="C25" t="str">
            <v>31/8</v>
          </cell>
          <cell r="D25" t="str">
            <v>DA+0</v>
          </cell>
        </row>
        <row r="26">
          <cell r="C26" t="str">
            <v>15/10</v>
          </cell>
          <cell r="D26" t="str">
            <v>DA-1.5</v>
          </cell>
        </row>
        <row r="27">
          <cell r="C27" t="str">
            <v>15/7</v>
          </cell>
          <cell r="D27" t="str">
            <v>DA+0</v>
          </cell>
        </row>
        <row r="28">
          <cell r="C28" t="str">
            <v>31/7</v>
          </cell>
          <cell r="D28" t="str">
            <v>DA+0</v>
          </cell>
        </row>
        <row r="29">
          <cell r="C29" t="str">
            <v>15/11</v>
          </cell>
          <cell r="D29" t="str">
            <v>DA+0</v>
          </cell>
        </row>
        <row r="30">
          <cell r="C30" t="str">
            <v>8/8</v>
          </cell>
          <cell r="D30" t="str">
            <v>DA+9</v>
          </cell>
        </row>
        <row r="31">
          <cell r="C31" t="str">
            <v>8/1</v>
          </cell>
          <cell r="D31" t="str">
            <v>DA-3</v>
          </cell>
        </row>
        <row r="32">
          <cell r="C32" t="str">
            <v>31/6</v>
          </cell>
          <cell r="D32" t="str">
            <v>DA+9</v>
          </cell>
        </row>
        <row r="33">
          <cell r="C33" t="str">
            <v>29/4</v>
          </cell>
          <cell r="D33" t="str">
            <v>DA+3</v>
          </cell>
        </row>
        <row r="34">
          <cell r="C34" t="str">
            <v>8/9</v>
          </cell>
          <cell r="D34" t="str">
            <v>DA+3</v>
          </cell>
        </row>
        <row r="35">
          <cell r="C35" t="str">
            <v>8/2</v>
          </cell>
          <cell r="D35" t="str">
            <v>DA+6</v>
          </cell>
        </row>
        <row r="36">
          <cell r="C36" t="str">
            <v>31/10</v>
          </cell>
          <cell r="D36" t="str">
            <v>DA+4.5</v>
          </cell>
        </row>
        <row r="37">
          <cell r="C37" t="str">
            <v>29/3</v>
          </cell>
          <cell r="D37" t="str">
            <v>DA+0</v>
          </cell>
        </row>
        <row r="38">
          <cell r="C38" t="str">
            <v>31/3</v>
          </cell>
          <cell r="D38" t="str">
            <v>DA+3</v>
          </cell>
        </row>
        <row r="39">
          <cell r="C39" t="str">
            <v>30/1</v>
          </cell>
          <cell r="D39" t="str">
            <v>DA+0</v>
          </cell>
        </row>
        <row r="40">
          <cell r="C40" t="str">
            <v>31/1</v>
          </cell>
          <cell r="D40" t="str">
            <v>DA+3</v>
          </cell>
        </row>
        <row r="41">
          <cell r="C41" t="str">
            <v>29/5</v>
          </cell>
          <cell r="D41" t="str">
            <v>DA+0</v>
          </cell>
        </row>
        <row r="42">
          <cell r="C42" t="str">
            <v>5/3</v>
          </cell>
          <cell r="D42" t="str">
            <v>DA+9</v>
          </cell>
        </row>
        <row r="43">
          <cell r="C43" t="str">
            <v>29A/2</v>
          </cell>
          <cell r="D43" t="str">
            <v>DA+6</v>
          </cell>
        </row>
        <row r="44">
          <cell r="C44" t="str">
            <v>7/1</v>
          </cell>
          <cell r="D44" t="str">
            <v>DA-3</v>
          </cell>
        </row>
        <row r="45">
          <cell r="C45" t="str">
            <v>8/10</v>
          </cell>
          <cell r="D45" t="str">
            <v>DA+0</v>
          </cell>
        </row>
        <row r="46">
          <cell r="C46" t="str">
            <v>29A/1</v>
          </cell>
          <cell r="D46" t="str">
            <v>DA+6</v>
          </cell>
        </row>
        <row r="47">
          <cell r="C47" t="str">
            <v>27/4</v>
          </cell>
          <cell r="D47" t="str">
            <v>DA+1.5</v>
          </cell>
        </row>
        <row r="48">
          <cell r="C48" t="str">
            <v>7A/5</v>
          </cell>
          <cell r="D48" t="str">
            <v>DA+3</v>
          </cell>
        </row>
        <row r="49">
          <cell r="C49" t="str">
            <v>5/8</v>
          </cell>
          <cell r="D49" t="str">
            <v>DA+6</v>
          </cell>
        </row>
        <row r="50">
          <cell r="C50" t="str">
            <v>29A/3</v>
          </cell>
          <cell r="D50" t="str">
            <v>DA+6</v>
          </cell>
        </row>
        <row r="51">
          <cell r="C51" t="str">
            <v>32/3</v>
          </cell>
          <cell r="D51" t="str">
            <v>DA+6</v>
          </cell>
        </row>
        <row r="52">
          <cell r="C52" t="str">
            <v>7A/4</v>
          </cell>
          <cell r="D52" t="str">
            <v>DA+3</v>
          </cell>
        </row>
        <row r="53">
          <cell r="C53" t="str">
            <v>29A/4</v>
          </cell>
          <cell r="D53" t="str">
            <v>DA+3</v>
          </cell>
        </row>
        <row r="54">
          <cell r="C54" t="str">
            <v>5/4</v>
          </cell>
          <cell r="D54" t="str">
            <v>DA-1.5</v>
          </cell>
        </row>
        <row r="55">
          <cell r="C55" t="str">
            <v>32/4</v>
          </cell>
          <cell r="D55" t="str">
            <v>DA+9</v>
          </cell>
        </row>
        <row r="56">
          <cell r="C56" t="str">
            <v>29A/5</v>
          </cell>
          <cell r="D56" t="str">
            <v>DA+6</v>
          </cell>
        </row>
        <row r="57">
          <cell r="C57" t="str">
            <v>6/2</v>
          </cell>
          <cell r="D57" t="str">
            <v>DA+6</v>
          </cell>
        </row>
        <row r="58">
          <cell r="C58" t="str">
            <v>27/5</v>
          </cell>
          <cell r="D58" t="str">
            <v>DA-1.5</v>
          </cell>
        </row>
        <row r="59">
          <cell r="C59" t="str">
            <v>6/1</v>
          </cell>
          <cell r="D59" t="str">
            <v>DA+9</v>
          </cell>
        </row>
        <row r="60">
          <cell r="C60" t="str">
            <v>33/6</v>
          </cell>
          <cell r="D60" t="str">
            <v>DA+6</v>
          </cell>
        </row>
        <row r="61">
          <cell r="C61" t="str">
            <v>29A/6</v>
          </cell>
          <cell r="D61" t="str">
            <v>DA+9</v>
          </cell>
        </row>
        <row r="62">
          <cell r="C62" t="str">
            <v>7A/1</v>
          </cell>
          <cell r="D62" t="str">
            <v>DA+1.5</v>
          </cell>
        </row>
        <row r="63">
          <cell r="C63" t="str">
            <v>4A/5</v>
          </cell>
          <cell r="D63" t="str">
            <v>DA+9</v>
          </cell>
        </row>
        <row r="64">
          <cell r="C64" t="str">
            <v>5/10</v>
          </cell>
          <cell r="D64" t="str">
            <v>DA+9</v>
          </cell>
        </row>
        <row r="65">
          <cell r="C65" t="str">
            <v>33/7</v>
          </cell>
          <cell r="D65" t="str">
            <v>DA+6</v>
          </cell>
        </row>
        <row r="66">
          <cell r="C66" t="str">
            <v>6/12</v>
          </cell>
          <cell r="D66" t="str">
            <v>DA+1.5</v>
          </cell>
        </row>
        <row r="67">
          <cell r="C67" t="str">
            <v>7A/2</v>
          </cell>
          <cell r="D67" t="str">
            <v>DA+3</v>
          </cell>
        </row>
        <row r="68">
          <cell r="C68" t="str">
            <v>4A/4</v>
          </cell>
          <cell r="D68" t="str">
            <v>DA+6</v>
          </cell>
        </row>
        <row r="69">
          <cell r="C69" t="str">
            <v>6/3</v>
          </cell>
          <cell r="D69" t="str">
            <v>DA+3</v>
          </cell>
        </row>
        <row r="70">
          <cell r="C70" t="str">
            <v>33/4</v>
          </cell>
          <cell r="D70" t="str">
            <v>DA+3</v>
          </cell>
        </row>
        <row r="71">
          <cell r="C71" t="str">
            <v>4A/3</v>
          </cell>
          <cell r="D71" t="str">
            <v>DA+9</v>
          </cell>
        </row>
        <row r="72">
          <cell r="C72" t="str">
            <v>7A/3</v>
          </cell>
          <cell r="D72" t="str">
            <v>DA+3</v>
          </cell>
        </row>
        <row r="73">
          <cell r="C73" t="str">
            <v>29/1</v>
          </cell>
          <cell r="D73" t="str">
            <v>DA+6</v>
          </cell>
        </row>
        <row r="74">
          <cell r="C74" t="str">
            <v>4A/6</v>
          </cell>
          <cell r="D74" t="str">
            <v>DA+9</v>
          </cell>
        </row>
        <row r="75">
          <cell r="C75" t="str">
            <v>5/7</v>
          </cell>
          <cell r="D75" t="str">
            <v>DA+9</v>
          </cell>
        </row>
        <row r="76">
          <cell r="C76" t="str">
            <v>34/12</v>
          </cell>
          <cell r="D76" t="str">
            <v>DA+3</v>
          </cell>
        </row>
        <row r="77">
          <cell r="C77" t="str">
            <v>33/3</v>
          </cell>
          <cell r="D77" t="str">
            <v>DA+3</v>
          </cell>
        </row>
        <row r="78">
          <cell r="C78" t="str">
            <v>6/11</v>
          </cell>
          <cell r="D78" t="str">
            <v>DA-1.5</v>
          </cell>
        </row>
        <row r="79">
          <cell r="C79" t="str">
            <v>5/6</v>
          </cell>
          <cell r="D79" t="str">
            <v>DA+3</v>
          </cell>
        </row>
        <row r="80">
          <cell r="C80" t="str">
            <v>36A/1</v>
          </cell>
          <cell r="D80" t="str">
            <v>DA+3</v>
          </cell>
        </row>
        <row r="81">
          <cell r="C81" t="str">
            <v>34/1</v>
          </cell>
          <cell r="D81" t="str">
            <v>DA+9</v>
          </cell>
        </row>
        <row r="82">
          <cell r="C82" t="str">
            <v>4A/2</v>
          </cell>
          <cell r="D82" t="str">
            <v>DA+6</v>
          </cell>
        </row>
        <row r="83">
          <cell r="C83" t="str">
            <v>34/3</v>
          </cell>
          <cell r="D83" t="str">
            <v>DA+1.5</v>
          </cell>
        </row>
        <row r="84">
          <cell r="C84" t="str">
            <v>36A/2</v>
          </cell>
          <cell r="D84" t="str">
            <v>DA+9</v>
          </cell>
        </row>
        <row r="85">
          <cell r="C85" t="str">
            <v>34/11</v>
          </cell>
          <cell r="D85" t="str">
            <v>DA+1.5</v>
          </cell>
        </row>
        <row r="86">
          <cell r="C86" t="str">
            <v>6/4</v>
          </cell>
          <cell r="D86" t="str">
            <v>DA+9</v>
          </cell>
        </row>
        <row r="87">
          <cell r="C87" t="str">
            <v>27/2</v>
          </cell>
          <cell r="D87" t="str">
            <v>DA-1.5</v>
          </cell>
        </row>
        <row r="88">
          <cell r="C88" t="str">
            <v>4A/1</v>
          </cell>
          <cell r="D88" t="str">
            <v>DA+6</v>
          </cell>
        </row>
        <row r="89">
          <cell r="C89" t="str">
            <v>34/4</v>
          </cell>
          <cell r="D89" t="str">
            <v>DA+6</v>
          </cell>
        </row>
        <row r="90">
          <cell r="C90" t="str">
            <v>6/6</v>
          </cell>
          <cell r="D90" t="str">
            <v>DA-3</v>
          </cell>
        </row>
        <row r="91">
          <cell r="C91" t="str">
            <v>37/1</v>
          </cell>
          <cell r="D91" t="str">
            <v>DA+3</v>
          </cell>
        </row>
        <row r="92">
          <cell r="C92" t="str">
            <v>5/2</v>
          </cell>
          <cell r="D92" t="str">
            <v>DA+9</v>
          </cell>
        </row>
        <row r="93">
          <cell r="C93" t="str">
            <v>34/5</v>
          </cell>
          <cell r="D93" t="str">
            <v>DA+9</v>
          </cell>
        </row>
        <row r="94">
          <cell r="C94" t="str">
            <v>35/1</v>
          </cell>
          <cell r="D94" t="str">
            <v>DA+6</v>
          </cell>
        </row>
        <row r="95">
          <cell r="C95" t="str">
            <v>4/5</v>
          </cell>
          <cell r="D95" t="str">
            <v>DA+6</v>
          </cell>
        </row>
        <row r="96">
          <cell r="C96" t="str">
            <v>37/2</v>
          </cell>
          <cell r="D96" t="str">
            <v>DA+3</v>
          </cell>
        </row>
        <row r="97">
          <cell r="C97" t="str">
            <v>34/6</v>
          </cell>
          <cell r="D97" t="str">
            <v>DA+3</v>
          </cell>
        </row>
        <row r="98">
          <cell r="C98" t="str">
            <v>27/1</v>
          </cell>
          <cell r="D98" t="str">
            <v>DA+9</v>
          </cell>
        </row>
        <row r="99">
          <cell r="C99" t="str">
            <v>6/10</v>
          </cell>
          <cell r="D99" t="str">
            <v>DA+1.5</v>
          </cell>
        </row>
        <row r="100">
          <cell r="C100" t="str">
            <v>34/8</v>
          </cell>
          <cell r="D100" t="str">
            <v>DA+0</v>
          </cell>
        </row>
        <row r="101">
          <cell r="C101" t="str">
            <v>37/3</v>
          </cell>
          <cell r="D101" t="str">
            <v>DA-1.5</v>
          </cell>
        </row>
        <row r="102">
          <cell r="C102" t="str">
            <v>7/0</v>
          </cell>
          <cell r="D102" t="str">
            <v>DB2+0</v>
          </cell>
        </row>
        <row r="103">
          <cell r="C103" t="str">
            <v>4A/0</v>
          </cell>
          <cell r="D103" t="str">
            <v>DB1+3</v>
          </cell>
        </row>
        <row r="104">
          <cell r="C104" t="str">
            <v>6/9</v>
          </cell>
          <cell r="D104" t="str">
            <v>DA+6</v>
          </cell>
        </row>
        <row r="105">
          <cell r="C105" t="str">
            <v>35/5</v>
          </cell>
          <cell r="D105" t="str">
            <v>DA+9</v>
          </cell>
        </row>
        <row r="106">
          <cell r="C106" t="str">
            <v>34/7</v>
          </cell>
          <cell r="D106" t="str">
            <v>DA+0</v>
          </cell>
        </row>
        <row r="107">
          <cell r="C107" t="str">
            <v>36A/0</v>
          </cell>
          <cell r="D107" t="str">
            <v>DB1+9</v>
          </cell>
        </row>
        <row r="108">
          <cell r="C108" t="str">
            <v>3/8</v>
          </cell>
          <cell r="D108" t="str">
            <v>DA+0</v>
          </cell>
        </row>
        <row r="109">
          <cell r="C109" t="str">
            <v>5/9</v>
          </cell>
          <cell r="D109" t="str">
            <v>DA+6</v>
          </cell>
        </row>
        <row r="110">
          <cell r="C110" t="str">
            <v>34/9</v>
          </cell>
          <cell r="D110" t="str">
            <v>DA+1.5</v>
          </cell>
        </row>
        <row r="111">
          <cell r="C111" t="str">
            <v>7/3</v>
          </cell>
          <cell r="D111" t="str">
            <v>DA+9</v>
          </cell>
        </row>
        <row r="112">
          <cell r="C112" t="str">
            <v>27/3</v>
          </cell>
          <cell r="D112" t="str">
            <v>DA+1.5</v>
          </cell>
        </row>
        <row r="113">
          <cell r="C113" t="str">
            <v>35/6</v>
          </cell>
          <cell r="D113" t="str">
            <v>DA+6</v>
          </cell>
        </row>
        <row r="114">
          <cell r="C114" t="str">
            <v>3/9</v>
          </cell>
          <cell r="D114" t="str">
            <v>DA+0</v>
          </cell>
        </row>
        <row r="115">
          <cell r="C115" t="str">
            <v>34/10</v>
          </cell>
          <cell r="D115" t="str">
            <v>DA-3</v>
          </cell>
        </row>
        <row r="116">
          <cell r="C116" t="str">
            <v>7/4</v>
          </cell>
          <cell r="D116" t="str">
            <v>DA+6</v>
          </cell>
        </row>
        <row r="117">
          <cell r="C117" t="str">
            <v>3/10</v>
          </cell>
          <cell r="D117" t="str">
            <v>DA+9</v>
          </cell>
        </row>
        <row r="118">
          <cell r="C118" t="str">
            <v>27/6</v>
          </cell>
          <cell r="D118" t="str">
            <v>DA-3</v>
          </cell>
        </row>
        <row r="119">
          <cell r="C119" t="str">
            <v>37/0</v>
          </cell>
          <cell r="D119" t="str">
            <v>DB2+3</v>
          </cell>
        </row>
        <row r="120">
          <cell r="C120" t="str">
            <v>6/7</v>
          </cell>
          <cell r="D120" t="str">
            <v>DA+1.5</v>
          </cell>
        </row>
        <row r="121">
          <cell r="C121" t="str">
            <v>34/2</v>
          </cell>
          <cell r="D121" t="str">
            <v>DA+9</v>
          </cell>
        </row>
        <row r="122">
          <cell r="C122" t="str">
            <v>3/11</v>
          </cell>
          <cell r="D122" t="str">
            <v>DA+0</v>
          </cell>
        </row>
        <row r="123">
          <cell r="C123" t="str">
            <v>35/7</v>
          </cell>
          <cell r="D123" t="str">
            <v>DA+3</v>
          </cell>
        </row>
        <row r="124">
          <cell r="C124" t="str">
            <v>6/0</v>
          </cell>
          <cell r="D124" t="str">
            <v>DB1+9</v>
          </cell>
        </row>
        <row r="125">
          <cell r="C125" t="str">
            <v>6/5</v>
          </cell>
          <cell r="D125" t="str">
            <v>DA+9</v>
          </cell>
        </row>
        <row r="126">
          <cell r="C126" t="str">
            <v>3/7</v>
          </cell>
          <cell r="D126" t="str">
            <v>DA+3</v>
          </cell>
        </row>
        <row r="127">
          <cell r="C127" t="str">
            <v>37A/4</v>
          </cell>
          <cell r="D127" t="str">
            <v>DA+9</v>
          </cell>
        </row>
        <row r="128">
          <cell r="C128" t="str">
            <v>3/6</v>
          </cell>
          <cell r="D128" t="str">
            <v>DA+3</v>
          </cell>
        </row>
        <row r="129">
          <cell r="C129" t="str">
            <v>33/5</v>
          </cell>
          <cell r="D129" t="str">
            <v>DA+0</v>
          </cell>
        </row>
        <row r="130">
          <cell r="C130" t="str">
            <v>5/5</v>
          </cell>
          <cell r="D130" t="str">
            <v>DA+6</v>
          </cell>
        </row>
        <row r="131">
          <cell r="C131" t="str">
            <v>29/2</v>
          </cell>
          <cell r="D131" t="str">
            <v>DA+0</v>
          </cell>
        </row>
        <row r="132">
          <cell r="C132" t="str">
            <v>33/8</v>
          </cell>
          <cell r="D132" t="str">
            <v>DA+3</v>
          </cell>
        </row>
        <row r="133">
          <cell r="C133" t="str">
            <v>37A/5</v>
          </cell>
          <cell r="D133" t="str">
            <v>DA+3</v>
          </cell>
        </row>
        <row r="134">
          <cell r="C134" t="str">
            <v>35/9</v>
          </cell>
          <cell r="D134" t="str">
            <v>DA+1.5</v>
          </cell>
        </row>
        <row r="135">
          <cell r="C135" t="str">
            <v>3/4</v>
          </cell>
          <cell r="D135" t="str">
            <v>DA+6</v>
          </cell>
        </row>
        <row r="136">
          <cell r="C136" t="str">
            <v>35/8</v>
          </cell>
          <cell r="D136" t="str">
            <v>DA+6</v>
          </cell>
        </row>
        <row r="137">
          <cell r="C137" t="str">
            <v>37A/3</v>
          </cell>
          <cell r="D137" t="str">
            <v>DA+3</v>
          </cell>
        </row>
        <row r="138">
          <cell r="C138" t="str">
            <v>29A/0</v>
          </cell>
          <cell r="D138" t="str">
            <v>DB1+0</v>
          </cell>
        </row>
        <row r="139">
          <cell r="C139" t="str">
            <v>6/8</v>
          </cell>
          <cell r="D139" t="str">
            <v>DA+3</v>
          </cell>
        </row>
        <row r="140">
          <cell r="C140" t="str">
            <v>37A/2</v>
          </cell>
          <cell r="D140" t="str">
            <v>DA+1.5</v>
          </cell>
        </row>
        <row r="141">
          <cell r="C141" t="str">
            <v>35/11</v>
          </cell>
          <cell r="D141" t="str">
            <v>DA+3</v>
          </cell>
        </row>
        <row r="142">
          <cell r="C142" t="str">
            <v>33/9</v>
          </cell>
          <cell r="D142" t="str">
            <v>DA+1.5</v>
          </cell>
        </row>
        <row r="143">
          <cell r="C143" t="str">
            <v>18/0</v>
          </cell>
          <cell r="D143" t="str">
            <v>DB2+6</v>
          </cell>
        </row>
        <row r="144">
          <cell r="C144" t="str">
            <v>37A/1</v>
          </cell>
          <cell r="D144" t="str">
            <v>DA+3</v>
          </cell>
        </row>
        <row r="145">
          <cell r="C145" t="str">
            <v>18/1</v>
          </cell>
          <cell r="D145" t="str">
            <v>DA+3</v>
          </cell>
        </row>
        <row r="146">
          <cell r="C146" t="str">
            <v>37/4</v>
          </cell>
          <cell r="D146" t="str">
            <v>DA+9</v>
          </cell>
        </row>
        <row r="147">
          <cell r="C147" t="str">
            <v>18/2</v>
          </cell>
          <cell r="D147" t="str">
            <v>DA+1.5</v>
          </cell>
        </row>
        <row r="148">
          <cell r="C148" t="str">
            <v>36/0</v>
          </cell>
          <cell r="D148" t="str">
            <v>DB2+3</v>
          </cell>
        </row>
        <row r="149">
          <cell r="C149" t="str">
            <v>38/8</v>
          </cell>
          <cell r="D149" t="str">
            <v>DA+1.5</v>
          </cell>
        </row>
        <row r="150">
          <cell r="C150" t="str">
            <v>37/5</v>
          </cell>
          <cell r="D150" t="str">
            <v>DA+3</v>
          </cell>
        </row>
        <row r="151">
          <cell r="C151" t="str">
            <v>38/9</v>
          </cell>
          <cell r="D151" t="str">
            <v>DA+0</v>
          </cell>
        </row>
        <row r="152">
          <cell r="C152" t="str">
            <v>7A/0</v>
          </cell>
          <cell r="D152" t="str">
            <v>DB1+6</v>
          </cell>
        </row>
        <row r="153">
          <cell r="C153" t="str">
            <v>34/0</v>
          </cell>
          <cell r="D153" t="str">
            <v>DB1+6</v>
          </cell>
        </row>
        <row r="154">
          <cell r="C154" t="str">
            <v>38/10</v>
          </cell>
          <cell r="D154" t="str">
            <v>DA+3</v>
          </cell>
        </row>
        <row r="155">
          <cell r="C155" t="str">
            <v>18/3</v>
          </cell>
          <cell r="D155" t="str">
            <v>DA+6</v>
          </cell>
        </row>
        <row r="156">
          <cell r="C156" t="str">
            <v>38/7</v>
          </cell>
          <cell r="D156" t="str">
            <v>DA+9</v>
          </cell>
        </row>
        <row r="157">
          <cell r="C157" t="str">
            <v>35/4</v>
          </cell>
          <cell r="D157" t="str">
            <v>DA+9</v>
          </cell>
        </row>
        <row r="158">
          <cell r="C158" t="str">
            <v>37A/0</v>
          </cell>
          <cell r="D158" t="str">
            <v>DB1+0</v>
          </cell>
        </row>
        <row r="159">
          <cell r="C159" t="str">
            <v>18/4</v>
          </cell>
          <cell r="D159" t="str">
            <v>DA-3</v>
          </cell>
        </row>
        <row r="160">
          <cell r="C160" t="str">
            <v>38/6</v>
          </cell>
          <cell r="D160" t="str">
            <v>DA+6</v>
          </cell>
        </row>
        <row r="161">
          <cell r="C161" t="str">
            <v>38/5</v>
          </cell>
          <cell r="D161" t="str">
            <v>DA+3</v>
          </cell>
        </row>
        <row r="162">
          <cell r="C162" t="str">
            <v>7/2</v>
          </cell>
          <cell r="D162" t="str">
            <v>DA+6</v>
          </cell>
        </row>
        <row r="163">
          <cell r="C163" t="str">
            <v>38/0</v>
          </cell>
          <cell r="D163" t="str">
            <v>DB1+3</v>
          </cell>
        </row>
        <row r="164">
          <cell r="C164" t="str">
            <v>18/6</v>
          </cell>
          <cell r="D164" t="str">
            <v>DA+9</v>
          </cell>
        </row>
        <row r="165">
          <cell r="C165" t="str">
            <v>35/0</v>
          </cell>
          <cell r="D165" t="str">
            <v>DB2+0</v>
          </cell>
        </row>
        <row r="166">
          <cell r="C166" t="str">
            <v>38/3</v>
          </cell>
          <cell r="D166" t="str">
            <v>DA+3</v>
          </cell>
        </row>
        <row r="167">
          <cell r="C167" t="str">
            <v>18/5</v>
          </cell>
          <cell r="D167" t="str">
            <v>DA+0</v>
          </cell>
        </row>
        <row r="168">
          <cell r="C168" t="str">
            <v>37A/6</v>
          </cell>
          <cell r="D168" t="str">
            <v>DA+3</v>
          </cell>
        </row>
        <row r="169">
          <cell r="C169" t="str">
            <v>38/4</v>
          </cell>
          <cell r="D169" t="str">
            <v>DA+1.5</v>
          </cell>
        </row>
        <row r="170">
          <cell r="C170" t="str">
            <v>30/3</v>
          </cell>
          <cell r="D170" t="str">
            <v>DA+3</v>
          </cell>
        </row>
        <row r="171">
          <cell r="C171" t="str">
            <v>40/2</v>
          </cell>
          <cell r="D171" t="str">
            <v>DA+6</v>
          </cell>
        </row>
        <row r="172">
          <cell r="C172" t="str">
            <v>38/2</v>
          </cell>
          <cell r="D172" t="str">
            <v>DA+0</v>
          </cell>
        </row>
        <row r="173">
          <cell r="C173" t="str">
            <v>38/1</v>
          </cell>
          <cell r="D173" t="str">
            <v>DA+0</v>
          </cell>
        </row>
        <row r="174">
          <cell r="C174" t="str">
            <v>40/3</v>
          </cell>
          <cell r="D174" t="str">
            <v>DA+3</v>
          </cell>
        </row>
        <row r="175">
          <cell r="C175" t="str">
            <v>39/1</v>
          </cell>
          <cell r="D175" t="str">
            <v>DA-1.5</v>
          </cell>
        </row>
        <row r="176">
          <cell r="C176" t="str">
            <v>7/5</v>
          </cell>
          <cell r="D176" t="str">
            <v>DA+6</v>
          </cell>
        </row>
        <row r="177">
          <cell r="C177" t="str">
            <v>30/0</v>
          </cell>
          <cell r="D177" t="str">
            <v>DB1+0</v>
          </cell>
        </row>
        <row r="178">
          <cell r="C178" t="str">
            <v>40/7</v>
          </cell>
          <cell r="D178" t="str">
            <v>DA+3</v>
          </cell>
        </row>
        <row r="179">
          <cell r="C179" t="str">
            <v>17/0</v>
          </cell>
          <cell r="D179" t="str">
            <v>DC1+3</v>
          </cell>
        </row>
        <row r="180">
          <cell r="C180" t="str">
            <v>40/6</v>
          </cell>
          <cell r="D180" t="str">
            <v>DA+9</v>
          </cell>
        </row>
        <row r="181">
          <cell r="C181" t="str">
            <v>39/0</v>
          </cell>
          <cell r="D181" t="str">
            <v>DB2+0</v>
          </cell>
        </row>
        <row r="182">
          <cell r="C182" t="str">
            <v>39/2</v>
          </cell>
          <cell r="D182" t="str">
            <v>DA+3</v>
          </cell>
        </row>
        <row r="183">
          <cell r="C183" t="str">
            <v>30/2</v>
          </cell>
          <cell r="D183" t="str">
            <v>DA+9</v>
          </cell>
        </row>
        <row r="184">
          <cell r="C184" t="str">
            <v>39/4</v>
          </cell>
          <cell r="D184" t="str">
            <v>DA+3</v>
          </cell>
        </row>
        <row r="185">
          <cell r="C185" t="str">
            <v>40/8</v>
          </cell>
          <cell r="D185" t="str">
            <v>DA-1.5</v>
          </cell>
        </row>
        <row r="186">
          <cell r="C186" t="str">
            <v>41/1</v>
          </cell>
          <cell r="D186" t="str">
            <v>DA+9</v>
          </cell>
        </row>
        <row r="187">
          <cell r="C187" t="str">
            <v>16/0</v>
          </cell>
          <cell r="D187" t="str">
            <v>DC2+0</v>
          </cell>
        </row>
        <row r="188">
          <cell r="C188" t="str">
            <v>40/5</v>
          </cell>
          <cell r="D188" t="str">
            <v>DA+9</v>
          </cell>
        </row>
        <row r="189">
          <cell r="C189" t="str">
            <v>39/3</v>
          </cell>
          <cell r="D189" t="str">
            <v>DA+1.5</v>
          </cell>
        </row>
        <row r="190">
          <cell r="C190" t="str">
            <v>30/4</v>
          </cell>
          <cell r="D190" t="str">
            <v>DA+9</v>
          </cell>
        </row>
        <row r="191">
          <cell r="C191" t="str">
            <v>7/6</v>
          </cell>
          <cell r="D191" t="str">
            <v>DA-1.5</v>
          </cell>
        </row>
        <row r="192">
          <cell r="C192" t="str">
            <v>40/4</v>
          </cell>
          <cell r="D192" t="str">
            <v>DA+6</v>
          </cell>
        </row>
        <row r="193">
          <cell r="C193" t="str">
            <v>15/12</v>
          </cell>
          <cell r="D193" t="str">
            <v>DA+6</v>
          </cell>
        </row>
        <row r="194">
          <cell r="C194" t="str">
            <v>42/0</v>
          </cell>
          <cell r="D194" t="str">
            <v>DB2+0</v>
          </cell>
        </row>
        <row r="195">
          <cell r="C195" t="str">
            <v>30/5</v>
          </cell>
          <cell r="D195" t="str">
            <v>DA+0</v>
          </cell>
        </row>
        <row r="196">
          <cell r="C196" t="str">
            <v>39/5</v>
          </cell>
          <cell r="D196" t="str">
            <v>DA+1.5</v>
          </cell>
        </row>
        <row r="197">
          <cell r="C197" t="str">
            <v>40/9</v>
          </cell>
          <cell r="D197" t="str">
            <v>DA+9</v>
          </cell>
        </row>
        <row r="198">
          <cell r="C198" t="str">
            <v>8/3</v>
          </cell>
          <cell r="D198" t="str">
            <v>DA+9</v>
          </cell>
        </row>
        <row r="199">
          <cell r="C199" t="str">
            <v>30/6</v>
          </cell>
          <cell r="D199" t="str">
            <v>DA+6</v>
          </cell>
        </row>
        <row r="200">
          <cell r="C200" t="str">
            <v>42/1</v>
          </cell>
          <cell r="D200" t="str">
            <v>DA+3</v>
          </cell>
        </row>
        <row r="201">
          <cell r="C201" t="str">
            <v>39/6</v>
          </cell>
          <cell r="D201" t="str">
            <v>DA+1.5</v>
          </cell>
        </row>
        <row r="202">
          <cell r="C202" t="str">
            <v>40/10</v>
          </cell>
          <cell r="D202" t="str">
            <v>DA+3</v>
          </cell>
        </row>
        <row r="203">
          <cell r="C203" t="str">
            <v>30/7</v>
          </cell>
          <cell r="D203" t="str">
            <v>DA-3</v>
          </cell>
        </row>
        <row r="204">
          <cell r="C204" t="str">
            <v>8/0</v>
          </cell>
          <cell r="D204" t="str">
            <v>DB1+0</v>
          </cell>
        </row>
        <row r="205">
          <cell r="C205" t="str">
            <v>42/2</v>
          </cell>
          <cell r="D205" t="str">
            <v>DA+9</v>
          </cell>
        </row>
        <row r="206">
          <cell r="C206" t="str">
            <v>30/8</v>
          </cell>
          <cell r="D206" t="str">
            <v>DA+3</v>
          </cell>
        </row>
        <row r="207">
          <cell r="C207" t="str">
            <v>40/11</v>
          </cell>
          <cell r="D207" t="str">
            <v>DA+9</v>
          </cell>
        </row>
        <row r="208">
          <cell r="C208" t="str">
            <v>22/0</v>
          </cell>
          <cell r="D208" t="str">
            <v>DC2+15</v>
          </cell>
        </row>
        <row r="209">
          <cell r="C209" t="str">
            <v>30/9</v>
          </cell>
          <cell r="D209" t="str">
            <v>DA-3</v>
          </cell>
        </row>
        <row r="210">
          <cell r="C210" t="str">
            <v>39/7</v>
          </cell>
          <cell r="D210" t="str">
            <v>DA+3</v>
          </cell>
        </row>
        <row r="211">
          <cell r="C211" t="str">
            <v>41/0</v>
          </cell>
          <cell r="D211" t="str">
            <v>DB1+9</v>
          </cell>
        </row>
        <row r="212">
          <cell r="C212" t="str">
            <v>40A/0</v>
          </cell>
          <cell r="D212" t="str">
            <v>DB1+9</v>
          </cell>
        </row>
        <row r="213">
          <cell r="C213" t="str">
            <v>10/0</v>
          </cell>
          <cell r="D213" t="str">
            <v>DB1+6</v>
          </cell>
        </row>
        <row r="214">
          <cell r="C214" t="str">
            <v>30/10</v>
          </cell>
          <cell r="D214" t="str">
            <v>DA+3</v>
          </cell>
        </row>
        <row r="215">
          <cell r="C215" t="str">
            <v>43/7</v>
          </cell>
          <cell r="D215" t="str">
            <v>DA+0</v>
          </cell>
        </row>
        <row r="216">
          <cell r="C216" t="str">
            <v>23/0</v>
          </cell>
          <cell r="D216" t="str">
            <v>DB2+9</v>
          </cell>
        </row>
        <row r="217">
          <cell r="C217" t="str">
            <v>43/3</v>
          </cell>
          <cell r="D217" t="str">
            <v>DA-1.5</v>
          </cell>
        </row>
        <row r="218">
          <cell r="C218" t="str">
            <v>39/8</v>
          </cell>
          <cell r="D218" t="str">
            <v>DA+1.5</v>
          </cell>
        </row>
        <row r="219">
          <cell r="C219" t="str">
            <v>8/4</v>
          </cell>
          <cell r="D219" t="str">
            <v>DA+6</v>
          </cell>
        </row>
        <row r="220">
          <cell r="C220" t="str">
            <v>43/0</v>
          </cell>
          <cell r="D220" t="str">
            <v>DB1+0</v>
          </cell>
        </row>
        <row r="221">
          <cell r="C221" t="str">
            <v>43/8</v>
          </cell>
          <cell r="D221" t="str">
            <v>DA+9</v>
          </cell>
        </row>
        <row r="222">
          <cell r="C222" t="str">
            <v>15/1</v>
          </cell>
          <cell r="D222" t="str">
            <v>DA+6</v>
          </cell>
        </row>
        <row r="223">
          <cell r="C223" t="str">
            <v>43/4</v>
          </cell>
          <cell r="D223" t="str">
            <v>DA+0</v>
          </cell>
        </row>
        <row r="224">
          <cell r="C224" t="str">
            <v>31/0</v>
          </cell>
          <cell r="D224" t="str">
            <v>DB1+0</v>
          </cell>
        </row>
        <row r="225">
          <cell r="C225" t="str">
            <v>23A/0</v>
          </cell>
          <cell r="D225" t="str">
            <v>DB1+9</v>
          </cell>
        </row>
        <row r="226">
          <cell r="C226" t="str">
            <v>42/3</v>
          </cell>
          <cell r="D226" t="str">
            <v>DB1+9</v>
          </cell>
        </row>
        <row r="227">
          <cell r="C227" t="str">
            <v>39/9</v>
          </cell>
          <cell r="D227" t="str">
            <v>DA+6</v>
          </cell>
        </row>
        <row r="228">
          <cell r="C228" t="str">
            <v>32/1</v>
          </cell>
          <cell r="D228" t="str">
            <v>DA+6</v>
          </cell>
        </row>
        <row r="229">
          <cell r="C229" t="str">
            <v>31/2</v>
          </cell>
          <cell r="D229" t="str">
            <v>DA+1.5</v>
          </cell>
        </row>
        <row r="230">
          <cell r="C230" t="str">
            <v>43/6</v>
          </cell>
          <cell r="D230" t="str">
            <v>DA+3</v>
          </cell>
        </row>
        <row r="231">
          <cell r="C231" t="str">
            <v>18/7</v>
          </cell>
          <cell r="D231" t="str">
            <v>DA+1.5</v>
          </cell>
        </row>
        <row r="232">
          <cell r="C232" t="str">
            <v>44/0</v>
          </cell>
          <cell r="D232" t="str">
            <v>DB1+6</v>
          </cell>
        </row>
        <row r="233">
          <cell r="C233" t="str">
            <v>32/2</v>
          </cell>
          <cell r="D233" t="str">
            <v>DA+9</v>
          </cell>
        </row>
        <row r="234">
          <cell r="C234" t="str">
            <v>43/1</v>
          </cell>
          <cell r="D234" t="str">
            <v>DA-1.5</v>
          </cell>
        </row>
        <row r="235">
          <cell r="C235" t="str">
            <v>31/4</v>
          </cell>
          <cell r="D235" t="str">
            <v>DA-1.5</v>
          </cell>
        </row>
        <row r="236">
          <cell r="C236" t="str">
            <v>43/2</v>
          </cell>
          <cell r="D236" t="str">
            <v>DA+6</v>
          </cell>
        </row>
        <row r="237">
          <cell r="C237" t="str">
            <v>43/5</v>
          </cell>
          <cell r="D237" t="str">
            <v>DC2+0</v>
          </cell>
        </row>
        <row r="238">
          <cell r="C238" t="str">
            <v>32/0</v>
          </cell>
          <cell r="D238" t="str">
            <v>DB2+0</v>
          </cell>
        </row>
        <row r="239">
          <cell r="C239" t="str">
            <v>31/5</v>
          </cell>
          <cell r="D239" t="str">
            <v>DA+6</v>
          </cell>
        </row>
        <row r="240">
          <cell r="C240" t="str">
            <v>13/0</v>
          </cell>
          <cell r="D240" t="str">
            <v>DD60+9</v>
          </cell>
        </row>
        <row r="241">
          <cell r="C241" t="str">
            <v>39/10</v>
          </cell>
          <cell r="D241" t="str">
            <v>DA+3</v>
          </cell>
        </row>
        <row r="242">
          <cell r="C242" t="str">
            <v>20/2</v>
          </cell>
          <cell r="D242" t="str">
            <v>DA-3</v>
          </cell>
        </row>
        <row r="243">
          <cell r="C243" t="str">
            <v>8/11</v>
          </cell>
          <cell r="D243" t="str">
            <v>DA+9</v>
          </cell>
        </row>
        <row r="244">
          <cell r="C244" t="str">
            <v>21/5</v>
          </cell>
          <cell r="D244" t="str">
            <v>DA+0</v>
          </cell>
        </row>
        <row r="245">
          <cell r="C245" t="str">
            <v>20/1</v>
          </cell>
          <cell r="D245" t="str">
            <v>DA-3</v>
          </cell>
        </row>
        <row r="246">
          <cell r="C246" t="str">
            <v>32/7</v>
          </cell>
          <cell r="D246" t="str">
            <v>DA+3</v>
          </cell>
        </row>
        <row r="247">
          <cell r="C247" t="str">
            <v>13A/0</v>
          </cell>
          <cell r="D247" t="str">
            <v>DB1+9</v>
          </cell>
        </row>
        <row r="248">
          <cell r="C248" t="str">
            <v>32A/0</v>
          </cell>
          <cell r="D248" t="str">
            <v>DB1+9</v>
          </cell>
        </row>
        <row r="249">
          <cell r="C249" t="str">
            <v>9/6</v>
          </cell>
          <cell r="D249" t="str">
            <v>DA+3</v>
          </cell>
        </row>
        <row r="250">
          <cell r="C250" t="str">
            <v>33/2</v>
          </cell>
          <cell r="D250" t="str">
            <v>DA+9</v>
          </cell>
        </row>
        <row r="251">
          <cell r="C251" t="str">
            <v>21/4</v>
          </cell>
          <cell r="D251" t="str">
            <v>DA+0</v>
          </cell>
        </row>
        <row r="252">
          <cell r="C252" t="str">
            <v>32A/1</v>
          </cell>
          <cell r="D252" t="str">
            <v>DA+6</v>
          </cell>
        </row>
        <row r="253">
          <cell r="C253" t="str">
            <v>29/0</v>
          </cell>
          <cell r="D253" t="str">
            <v>DC1+0</v>
          </cell>
        </row>
        <row r="254">
          <cell r="C254" t="str">
            <v>39/11</v>
          </cell>
          <cell r="D254" t="str">
            <v>DA+6</v>
          </cell>
        </row>
        <row r="255">
          <cell r="C255" t="str">
            <v>9/9</v>
          </cell>
          <cell r="D255" t="str">
            <v>DA+0</v>
          </cell>
        </row>
        <row r="256">
          <cell r="C256" t="str">
            <v>27/0</v>
          </cell>
          <cell r="D256" t="str">
            <v>DD60+35</v>
          </cell>
        </row>
        <row r="257">
          <cell r="C257" t="str">
            <v>28/0</v>
          </cell>
          <cell r="D257" t="str">
            <v>DC2-3</v>
          </cell>
        </row>
        <row r="258">
          <cell r="C258" t="str">
            <v>9/7</v>
          </cell>
          <cell r="D258" t="str">
            <v>DA+9</v>
          </cell>
        </row>
        <row r="259">
          <cell r="C259" t="str">
            <v>24/0</v>
          </cell>
          <cell r="D259" t="str">
            <v>DD60+18</v>
          </cell>
        </row>
        <row r="260">
          <cell r="C260" t="str">
            <v>44/1</v>
          </cell>
          <cell r="D260" t="str">
            <v>DA+3</v>
          </cell>
        </row>
        <row r="261">
          <cell r="C261" t="str">
            <v>9/8</v>
          </cell>
          <cell r="D261" t="str">
            <v>DA+0</v>
          </cell>
        </row>
        <row r="262">
          <cell r="C262" t="str">
            <v>26/0</v>
          </cell>
          <cell r="D262" t="str">
            <v>DD60+35</v>
          </cell>
        </row>
        <row r="263">
          <cell r="C263" t="str">
            <v>15/0</v>
          </cell>
          <cell r="D263" t="str">
            <v>DD60+25</v>
          </cell>
        </row>
        <row r="264">
          <cell r="C264" t="str">
            <v>44/2</v>
          </cell>
          <cell r="D264" t="str">
            <v>DA+3</v>
          </cell>
        </row>
        <row r="265">
          <cell r="C265" t="str">
            <v>25/0</v>
          </cell>
          <cell r="D265" t="str">
            <v>DD60+18</v>
          </cell>
        </row>
        <row r="266">
          <cell r="C266" t="str">
            <v>40/0</v>
          </cell>
          <cell r="D266" t="str">
            <v>DB1+6</v>
          </cell>
        </row>
        <row r="267">
          <cell r="C267" t="str">
            <v>44/4</v>
          </cell>
          <cell r="D267" t="str">
            <v>DA+0</v>
          </cell>
        </row>
        <row r="268">
          <cell r="C268" t="str">
            <v>44/3</v>
          </cell>
          <cell r="D268" t="str">
            <v>DA+3</v>
          </cell>
        </row>
        <row r="269">
          <cell r="C269" t="str">
            <v>5/0</v>
          </cell>
          <cell r="D269" t="str">
            <v>DB1+6</v>
          </cell>
        </row>
        <row r="270">
          <cell r="C270" t="str">
            <v>44/5</v>
          </cell>
          <cell r="D270" t="str">
            <v>DA+0</v>
          </cell>
        </row>
        <row r="271">
          <cell r="C271" t="str">
            <v>2A/2</v>
          </cell>
          <cell r="D271" t="str">
            <v>DA+3</v>
          </cell>
        </row>
        <row r="272">
          <cell r="C272" t="str">
            <v>5/1</v>
          </cell>
          <cell r="D272" t="str">
            <v>DA+6</v>
          </cell>
        </row>
        <row r="273">
          <cell r="C273" t="str">
            <v>3B/2</v>
          </cell>
          <cell r="D273" t="str">
            <v>DA+9</v>
          </cell>
        </row>
        <row r="274">
          <cell r="C274" t="str">
            <v>3B/1</v>
          </cell>
          <cell r="D274" t="str">
            <v>DA+3</v>
          </cell>
        </row>
        <row r="275">
          <cell r="C275" t="str">
            <v>2A/3</v>
          </cell>
          <cell r="D275" t="str">
            <v>DA+3</v>
          </cell>
        </row>
        <row r="276">
          <cell r="C276" t="str">
            <v>40/1</v>
          </cell>
          <cell r="D276" t="str">
            <v>DA+9</v>
          </cell>
        </row>
        <row r="277">
          <cell r="C277" t="str">
            <v>3B/0</v>
          </cell>
          <cell r="D277" t="str">
            <v>DB1+9</v>
          </cell>
        </row>
        <row r="278">
          <cell r="C278" t="str">
            <v>2A/4</v>
          </cell>
          <cell r="D278" t="str">
            <v>DA+3</v>
          </cell>
        </row>
        <row r="279">
          <cell r="C279" t="str">
            <v>5A/0</v>
          </cell>
          <cell r="D279" t="str">
            <v>DB1+12</v>
          </cell>
        </row>
        <row r="280">
          <cell r="C280" t="str">
            <v>3A/6</v>
          </cell>
          <cell r="D280" t="str">
            <v>DA+0</v>
          </cell>
        </row>
        <row r="281">
          <cell r="C281" t="str">
            <v>2A/5</v>
          </cell>
          <cell r="D281" t="str">
            <v>DA+3</v>
          </cell>
        </row>
        <row r="282">
          <cell r="C282" t="str">
            <v>3A/1</v>
          </cell>
          <cell r="D282" t="str">
            <v>DA+3</v>
          </cell>
        </row>
        <row r="283">
          <cell r="C283" t="str">
            <v>3A/5</v>
          </cell>
          <cell r="D283" t="str">
            <v>DA+3</v>
          </cell>
        </row>
        <row r="284">
          <cell r="C284" t="str">
            <v>32/5</v>
          </cell>
          <cell r="D284" t="str">
            <v>DA+9</v>
          </cell>
        </row>
        <row r="285">
          <cell r="C285" t="str">
            <v>3A/4</v>
          </cell>
          <cell r="D285" t="str">
            <v>DA+0</v>
          </cell>
        </row>
        <row r="286">
          <cell r="C286" t="str">
            <v>32/6</v>
          </cell>
          <cell r="D286" t="str">
            <v>DA+9</v>
          </cell>
        </row>
        <row r="287">
          <cell r="C287" t="str">
            <v>3A/3</v>
          </cell>
          <cell r="D287" t="str">
            <v>DA+0</v>
          </cell>
        </row>
        <row r="288">
          <cell r="C288" t="str">
            <v>35/3</v>
          </cell>
          <cell r="D288" t="str">
            <v>DA-3</v>
          </cell>
        </row>
        <row r="289">
          <cell r="C289" t="str">
            <v>33/1</v>
          </cell>
          <cell r="D289" t="str">
            <v>DA+9</v>
          </cell>
        </row>
        <row r="290">
          <cell r="C290" t="str">
            <v>35/2</v>
          </cell>
          <cell r="D290" t="str">
            <v>DA+6</v>
          </cell>
        </row>
        <row r="291">
          <cell r="C291" t="str">
            <v>3A/2</v>
          </cell>
          <cell r="D291" t="str">
            <v>DA+3</v>
          </cell>
        </row>
        <row r="292">
          <cell r="C292" t="str">
            <v>14/0</v>
          </cell>
          <cell r="D292" t="str">
            <v>DD60+18</v>
          </cell>
        </row>
        <row r="293">
          <cell r="C293" t="str">
            <v>33/0</v>
          </cell>
          <cell r="D293" t="str">
            <v>DB1+9</v>
          </cell>
        </row>
        <row r="294">
          <cell r="C294" t="str">
            <v>3A/0</v>
          </cell>
          <cell r="D294" t="str">
            <v>DD45+3</v>
          </cell>
        </row>
        <row r="295">
          <cell r="C295" t="str">
            <v>3B/3</v>
          </cell>
          <cell r="D295" t="str">
            <v>DA+6</v>
          </cell>
        </row>
        <row r="296">
          <cell r="C296" t="str">
            <v>21/3</v>
          </cell>
          <cell r="D296" t="str">
            <v>DA+6</v>
          </cell>
        </row>
        <row r="297">
          <cell r="C297" t="str">
            <v>2A/6</v>
          </cell>
          <cell r="D297" t="str">
            <v>DA+6</v>
          </cell>
        </row>
        <row r="298">
          <cell r="C298" t="str">
            <v>21/2</v>
          </cell>
          <cell r="D298" t="str">
            <v>DA+6</v>
          </cell>
        </row>
        <row r="299">
          <cell r="C299" t="str">
            <v>8A/0</v>
          </cell>
          <cell r="D299" t="str">
            <v>DB1+12</v>
          </cell>
        </row>
        <row r="300">
          <cell r="C300" t="str">
            <v>4/0</v>
          </cell>
          <cell r="D300" t="str">
            <v>DB2+9</v>
          </cell>
        </row>
        <row r="301">
          <cell r="C301" t="str">
            <v>21/1</v>
          </cell>
          <cell r="D301" t="str">
            <v>DA+0</v>
          </cell>
        </row>
        <row r="302">
          <cell r="C302" t="str">
            <v>35/10</v>
          </cell>
          <cell r="D302" t="str">
            <v>DA+3</v>
          </cell>
        </row>
        <row r="303">
          <cell r="C303" t="str">
            <v>9/0</v>
          </cell>
          <cell r="D303" t="str">
            <v>DB1+12</v>
          </cell>
        </row>
        <row r="304">
          <cell r="C304" t="str">
            <v>45/0</v>
          </cell>
          <cell r="D304" t="str">
            <v>DB1+9</v>
          </cell>
        </row>
        <row r="305">
          <cell r="C305" t="str">
            <v>46/0</v>
          </cell>
          <cell r="D305" t="str">
            <v>DB1+12</v>
          </cell>
        </row>
        <row r="306">
          <cell r="C306" t="str">
            <v>20/6</v>
          </cell>
          <cell r="D306" t="str">
            <v>DA-3</v>
          </cell>
        </row>
        <row r="307">
          <cell r="C307" t="str">
            <v>21/0</v>
          </cell>
          <cell r="D307" t="str">
            <v>DB1+0</v>
          </cell>
        </row>
        <row r="308">
          <cell r="C308" t="str">
            <v>20/5</v>
          </cell>
          <cell r="D308" t="str">
            <v>DA+0</v>
          </cell>
        </row>
        <row r="309">
          <cell r="C309" t="str">
            <v>20/4</v>
          </cell>
          <cell r="D309" t="str">
            <v>DA+3</v>
          </cell>
        </row>
        <row r="310">
          <cell r="C310" t="str">
            <v>20/3</v>
          </cell>
          <cell r="D310" t="str">
            <v>DA+1.5</v>
          </cell>
        </row>
        <row r="311">
          <cell r="C311" t="str">
            <v>19/0</v>
          </cell>
          <cell r="D311" t="str">
            <v>DD60+3</v>
          </cell>
        </row>
        <row r="312">
          <cell r="C312" t="str">
            <v>20/0</v>
          </cell>
          <cell r="D312" t="str">
            <v>DD60+3</v>
          </cell>
        </row>
        <row r="313">
          <cell r="C313" t="str">
            <v>11/0</v>
          </cell>
          <cell r="D313" t="str">
            <v>DD45+0</v>
          </cell>
        </row>
        <row r="314">
          <cell r="C314" t="str">
            <v>12/0</v>
          </cell>
          <cell r="D314" t="str">
            <v>DB1+9</v>
          </cell>
        </row>
        <row r="315">
          <cell r="C315" t="str">
            <v>1/0</v>
          </cell>
          <cell r="D315" t="str">
            <v>DD60+0</v>
          </cell>
        </row>
        <row r="316">
          <cell r="C316" t="str">
            <v>2A/1</v>
          </cell>
          <cell r="D316" t="str">
            <v>DA+0</v>
          </cell>
        </row>
        <row r="317">
          <cell r="C317" t="str">
            <v>2A/0</v>
          </cell>
          <cell r="D317" t="str">
            <v>DD45+0</v>
          </cell>
        </row>
        <row r="319">
          <cell r="D319" t="str">
            <v>Vlook up Data:-</v>
          </cell>
        </row>
        <row r="320">
          <cell r="D320" t="str">
            <v>DA-3</v>
          </cell>
        </row>
        <row r="321">
          <cell r="D321" t="str">
            <v>DA-1.5</v>
          </cell>
        </row>
        <row r="322">
          <cell r="D322" t="str">
            <v>DA+0</v>
          </cell>
        </row>
        <row r="323">
          <cell r="D323" t="str">
            <v>DA+1.5</v>
          </cell>
        </row>
        <row r="324">
          <cell r="D324" t="str">
            <v>DA+3</v>
          </cell>
        </row>
        <row r="325">
          <cell r="D325" t="str">
            <v>DA+4.5</v>
          </cell>
        </row>
        <row r="326">
          <cell r="D326" t="str">
            <v>DA+6</v>
          </cell>
        </row>
        <row r="327">
          <cell r="D327" t="str">
            <v>DA+9</v>
          </cell>
        </row>
        <row r="328">
          <cell r="D328" t="str">
            <v>DB1+0</v>
          </cell>
        </row>
        <row r="329">
          <cell r="D329" t="str">
            <v>DB1+3</v>
          </cell>
        </row>
        <row r="330">
          <cell r="D330" t="str">
            <v>DB1+6</v>
          </cell>
        </row>
        <row r="331">
          <cell r="D331" t="str">
            <v>DB1+9</v>
          </cell>
        </row>
        <row r="332">
          <cell r="D332" t="str">
            <v>DB1+12</v>
          </cell>
        </row>
        <row r="333">
          <cell r="D333" t="str">
            <v>DB2+0</v>
          </cell>
        </row>
        <row r="334">
          <cell r="D334" t="str">
            <v>DB2+2</v>
          </cell>
        </row>
        <row r="335">
          <cell r="D335" t="str">
            <v>DB2+3</v>
          </cell>
        </row>
        <row r="336">
          <cell r="D336" t="str">
            <v>DB2+6</v>
          </cell>
        </row>
        <row r="337">
          <cell r="D337" t="str">
            <v>DB2+9</v>
          </cell>
        </row>
        <row r="338">
          <cell r="D338" t="str">
            <v>DC1+0</v>
          </cell>
        </row>
        <row r="339">
          <cell r="D339" t="str">
            <v>DC1+3</v>
          </cell>
        </row>
        <row r="340">
          <cell r="D340" t="str">
            <v>DC1+6</v>
          </cell>
        </row>
        <row r="341">
          <cell r="D341" t="str">
            <v>DC1+9</v>
          </cell>
        </row>
        <row r="342">
          <cell r="D342" t="str">
            <v>DC2+0</v>
          </cell>
        </row>
        <row r="343">
          <cell r="D343" t="str">
            <v>DC2-3</v>
          </cell>
        </row>
        <row r="344">
          <cell r="D344" t="str">
            <v>DC2+3</v>
          </cell>
        </row>
        <row r="345">
          <cell r="D345" t="str">
            <v>DC2+6</v>
          </cell>
        </row>
        <row r="346">
          <cell r="D346" t="str">
            <v>DC2+9</v>
          </cell>
        </row>
        <row r="347">
          <cell r="D347" t="str">
            <v>DC2+15</v>
          </cell>
        </row>
        <row r="348">
          <cell r="D348" t="str">
            <v>DD45-3</v>
          </cell>
        </row>
        <row r="349">
          <cell r="D349" t="str">
            <v>DD45+0</v>
          </cell>
        </row>
        <row r="350">
          <cell r="D350" t="str">
            <v>DD45+3</v>
          </cell>
        </row>
        <row r="351">
          <cell r="D351" t="str">
            <v>DD45+6</v>
          </cell>
        </row>
        <row r="352">
          <cell r="D352" t="str">
            <v>DD45+9</v>
          </cell>
        </row>
        <row r="353">
          <cell r="D353" t="str">
            <v>DD60+0</v>
          </cell>
        </row>
        <row r="354">
          <cell r="D354" t="str">
            <v>DD60+3</v>
          </cell>
        </row>
        <row r="355">
          <cell r="D355" t="str">
            <v>DD60+6</v>
          </cell>
        </row>
        <row r="356">
          <cell r="D356" t="str">
            <v>DD60+9</v>
          </cell>
        </row>
        <row r="357">
          <cell r="D357" t="str">
            <v>DD60+18</v>
          </cell>
        </row>
        <row r="358">
          <cell r="D358" t="str">
            <v>DD60+25</v>
          </cell>
        </row>
        <row r="359">
          <cell r="D359" t="str">
            <v>DD60+35</v>
          </cell>
        </row>
        <row r="360">
          <cell r="D360" t="str">
            <v>DA 2M RC</v>
          </cell>
        </row>
        <row r="361">
          <cell r="D361" t="str">
            <v>DB 2M RC</v>
          </cell>
        </row>
        <row r="362">
          <cell r="D362" t="str">
            <v>DD60+18 2M RC</v>
          </cell>
        </row>
      </sheetData>
      <sheetData sheetId="9"/>
      <sheetData sheetId="10">
        <row r="193">
          <cell r="C193" t="str">
            <v>3A/5</v>
          </cell>
        </row>
        <row r="194">
          <cell r="C194" t="str">
            <v>4A/2</v>
          </cell>
        </row>
        <row r="195">
          <cell r="C195" t="str">
            <v>31/7</v>
          </cell>
        </row>
        <row r="196">
          <cell r="C196" t="str">
            <v>31/6</v>
          </cell>
        </row>
        <row r="197">
          <cell r="C197" t="str">
            <v>4A/6</v>
          </cell>
        </row>
        <row r="198">
          <cell r="C198" t="str">
            <v>43/8</v>
          </cell>
        </row>
        <row r="199">
          <cell r="C199" t="str">
            <v>44/4</v>
          </cell>
        </row>
        <row r="200">
          <cell r="C200" t="str">
            <v>3A/2</v>
          </cell>
        </row>
        <row r="201">
          <cell r="C201" t="str">
            <v>40A/0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BA85-6E60-4D82-B0FA-F04938F32083}">
  <dimension ref="A1:K20"/>
  <sheetViews>
    <sheetView tabSelected="1" workbookViewId="0">
      <selection activeCell="E8" sqref="E8"/>
    </sheetView>
  </sheetViews>
  <sheetFormatPr defaultRowHeight="14.5" x14ac:dyDescent="0.35"/>
  <cols>
    <col min="1" max="1" width="11.26953125" bestFit="1" customWidth="1"/>
    <col min="2" max="2" width="43.36328125" bestFit="1" customWidth="1"/>
    <col min="3" max="3" width="10.90625" bestFit="1" customWidth="1"/>
    <col min="4" max="4" width="13.453125" bestFit="1" customWidth="1"/>
    <col min="5" max="5" width="12.1796875" bestFit="1" customWidth="1"/>
    <col min="6" max="6" width="17.81640625" bestFit="1" customWidth="1"/>
    <col min="7" max="7" width="15.7265625" bestFit="1" customWidth="1"/>
    <col min="8" max="8" width="16.26953125" bestFit="1" customWidth="1"/>
    <col min="9" max="9" width="20.81640625" bestFit="1" customWidth="1"/>
    <col min="10" max="10" width="19.54296875" bestFit="1" customWidth="1"/>
    <col min="11" max="11" width="22.08984375" bestFit="1" customWidth="1"/>
  </cols>
  <sheetData>
    <row r="1" spans="1:11" x14ac:dyDescent="0.35">
      <c r="A1" s="1" t="s">
        <v>384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</row>
    <row r="2" spans="1:11" x14ac:dyDescent="0.35">
      <c r="A2" s="2" t="s">
        <v>395</v>
      </c>
      <c r="B2" s="2" t="s">
        <v>396</v>
      </c>
      <c r="C2" s="2" t="s">
        <v>397</v>
      </c>
      <c r="D2" s="3">
        <v>45363</v>
      </c>
      <c r="E2" s="3">
        <v>46002</v>
      </c>
      <c r="F2" s="2" t="s">
        <v>398</v>
      </c>
      <c r="G2" s="2" t="s">
        <v>399</v>
      </c>
      <c r="H2" s="2" t="s">
        <v>400</v>
      </c>
      <c r="I2" s="2" t="s">
        <v>401</v>
      </c>
      <c r="J2" s="2" t="s">
        <v>402</v>
      </c>
      <c r="K2" s="2" t="s">
        <v>403</v>
      </c>
    </row>
    <row r="3" spans="1:11" x14ac:dyDescent="0.35">
      <c r="A3" s="2"/>
      <c r="B3" s="2"/>
      <c r="C3" s="2"/>
      <c r="D3" s="2"/>
      <c r="E3" s="3"/>
      <c r="F3" s="2"/>
      <c r="G3" s="2"/>
      <c r="H3" s="2"/>
      <c r="I3" s="2"/>
      <c r="J3" s="2" t="s">
        <v>404</v>
      </c>
      <c r="K3" s="2" t="s">
        <v>405</v>
      </c>
    </row>
    <row r="4" spans="1:11" x14ac:dyDescent="0.35">
      <c r="A4" s="2"/>
      <c r="B4" s="2"/>
      <c r="C4" s="2"/>
      <c r="D4" s="2"/>
      <c r="E4" s="2"/>
      <c r="F4" s="2"/>
      <c r="G4" s="2"/>
      <c r="H4" s="2"/>
      <c r="I4" s="2"/>
      <c r="J4" s="2" t="s">
        <v>406</v>
      </c>
      <c r="K4" t="s">
        <v>407</v>
      </c>
    </row>
    <row r="5" spans="1:11" x14ac:dyDescent="0.35">
      <c r="A5" s="2"/>
      <c r="B5" s="2"/>
      <c r="C5" s="2"/>
      <c r="D5" s="2"/>
      <c r="E5" s="2"/>
      <c r="F5" s="2"/>
      <c r="G5" s="2"/>
      <c r="H5" s="2"/>
      <c r="I5" s="2"/>
      <c r="J5" s="2" t="s">
        <v>408</v>
      </c>
      <c r="K5" s="2" t="s">
        <v>135</v>
      </c>
    </row>
    <row r="6" spans="1:11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 t="s">
        <v>409</v>
      </c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 t="s">
        <v>410</v>
      </c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411</v>
      </c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 t="s">
        <v>412</v>
      </c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 t="s">
        <v>413</v>
      </c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 t="s">
        <v>414</v>
      </c>
    </row>
    <row r="12" spans="1:11" x14ac:dyDescent="0.35">
      <c r="K12" s="2" t="s">
        <v>415</v>
      </c>
    </row>
    <row r="13" spans="1:11" x14ac:dyDescent="0.35">
      <c r="K13" s="2" t="s">
        <v>289</v>
      </c>
    </row>
    <row r="14" spans="1:11" x14ac:dyDescent="0.35">
      <c r="K14" s="2" t="s">
        <v>192</v>
      </c>
    </row>
    <row r="15" spans="1:11" x14ac:dyDescent="0.35">
      <c r="K15" s="2" t="s">
        <v>416</v>
      </c>
    </row>
    <row r="16" spans="1:11" x14ac:dyDescent="0.35">
      <c r="K16" s="2" t="s">
        <v>417</v>
      </c>
    </row>
    <row r="17" spans="11:11" x14ac:dyDescent="0.35">
      <c r="K17" s="2" t="s">
        <v>418</v>
      </c>
    </row>
    <row r="18" spans="11:11" x14ac:dyDescent="0.35">
      <c r="K18" s="2" t="s">
        <v>419</v>
      </c>
    </row>
    <row r="19" spans="11:11" x14ac:dyDescent="0.35">
      <c r="K19" s="2" t="s">
        <v>420</v>
      </c>
    </row>
    <row r="20" spans="11:11" x14ac:dyDescent="0.35">
      <c r="K20" s="2" t="s"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0CDE-DD90-4111-9385-941F684B0A93}">
  <dimension ref="A1:L285"/>
  <sheetViews>
    <sheetView topLeftCell="A235" workbookViewId="0">
      <selection activeCell="K244" sqref="K244"/>
    </sheetView>
  </sheetViews>
  <sheetFormatPr defaultRowHeight="14.5" x14ac:dyDescent="0.35"/>
  <sheetData>
    <row r="1" spans="1:12" ht="43.5" x14ac:dyDescent="0.3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4" t="s">
        <v>9</v>
      </c>
      <c r="K1" s="4" t="s">
        <v>10</v>
      </c>
      <c r="L1" s="10" t="s">
        <v>11</v>
      </c>
    </row>
    <row r="2" spans="1:12" ht="15.5" x14ac:dyDescent="0.35">
      <c r="A2" s="11">
        <v>1</v>
      </c>
      <c r="B2" s="11">
        <v>1</v>
      </c>
      <c r="C2" s="12" t="s">
        <v>12</v>
      </c>
      <c r="D2" s="11" t="str">
        <f>IFERROR(VLOOKUP(C2,[1]Foundation!$C$5:$D$551,2,0),"")</f>
        <v>DA+6</v>
      </c>
      <c r="E2" s="13">
        <v>45547</v>
      </c>
      <c r="F2" s="13">
        <v>45556</v>
      </c>
      <c r="G2" s="14" t="s">
        <v>13</v>
      </c>
      <c r="H2" s="15">
        <f t="shared" ref="H2:H65" si="0">VLOOKUP(D2,$D$255:$I$284,6,0)</f>
        <v>43.804423999999997</v>
      </c>
      <c r="I2" s="16">
        <f t="shared" ref="I2:I65" si="1">IFERROR(VLOOKUP(D2,$D$255:$K$284,8,0)/10^5,"")</f>
        <v>4.0811880970015997</v>
      </c>
      <c r="J2" s="17" t="s">
        <v>14</v>
      </c>
      <c r="K2" s="18" t="s">
        <v>15</v>
      </c>
      <c r="L2" s="19"/>
    </row>
    <row r="3" spans="1:12" ht="15.5" x14ac:dyDescent="0.35">
      <c r="A3" s="11">
        <f t="shared" ref="A3:A66" si="2">A2+1</f>
        <v>2</v>
      </c>
      <c r="B3" s="11">
        <v>2</v>
      </c>
      <c r="C3" s="20" t="s">
        <v>16</v>
      </c>
      <c r="D3" s="11" t="str">
        <f>IFERROR(VLOOKUP(C3,[1]Foundation!$C$5:$D$551,2,0),"")</f>
        <v>DA+0</v>
      </c>
      <c r="E3" s="13">
        <f>F2</f>
        <v>45556</v>
      </c>
      <c r="F3" s="13">
        <v>45562</v>
      </c>
      <c r="G3" s="14" t="s">
        <v>13</v>
      </c>
      <c r="H3" s="15">
        <f t="shared" si="0"/>
        <v>36.159755999999994</v>
      </c>
      <c r="I3" s="16">
        <f t="shared" si="1"/>
        <v>3.3689466109103994</v>
      </c>
      <c r="J3" s="17" t="s">
        <v>14</v>
      </c>
      <c r="K3" s="18" t="s">
        <v>15</v>
      </c>
      <c r="L3" s="19"/>
    </row>
    <row r="4" spans="1:12" ht="15.5" x14ac:dyDescent="0.35">
      <c r="A4" s="11">
        <f t="shared" si="2"/>
        <v>3</v>
      </c>
      <c r="B4" s="11">
        <v>1</v>
      </c>
      <c r="C4" s="12" t="s">
        <v>17</v>
      </c>
      <c r="D4" s="11" t="str">
        <f>IFERROR(VLOOKUP(C4,[1]Foundation!$C$5:$D$551,2,0),"")</f>
        <v>DA+0</v>
      </c>
      <c r="E4" s="13">
        <f>F3+1</f>
        <v>45563</v>
      </c>
      <c r="F4" s="13">
        <v>45568</v>
      </c>
      <c r="G4" s="14" t="s">
        <v>13</v>
      </c>
      <c r="H4" s="15">
        <f t="shared" si="0"/>
        <v>36.159755999999994</v>
      </c>
      <c r="I4" s="16">
        <f t="shared" si="1"/>
        <v>3.3689466109103994</v>
      </c>
      <c r="J4" s="17" t="s">
        <v>14</v>
      </c>
      <c r="K4" s="18" t="s">
        <v>15</v>
      </c>
      <c r="L4" s="19"/>
    </row>
    <row r="5" spans="1:12" ht="15.5" x14ac:dyDescent="0.35">
      <c r="A5" s="11">
        <f t="shared" si="2"/>
        <v>4</v>
      </c>
      <c r="B5" s="11">
        <v>2</v>
      </c>
      <c r="C5" s="20" t="s">
        <v>18</v>
      </c>
      <c r="D5" s="11" t="str">
        <f>IFERROR(VLOOKUP(C5,[1]Foundation!$C$5:$D$551,2,0),"")</f>
        <v>DA+3</v>
      </c>
      <c r="E5" s="13">
        <v>45568</v>
      </c>
      <c r="F5" s="13">
        <v>45573</v>
      </c>
      <c r="G5" s="14" t="s">
        <v>13</v>
      </c>
      <c r="H5" s="15">
        <f t="shared" si="0"/>
        <v>37.931087999999995</v>
      </c>
      <c r="I5" s="16">
        <f t="shared" si="1"/>
        <v>3.5339787792191997</v>
      </c>
      <c r="J5" s="17" t="s">
        <v>14</v>
      </c>
      <c r="K5" s="18" t="s">
        <v>15</v>
      </c>
      <c r="L5" s="19"/>
    </row>
    <row r="6" spans="1:12" ht="15.5" x14ac:dyDescent="0.35">
      <c r="A6" s="11">
        <f t="shared" si="2"/>
        <v>5</v>
      </c>
      <c r="B6" s="11">
        <v>3</v>
      </c>
      <c r="C6" s="20" t="s">
        <v>19</v>
      </c>
      <c r="D6" s="11" t="str">
        <f>IFERROR(VLOOKUP(C6,[1]Foundation!$C$5:$D$551,2,0),"")</f>
        <v>DA+9</v>
      </c>
      <c r="E6" s="13">
        <v>45568</v>
      </c>
      <c r="F6" s="13">
        <v>45579</v>
      </c>
      <c r="G6" s="14" t="s">
        <v>13</v>
      </c>
      <c r="H6" s="15">
        <f t="shared" si="0"/>
        <v>45.697022000000004</v>
      </c>
      <c r="I6" s="16">
        <f t="shared" si="1"/>
        <v>4.2575184245048003</v>
      </c>
      <c r="J6" s="17" t="s">
        <v>14</v>
      </c>
      <c r="K6" s="18" t="s">
        <v>15</v>
      </c>
      <c r="L6" s="19"/>
    </row>
    <row r="7" spans="1:12" ht="15.5" x14ac:dyDescent="0.35">
      <c r="A7" s="11">
        <f t="shared" si="2"/>
        <v>6</v>
      </c>
      <c r="B7" s="11">
        <v>4</v>
      </c>
      <c r="C7" s="20" t="s">
        <v>20</v>
      </c>
      <c r="D7" s="11" t="str">
        <f>IFERROR(VLOOKUP(C7,[1]Foundation!$C$5:$D$551,2,0),"")</f>
        <v>DA+0</v>
      </c>
      <c r="E7" s="13">
        <v>45574</v>
      </c>
      <c r="F7" s="13">
        <v>45582</v>
      </c>
      <c r="G7" s="14" t="s">
        <v>13</v>
      </c>
      <c r="H7" s="15">
        <f t="shared" si="0"/>
        <v>36.159755999999994</v>
      </c>
      <c r="I7" s="16">
        <f t="shared" si="1"/>
        <v>3.3689466109103994</v>
      </c>
      <c r="J7" s="17" t="s">
        <v>21</v>
      </c>
      <c r="K7" s="18" t="s">
        <v>15</v>
      </c>
      <c r="L7" s="19"/>
    </row>
    <row r="8" spans="1:12" ht="15.5" x14ac:dyDescent="0.35">
      <c r="A8" s="11">
        <f t="shared" si="2"/>
        <v>7</v>
      </c>
      <c r="B8" s="11">
        <v>5</v>
      </c>
      <c r="C8" s="20" t="s">
        <v>22</v>
      </c>
      <c r="D8" s="11" t="str">
        <f>IFERROR(VLOOKUP(C8,[1]Foundation!$C$5:$D$551,2,0),"")</f>
        <v>DA+6</v>
      </c>
      <c r="E8" s="13">
        <f>F6</f>
        <v>45579</v>
      </c>
      <c r="F8" s="13">
        <v>45590</v>
      </c>
      <c r="G8" s="14" t="s">
        <v>13</v>
      </c>
      <c r="H8" s="15">
        <f t="shared" si="0"/>
        <v>43.804423999999997</v>
      </c>
      <c r="I8" s="16">
        <f t="shared" si="1"/>
        <v>4.0811880970015997</v>
      </c>
      <c r="J8" s="17" t="s">
        <v>14</v>
      </c>
      <c r="K8" s="18" t="s">
        <v>15</v>
      </c>
      <c r="L8" s="19"/>
    </row>
    <row r="9" spans="1:12" ht="15.5" x14ac:dyDescent="0.35">
      <c r="A9" s="11">
        <f t="shared" si="2"/>
        <v>8</v>
      </c>
      <c r="B9" s="11">
        <v>1</v>
      </c>
      <c r="C9" s="20" t="s">
        <v>23</v>
      </c>
      <c r="D9" s="21" t="str">
        <f>IFERROR(VLOOKUP(C9,[1]Foundation!$C$5:$D$551,2,0),"")</f>
        <v>DA+0</v>
      </c>
      <c r="E9" s="13">
        <v>45608</v>
      </c>
      <c r="F9" s="13">
        <v>45620</v>
      </c>
      <c r="G9" s="14" t="s">
        <v>24</v>
      </c>
      <c r="H9" s="15">
        <f t="shared" si="0"/>
        <v>36.159755999999994</v>
      </c>
      <c r="I9" s="16">
        <f t="shared" si="1"/>
        <v>3.3689466109103994</v>
      </c>
      <c r="J9" s="14" t="s">
        <v>25</v>
      </c>
      <c r="K9" s="18" t="s">
        <v>15</v>
      </c>
      <c r="L9" s="22"/>
    </row>
    <row r="10" spans="1:12" ht="15.5" x14ac:dyDescent="0.35">
      <c r="A10" s="11">
        <f t="shared" si="2"/>
        <v>9</v>
      </c>
      <c r="B10" s="11">
        <v>2</v>
      </c>
      <c r="C10" s="20" t="s">
        <v>26</v>
      </c>
      <c r="D10" s="21" t="str">
        <f>IFERROR(VLOOKUP(C10,[1]Foundation!$C$5:$D$551,2,0),"")</f>
        <v>DA+3</v>
      </c>
      <c r="E10" s="13">
        <v>45610</v>
      </c>
      <c r="F10" s="13">
        <v>45621</v>
      </c>
      <c r="G10" s="14" t="s">
        <v>27</v>
      </c>
      <c r="H10" s="15">
        <f t="shared" si="0"/>
        <v>37.931087999999995</v>
      </c>
      <c r="I10" s="16">
        <f t="shared" si="1"/>
        <v>3.5339787792191997</v>
      </c>
      <c r="J10" s="17" t="s">
        <v>28</v>
      </c>
      <c r="K10" s="18" t="s">
        <v>15</v>
      </c>
      <c r="L10" s="19"/>
    </row>
    <row r="11" spans="1:12" ht="15.5" x14ac:dyDescent="0.35">
      <c r="A11" s="11">
        <f t="shared" si="2"/>
        <v>10</v>
      </c>
      <c r="B11" s="11">
        <v>1</v>
      </c>
      <c r="C11" s="20" t="s">
        <v>29</v>
      </c>
      <c r="D11" s="21" t="str">
        <f>IFERROR(VLOOKUP(C11,[1]Foundation!$C$5:$D$551,2,0),"")</f>
        <v>DA+6</v>
      </c>
      <c r="E11" s="13">
        <v>45621</v>
      </c>
      <c r="F11" s="13">
        <v>45630</v>
      </c>
      <c r="G11" s="14" t="s">
        <v>24</v>
      </c>
      <c r="H11" s="15">
        <f t="shared" si="0"/>
        <v>43.804423999999997</v>
      </c>
      <c r="I11" s="16">
        <f t="shared" si="1"/>
        <v>4.0811880970015997</v>
      </c>
      <c r="J11" s="17" t="s">
        <v>25</v>
      </c>
      <c r="K11" s="18" t="s">
        <v>15</v>
      </c>
      <c r="L11" s="19"/>
    </row>
    <row r="12" spans="1:12" ht="15.5" x14ac:dyDescent="0.35">
      <c r="A12" s="11">
        <f t="shared" si="2"/>
        <v>11</v>
      </c>
      <c r="B12" s="11">
        <v>2</v>
      </c>
      <c r="C12" s="20" t="s">
        <v>30</v>
      </c>
      <c r="D12" s="21" t="str">
        <f>IFERROR(VLOOKUP(C12,[1]Foundation!$C$5:$D$551,2,0),"")</f>
        <v>DA+0</v>
      </c>
      <c r="E12" s="13">
        <v>45622</v>
      </c>
      <c r="F12" s="13">
        <v>45638</v>
      </c>
      <c r="G12" s="14" t="s">
        <v>27</v>
      </c>
      <c r="H12" s="15">
        <f t="shared" si="0"/>
        <v>36.159755999999994</v>
      </c>
      <c r="I12" s="16">
        <f t="shared" si="1"/>
        <v>3.3689466109103994</v>
      </c>
      <c r="J12" s="17" t="s">
        <v>25</v>
      </c>
      <c r="K12" s="18" t="s">
        <v>15</v>
      </c>
      <c r="L12" s="19"/>
    </row>
    <row r="13" spans="1:12" ht="15.5" x14ac:dyDescent="0.35">
      <c r="A13" s="11">
        <f t="shared" si="2"/>
        <v>12</v>
      </c>
      <c r="B13" s="11">
        <v>3</v>
      </c>
      <c r="C13" s="20" t="s">
        <v>31</v>
      </c>
      <c r="D13" s="21" t="str">
        <f>IFERROR(VLOOKUP(C13,[1]Foundation!$C$5:$D$551,2,0),"")</f>
        <v>DA+1.5</v>
      </c>
      <c r="E13" s="13">
        <v>45631</v>
      </c>
      <c r="F13" s="13">
        <v>45642</v>
      </c>
      <c r="G13" s="14" t="s">
        <v>24</v>
      </c>
      <c r="H13" s="15">
        <f t="shared" si="0"/>
        <v>37.138323999999997</v>
      </c>
      <c r="I13" s="16">
        <f t="shared" si="1"/>
        <v>3.4601182257615997</v>
      </c>
      <c r="J13" s="17" t="s">
        <v>14</v>
      </c>
      <c r="K13" s="18" t="s">
        <v>15</v>
      </c>
      <c r="L13" s="19"/>
    </row>
    <row r="14" spans="1:12" ht="15.5" x14ac:dyDescent="0.35">
      <c r="A14" s="11">
        <f t="shared" si="2"/>
        <v>13</v>
      </c>
      <c r="B14" s="11">
        <v>4</v>
      </c>
      <c r="C14" s="20" t="s">
        <v>32</v>
      </c>
      <c r="D14" s="21" t="str">
        <f>IFERROR(VLOOKUP(C14,[1]Foundation!$C$5:$D$551,2,0),"")</f>
        <v>DA-3</v>
      </c>
      <c r="E14" s="13">
        <v>45633</v>
      </c>
      <c r="F14" s="13">
        <v>45642</v>
      </c>
      <c r="G14" s="14" t="s">
        <v>33</v>
      </c>
      <c r="H14" s="15">
        <f t="shared" si="0"/>
        <v>34.789810000000003</v>
      </c>
      <c r="I14" s="16">
        <f t="shared" si="1"/>
        <v>3.2413109340040003</v>
      </c>
      <c r="J14" s="17" t="s">
        <v>34</v>
      </c>
      <c r="K14" s="18" t="s">
        <v>15</v>
      </c>
      <c r="L14" s="19"/>
    </row>
    <row r="15" spans="1:12" ht="15.5" x14ac:dyDescent="0.35">
      <c r="A15" s="11">
        <f t="shared" si="2"/>
        <v>14</v>
      </c>
      <c r="B15" s="11">
        <v>5</v>
      </c>
      <c r="C15" s="20" t="s">
        <v>35</v>
      </c>
      <c r="D15" s="21" t="str">
        <f>IFERROR(VLOOKUP(C15,[1]Foundation!$C$5:$D$551,2,0),"")</f>
        <v>DA+1.5</v>
      </c>
      <c r="E15" s="13">
        <v>45639</v>
      </c>
      <c r="F15" s="13">
        <v>45647</v>
      </c>
      <c r="G15" s="14" t="s">
        <v>27</v>
      </c>
      <c r="H15" s="15">
        <f t="shared" si="0"/>
        <v>37.138323999999997</v>
      </c>
      <c r="I15" s="16">
        <f t="shared" si="1"/>
        <v>3.4601182257615997</v>
      </c>
      <c r="J15" s="17" t="s">
        <v>36</v>
      </c>
      <c r="K15" s="18" t="s">
        <v>15</v>
      </c>
      <c r="L15" s="19"/>
    </row>
    <row r="16" spans="1:12" ht="15.5" x14ac:dyDescent="0.35">
      <c r="A16" s="11">
        <f t="shared" si="2"/>
        <v>15</v>
      </c>
      <c r="B16" s="11">
        <v>6</v>
      </c>
      <c r="C16" s="20" t="s">
        <v>37</v>
      </c>
      <c r="D16" s="21" t="str">
        <f>IFERROR(VLOOKUP(C16,[1]Foundation!$C$5:$D$551,2,0),"")</f>
        <v>DA+3</v>
      </c>
      <c r="E16" s="13">
        <v>45639</v>
      </c>
      <c r="F16" s="13">
        <v>45648</v>
      </c>
      <c r="G16" s="14" t="s">
        <v>33</v>
      </c>
      <c r="H16" s="15">
        <f t="shared" si="0"/>
        <v>37.931087999999995</v>
      </c>
      <c r="I16" s="16">
        <f t="shared" si="1"/>
        <v>3.5339787792191997</v>
      </c>
      <c r="J16" s="17" t="s">
        <v>21</v>
      </c>
      <c r="K16" s="18" t="s">
        <v>15</v>
      </c>
      <c r="L16" s="19"/>
    </row>
    <row r="17" spans="1:12" ht="15.5" x14ac:dyDescent="0.35">
      <c r="A17" s="11">
        <f t="shared" si="2"/>
        <v>16</v>
      </c>
      <c r="B17" s="11">
        <v>7</v>
      </c>
      <c r="C17" s="20" t="s">
        <v>38</v>
      </c>
      <c r="D17" s="21" t="str">
        <f>IFERROR(VLOOKUP(C17,[1]Foundation!$C$5:$D$551,2,0),"")</f>
        <v>DA+3</v>
      </c>
      <c r="E17" s="13">
        <v>45643</v>
      </c>
      <c r="F17" s="13">
        <v>45650</v>
      </c>
      <c r="G17" s="14" t="s">
        <v>33</v>
      </c>
      <c r="H17" s="15">
        <f t="shared" si="0"/>
        <v>37.931087999999995</v>
      </c>
      <c r="I17" s="16">
        <f t="shared" si="1"/>
        <v>3.5339787792191997</v>
      </c>
      <c r="J17" s="17" t="s">
        <v>34</v>
      </c>
      <c r="K17" s="18" t="s">
        <v>15</v>
      </c>
      <c r="L17" s="19"/>
    </row>
    <row r="18" spans="1:12" ht="15.5" x14ac:dyDescent="0.35">
      <c r="A18" s="11">
        <f t="shared" si="2"/>
        <v>17</v>
      </c>
      <c r="B18" s="11">
        <v>8</v>
      </c>
      <c r="C18" s="20" t="s">
        <v>39</v>
      </c>
      <c r="D18" s="21" t="str">
        <f>IFERROR(VLOOKUP(C18,[1]Foundation!$C$5:$D$551,2,0),"")</f>
        <v>DA+3</v>
      </c>
      <c r="E18" s="13">
        <v>45639</v>
      </c>
      <c r="F18" s="13">
        <v>45651</v>
      </c>
      <c r="G18" s="14" t="s">
        <v>40</v>
      </c>
      <c r="H18" s="15">
        <f t="shared" si="0"/>
        <v>37.931087999999995</v>
      </c>
      <c r="I18" s="16">
        <f t="shared" si="1"/>
        <v>3.5339787792191997</v>
      </c>
      <c r="J18" s="17" t="s">
        <v>41</v>
      </c>
      <c r="K18" s="18" t="s">
        <v>15</v>
      </c>
      <c r="L18" s="19" t="s">
        <v>42</v>
      </c>
    </row>
    <row r="19" spans="1:12" ht="15.5" x14ac:dyDescent="0.35">
      <c r="A19" s="11">
        <f t="shared" si="2"/>
        <v>18</v>
      </c>
      <c r="B19" s="11">
        <v>9</v>
      </c>
      <c r="C19" s="20" t="s">
        <v>43</v>
      </c>
      <c r="D19" s="21" t="str">
        <f>IFERROR(VLOOKUP(C19,[1]Foundation!$C$5:$D$551,2,0),"")</f>
        <v>DA-3</v>
      </c>
      <c r="E19" s="13">
        <v>45641</v>
      </c>
      <c r="F19" s="13">
        <v>45652</v>
      </c>
      <c r="G19" s="14" t="s">
        <v>44</v>
      </c>
      <c r="H19" s="15">
        <f t="shared" si="0"/>
        <v>34.789810000000003</v>
      </c>
      <c r="I19" s="16">
        <f t="shared" si="1"/>
        <v>3.2413109340040003</v>
      </c>
      <c r="J19" s="17" t="s">
        <v>25</v>
      </c>
      <c r="K19" s="18" t="s">
        <v>15</v>
      </c>
      <c r="L19" s="19" t="s">
        <v>45</v>
      </c>
    </row>
    <row r="20" spans="1:12" ht="15.5" x14ac:dyDescent="0.35">
      <c r="A20" s="11">
        <f t="shared" si="2"/>
        <v>19</v>
      </c>
      <c r="B20" s="11">
        <v>10</v>
      </c>
      <c r="C20" s="20" t="s">
        <v>46</v>
      </c>
      <c r="D20" s="21" t="str">
        <f>IFERROR(VLOOKUP(C20,[1]Foundation!$C$5:$D$551,2,0),"")</f>
        <v>DA+6</v>
      </c>
      <c r="E20" s="13">
        <v>45649</v>
      </c>
      <c r="F20" s="13">
        <v>45654</v>
      </c>
      <c r="G20" s="14" t="s">
        <v>33</v>
      </c>
      <c r="H20" s="15">
        <f t="shared" si="0"/>
        <v>43.804423999999997</v>
      </c>
      <c r="I20" s="16">
        <f t="shared" si="1"/>
        <v>4.0811880970015997</v>
      </c>
      <c r="J20" s="17" t="s">
        <v>21</v>
      </c>
      <c r="K20" s="18" t="s">
        <v>15</v>
      </c>
      <c r="L20" s="19" t="s">
        <v>47</v>
      </c>
    </row>
    <row r="21" spans="1:12" ht="15.5" x14ac:dyDescent="0.35">
      <c r="A21" s="11">
        <f t="shared" si="2"/>
        <v>20</v>
      </c>
      <c r="B21" s="11">
        <v>11</v>
      </c>
      <c r="C21" s="20" t="s">
        <v>48</v>
      </c>
      <c r="D21" s="21" t="str">
        <f>IFERROR(VLOOKUP(C21,[1]Foundation!$C$5:$D$551,2,0),"")</f>
        <v>DA+9</v>
      </c>
      <c r="E21" s="13">
        <v>45643</v>
      </c>
      <c r="F21" s="13">
        <v>45655</v>
      </c>
      <c r="G21" s="14" t="s">
        <v>24</v>
      </c>
      <c r="H21" s="15">
        <f t="shared" si="0"/>
        <v>45.697022000000004</v>
      </c>
      <c r="I21" s="16">
        <f t="shared" si="1"/>
        <v>4.2575184245048003</v>
      </c>
      <c r="J21" s="17" t="s">
        <v>14</v>
      </c>
      <c r="K21" s="18" t="s">
        <v>15</v>
      </c>
      <c r="L21" s="19" t="s">
        <v>49</v>
      </c>
    </row>
    <row r="22" spans="1:12" ht="15.5" x14ac:dyDescent="0.35">
      <c r="A22" s="11">
        <f t="shared" si="2"/>
        <v>21</v>
      </c>
      <c r="B22" s="11">
        <v>12</v>
      </c>
      <c r="C22" s="20" t="s">
        <v>50</v>
      </c>
      <c r="D22" s="21" t="str">
        <f>IFERROR(VLOOKUP(C22,[1]Foundation!$C$5:$D$551,2,0),"")</f>
        <v>DA-3</v>
      </c>
      <c r="E22" s="13">
        <v>45648</v>
      </c>
      <c r="F22" s="13">
        <v>45655</v>
      </c>
      <c r="G22" s="14" t="s">
        <v>27</v>
      </c>
      <c r="H22" s="15">
        <f t="shared" si="0"/>
        <v>34.789810000000003</v>
      </c>
      <c r="I22" s="16">
        <f t="shared" si="1"/>
        <v>3.2413109340040003</v>
      </c>
      <c r="J22" s="17" t="s">
        <v>36</v>
      </c>
      <c r="K22" s="18" t="s">
        <v>15</v>
      </c>
      <c r="L22" s="19" t="s">
        <v>51</v>
      </c>
    </row>
    <row r="23" spans="1:12" ht="15.5" x14ac:dyDescent="0.35">
      <c r="A23" s="11">
        <f t="shared" si="2"/>
        <v>22</v>
      </c>
      <c r="B23" s="11">
        <v>13</v>
      </c>
      <c r="C23" s="20" t="s">
        <v>52</v>
      </c>
      <c r="D23" s="21" t="str">
        <f>IFERROR(VLOOKUP(C23,[1]Foundation!$C$5:$D$551,2,0),"")</f>
        <v>DA+3</v>
      </c>
      <c r="E23" s="13">
        <v>45650</v>
      </c>
      <c r="F23" s="13">
        <v>45657</v>
      </c>
      <c r="G23" s="14" t="s">
        <v>33</v>
      </c>
      <c r="H23" s="15">
        <f t="shared" si="0"/>
        <v>37.931087999999995</v>
      </c>
      <c r="I23" s="16">
        <f t="shared" si="1"/>
        <v>3.5339787792191997</v>
      </c>
      <c r="J23" s="17" t="s">
        <v>25</v>
      </c>
      <c r="K23" s="18" t="s">
        <v>15</v>
      </c>
      <c r="L23" s="19" t="s">
        <v>53</v>
      </c>
    </row>
    <row r="24" spans="1:12" ht="15.5" x14ac:dyDescent="0.35">
      <c r="A24" s="11">
        <f t="shared" si="2"/>
        <v>23</v>
      </c>
      <c r="B24" s="11">
        <v>1</v>
      </c>
      <c r="C24" s="20" t="s">
        <v>54</v>
      </c>
      <c r="D24" s="21" t="str">
        <f>IFERROR(VLOOKUP(C24,[1]Foundation!$C$5:$D$551,2,0),"")</f>
        <v>DA+6</v>
      </c>
      <c r="E24" s="13">
        <v>45653</v>
      </c>
      <c r="F24" s="13">
        <v>45660</v>
      </c>
      <c r="G24" s="14" t="s">
        <v>44</v>
      </c>
      <c r="H24" s="15">
        <f t="shared" si="0"/>
        <v>43.804423999999997</v>
      </c>
      <c r="I24" s="16">
        <f t="shared" si="1"/>
        <v>4.0811880970015997</v>
      </c>
      <c r="J24" s="17" t="s">
        <v>55</v>
      </c>
      <c r="K24" s="18" t="s">
        <v>15</v>
      </c>
      <c r="L24" s="19" t="s">
        <v>45</v>
      </c>
    </row>
    <row r="25" spans="1:12" ht="15.5" x14ac:dyDescent="0.35">
      <c r="A25" s="11">
        <f t="shared" si="2"/>
        <v>24</v>
      </c>
      <c r="B25" s="11">
        <v>2</v>
      </c>
      <c r="C25" s="20" t="s">
        <v>56</v>
      </c>
      <c r="D25" s="21" t="str">
        <f>IFERROR(VLOOKUP(C25,[1]Foundation!$C$5:$D$551,2,0),"")</f>
        <v>DA+3</v>
      </c>
      <c r="E25" s="13">
        <v>45650</v>
      </c>
      <c r="F25" s="13">
        <v>45660</v>
      </c>
      <c r="G25" s="14" t="s">
        <v>40</v>
      </c>
      <c r="H25" s="15">
        <f t="shared" si="0"/>
        <v>37.931087999999995</v>
      </c>
      <c r="I25" s="16">
        <f t="shared" si="1"/>
        <v>3.5339787792191997</v>
      </c>
      <c r="J25" s="17" t="s">
        <v>41</v>
      </c>
      <c r="K25" s="18" t="s">
        <v>15</v>
      </c>
      <c r="L25" s="19" t="s">
        <v>42</v>
      </c>
    </row>
    <row r="26" spans="1:12" x14ac:dyDescent="0.35">
      <c r="A26" s="11">
        <f t="shared" si="2"/>
        <v>25</v>
      </c>
      <c r="B26" s="11">
        <v>3</v>
      </c>
      <c r="C26" s="23" t="s">
        <v>57</v>
      </c>
      <c r="D26" s="21" t="str">
        <f>IFERROR(VLOOKUP(C26,[1]Foundation!$C$5:$D$551,2,0),"")</f>
        <v>DA+6</v>
      </c>
      <c r="E26" s="13">
        <v>45655</v>
      </c>
      <c r="F26" s="13">
        <v>45662</v>
      </c>
      <c r="G26" s="24" t="s">
        <v>33</v>
      </c>
      <c r="H26" s="15">
        <f t="shared" si="0"/>
        <v>43.804423999999997</v>
      </c>
      <c r="I26" s="16">
        <f t="shared" si="1"/>
        <v>4.0811880970015997</v>
      </c>
      <c r="J26" s="24" t="s">
        <v>21</v>
      </c>
      <c r="K26" s="18" t="s">
        <v>15</v>
      </c>
      <c r="L26" s="25" t="s">
        <v>47</v>
      </c>
    </row>
    <row r="27" spans="1:12" ht="15.5" x14ac:dyDescent="0.35">
      <c r="A27" s="11">
        <f t="shared" si="2"/>
        <v>26</v>
      </c>
      <c r="B27" s="11">
        <v>4</v>
      </c>
      <c r="C27" s="20" t="s">
        <v>58</v>
      </c>
      <c r="D27" s="21" t="str">
        <f>IFERROR(VLOOKUP(C27,[1]Foundation!$C$5:$D$551,2,0),"")</f>
        <v>DA+1.5</v>
      </c>
      <c r="E27" s="13">
        <v>45656</v>
      </c>
      <c r="F27" s="13">
        <v>45664</v>
      </c>
      <c r="G27" s="14" t="s">
        <v>27</v>
      </c>
      <c r="H27" s="15">
        <f t="shared" si="0"/>
        <v>37.138323999999997</v>
      </c>
      <c r="I27" s="16">
        <f t="shared" si="1"/>
        <v>3.4601182257615997</v>
      </c>
      <c r="J27" s="17" t="s">
        <v>36</v>
      </c>
      <c r="K27" s="18" t="s">
        <v>15</v>
      </c>
      <c r="L27" s="19" t="s">
        <v>51</v>
      </c>
    </row>
    <row r="28" spans="1:12" x14ac:dyDescent="0.35">
      <c r="A28" s="11">
        <f t="shared" si="2"/>
        <v>27</v>
      </c>
      <c r="B28" s="11">
        <v>5</v>
      </c>
      <c r="C28" s="23" t="s">
        <v>59</v>
      </c>
      <c r="D28" s="21" t="str">
        <f>IFERROR(VLOOKUP(C28,[1]Foundation!$C$5:$D$551,2,0),"")</f>
        <v>DA+3</v>
      </c>
      <c r="E28" s="13">
        <v>45658</v>
      </c>
      <c r="F28" s="13">
        <v>45665</v>
      </c>
      <c r="G28" s="14" t="s">
        <v>33</v>
      </c>
      <c r="H28" s="15">
        <f t="shared" si="0"/>
        <v>37.931087999999995</v>
      </c>
      <c r="I28" s="16">
        <f t="shared" si="1"/>
        <v>3.5339787792191997</v>
      </c>
      <c r="J28" s="14" t="s">
        <v>25</v>
      </c>
      <c r="K28" s="18" t="s">
        <v>15</v>
      </c>
      <c r="L28" s="19" t="s">
        <v>53</v>
      </c>
    </row>
    <row r="29" spans="1:12" ht="15.5" x14ac:dyDescent="0.35">
      <c r="A29" s="11">
        <f t="shared" si="2"/>
        <v>28</v>
      </c>
      <c r="B29" s="11">
        <v>6</v>
      </c>
      <c r="C29" s="20" t="s">
        <v>60</v>
      </c>
      <c r="D29" s="21" t="str">
        <f>IFERROR(VLOOKUP(C29,[1]Foundation!$C$5:$D$551,2,0),"")</f>
        <v>DA+3</v>
      </c>
      <c r="E29" s="13">
        <v>45656</v>
      </c>
      <c r="F29" s="13">
        <v>45666</v>
      </c>
      <c r="G29" s="14" t="s">
        <v>24</v>
      </c>
      <c r="H29" s="15">
        <f t="shared" si="0"/>
        <v>37.931087999999995</v>
      </c>
      <c r="I29" s="16">
        <f t="shared" si="1"/>
        <v>3.5339787792191997</v>
      </c>
      <c r="J29" s="17" t="s">
        <v>14</v>
      </c>
      <c r="K29" s="18" t="s">
        <v>15</v>
      </c>
      <c r="L29" s="19" t="s">
        <v>49</v>
      </c>
    </row>
    <row r="30" spans="1:12" x14ac:dyDescent="0.35">
      <c r="A30" s="11">
        <f t="shared" si="2"/>
        <v>29</v>
      </c>
      <c r="B30" s="11">
        <v>7</v>
      </c>
      <c r="C30" s="23" t="s">
        <v>61</v>
      </c>
      <c r="D30" s="21" t="str">
        <f>IFERROR(VLOOKUP(C30,[1]Foundation!$C$5:$D$551,2,0),"")</f>
        <v>DA+9</v>
      </c>
      <c r="E30" s="13">
        <v>45661</v>
      </c>
      <c r="F30" s="13">
        <v>45666</v>
      </c>
      <c r="G30" s="14" t="s">
        <v>44</v>
      </c>
      <c r="H30" s="15">
        <f t="shared" si="0"/>
        <v>45.697022000000004</v>
      </c>
      <c r="I30" s="16">
        <f t="shared" si="1"/>
        <v>4.2575184245048003</v>
      </c>
      <c r="J30" s="17" t="s">
        <v>55</v>
      </c>
      <c r="K30" s="18" t="s">
        <v>15</v>
      </c>
      <c r="L30" s="19" t="s">
        <v>45</v>
      </c>
    </row>
    <row r="31" spans="1:12" x14ac:dyDescent="0.35">
      <c r="A31" s="11">
        <f t="shared" si="2"/>
        <v>30</v>
      </c>
      <c r="B31" s="11">
        <v>8</v>
      </c>
      <c r="C31" s="23" t="s">
        <v>62</v>
      </c>
      <c r="D31" s="21" t="str">
        <f>IFERROR(VLOOKUP(C31,[1]Foundation!$C$5:$D$551,2,0),"")</f>
        <v>DA+9</v>
      </c>
      <c r="E31" s="13">
        <v>45661</v>
      </c>
      <c r="F31" s="13">
        <v>45668</v>
      </c>
      <c r="G31" s="14" t="s">
        <v>40</v>
      </c>
      <c r="H31" s="15">
        <f t="shared" si="0"/>
        <v>45.697022000000004</v>
      </c>
      <c r="I31" s="16">
        <f t="shared" si="1"/>
        <v>4.2575184245048003</v>
      </c>
      <c r="J31" s="17" t="s">
        <v>41</v>
      </c>
      <c r="K31" s="18" t="s">
        <v>15</v>
      </c>
      <c r="L31" s="19" t="s">
        <v>42</v>
      </c>
    </row>
    <row r="32" spans="1:12" x14ac:dyDescent="0.35">
      <c r="A32" s="11">
        <f t="shared" si="2"/>
        <v>31</v>
      </c>
      <c r="B32" s="11">
        <v>9</v>
      </c>
      <c r="C32" s="26" t="s">
        <v>63</v>
      </c>
      <c r="D32" s="21" t="str">
        <f>IFERROR(VLOOKUP(C32,[1]Foundation!$C$5:$D$551,2,0),"")</f>
        <v>DA+9</v>
      </c>
      <c r="E32" s="13">
        <v>45663</v>
      </c>
      <c r="F32" s="13">
        <v>45670</v>
      </c>
      <c r="G32" s="24" t="s">
        <v>33</v>
      </c>
      <c r="H32" s="15">
        <f t="shared" si="0"/>
        <v>45.697022000000004</v>
      </c>
      <c r="I32" s="16">
        <f t="shared" si="1"/>
        <v>4.2575184245048003</v>
      </c>
      <c r="J32" s="24" t="s">
        <v>21</v>
      </c>
      <c r="K32" s="18" t="s">
        <v>15</v>
      </c>
      <c r="L32" s="25" t="s">
        <v>47</v>
      </c>
    </row>
    <row r="33" spans="1:12" x14ac:dyDescent="0.35">
      <c r="A33" s="11">
        <f t="shared" si="2"/>
        <v>32</v>
      </c>
      <c r="B33" s="11">
        <v>10</v>
      </c>
      <c r="C33" s="26" t="s">
        <v>64</v>
      </c>
      <c r="D33" s="21" t="str">
        <f>IFERROR(VLOOKUP(C33,[1]Foundation!$C$5:$D$551,2,0),"")</f>
        <v>DA+3</v>
      </c>
      <c r="E33" s="13">
        <v>45667</v>
      </c>
      <c r="F33" s="13">
        <v>45672</v>
      </c>
      <c r="G33" s="14" t="s">
        <v>44</v>
      </c>
      <c r="H33" s="15">
        <f t="shared" si="0"/>
        <v>37.931087999999995</v>
      </c>
      <c r="I33" s="16">
        <f t="shared" si="1"/>
        <v>3.5339787792191997</v>
      </c>
      <c r="J33" s="14" t="s">
        <v>55</v>
      </c>
      <c r="K33" s="18" t="s">
        <v>15</v>
      </c>
      <c r="L33" s="19" t="s">
        <v>45</v>
      </c>
    </row>
    <row r="34" spans="1:12" x14ac:dyDescent="0.35">
      <c r="A34" s="11">
        <f t="shared" si="2"/>
        <v>33</v>
      </c>
      <c r="B34" s="11">
        <v>11</v>
      </c>
      <c r="C34" s="26" t="s">
        <v>65</v>
      </c>
      <c r="D34" s="21" t="str">
        <f>IFERROR(VLOOKUP(C34,[1]Foundation!$C$5:$D$551,2,0),"")</f>
        <v>DA+3</v>
      </c>
      <c r="E34" s="13">
        <v>45665</v>
      </c>
      <c r="F34" s="13">
        <v>45673</v>
      </c>
      <c r="G34" s="14" t="s">
        <v>33</v>
      </c>
      <c r="H34" s="15">
        <f t="shared" si="0"/>
        <v>37.931087999999995</v>
      </c>
      <c r="I34" s="16">
        <f t="shared" si="1"/>
        <v>3.5339787792191997</v>
      </c>
      <c r="J34" s="14" t="s">
        <v>25</v>
      </c>
      <c r="K34" s="18" t="s">
        <v>15</v>
      </c>
      <c r="L34" s="19" t="s">
        <v>53</v>
      </c>
    </row>
    <row r="35" spans="1:12" x14ac:dyDescent="0.35">
      <c r="A35" s="11">
        <f t="shared" si="2"/>
        <v>34</v>
      </c>
      <c r="B35" s="11">
        <v>12</v>
      </c>
      <c r="C35" s="26" t="s">
        <v>66</v>
      </c>
      <c r="D35" s="21" t="str">
        <f>IFERROR(VLOOKUP(C35,[1]Foundation!$C$5:$D$551,2,0),"")</f>
        <v>DA+6</v>
      </c>
      <c r="E35" s="13">
        <v>45664</v>
      </c>
      <c r="F35" s="13">
        <v>45676</v>
      </c>
      <c r="G35" s="14" t="s">
        <v>27</v>
      </c>
      <c r="H35" s="15">
        <f t="shared" si="0"/>
        <v>43.804423999999997</v>
      </c>
      <c r="I35" s="16">
        <f t="shared" si="1"/>
        <v>4.0811880970015997</v>
      </c>
      <c r="J35" s="14" t="s">
        <v>36</v>
      </c>
      <c r="K35" s="18" t="s">
        <v>15</v>
      </c>
      <c r="L35" s="19" t="s">
        <v>51</v>
      </c>
    </row>
    <row r="36" spans="1:12" x14ac:dyDescent="0.35">
      <c r="A36" s="11">
        <f t="shared" si="2"/>
        <v>35</v>
      </c>
      <c r="B36" s="11">
        <v>13</v>
      </c>
      <c r="C36" s="26" t="s">
        <v>67</v>
      </c>
      <c r="D36" s="21" t="str">
        <f>IFERROR(VLOOKUP(C36,[1]Foundation!$C$5:$D$551,2,0),"")</f>
        <v>DA+9</v>
      </c>
      <c r="E36" s="13">
        <v>45671</v>
      </c>
      <c r="F36" s="13">
        <v>45676</v>
      </c>
      <c r="G36" s="14" t="s">
        <v>33</v>
      </c>
      <c r="H36" s="15">
        <f t="shared" si="0"/>
        <v>45.697022000000004</v>
      </c>
      <c r="I36" s="16">
        <f t="shared" si="1"/>
        <v>4.2575184245048003</v>
      </c>
      <c r="J36" s="14" t="s">
        <v>21</v>
      </c>
      <c r="K36" s="18" t="s">
        <v>15</v>
      </c>
      <c r="L36" s="19" t="s">
        <v>47</v>
      </c>
    </row>
    <row r="37" spans="1:12" x14ac:dyDescent="0.35">
      <c r="A37" s="11">
        <f t="shared" si="2"/>
        <v>36</v>
      </c>
      <c r="B37" s="11">
        <v>14</v>
      </c>
      <c r="C37" s="26" t="s">
        <v>68</v>
      </c>
      <c r="D37" s="21" t="str">
        <f>IFERROR(VLOOKUP(C37,[1]Foundation!$C$5:$D$551,2,0),"")</f>
        <v>DA+3</v>
      </c>
      <c r="E37" s="13">
        <v>45673</v>
      </c>
      <c r="F37" s="13">
        <v>45677</v>
      </c>
      <c r="G37" s="14" t="s">
        <v>44</v>
      </c>
      <c r="H37" s="15">
        <f t="shared" si="0"/>
        <v>37.931087999999995</v>
      </c>
      <c r="I37" s="16">
        <f t="shared" si="1"/>
        <v>3.5339787792191997</v>
      </c>
      <c r="J37" s="14" t="s">
        <v>55</v>
      </c>
      <c r="K37" s="18" t="s">
        <v>15</v>
      </c>
      <c r="L37" s="19" t="s">
        <v>45</v>
      </c>
    </row>
    <row r="38" spans="1:12" ht="15.5" x14ac:dyDescent="0.35">
      <c r="A38" s="11">
        <f t="shared" si="2"/>
        <v>37</v>
      </c>
      <c r="B38" s="11">
        <v>15</v>
      </c>
      <c r="C38" s="20" t="s">
        <v>69</v>
      </c>
      <c r="D38" s="21" t="str">
        <f>IFERROR(VLOOKUP(C38,[1]Foundation!$C$5:$D$551,2,0),"")</f>
        <v>DA+9</v>
      </c>
      <c r="E38" s="13">
        <v>45667</v>
      </c>
      <c r="F38" s="13">
        <v>45678</v>
      </c>
      <c r="G38" s="14" t="s">
        <v>24</v>
      </c>
      <c r="H38" s="15">
        <f t="shared" si="0"/>
        <v>45.697022000000004</v>
      </c>
      <c r="I38" s="16">
        <f t="shared" si="1"/>
        <v>4.2575184245048003</v>
      </c>
      <c r="J38" s="17" t="s">
        <v>14</v>
      </c>
      <c r="K38" s="18" t="s">
        <v>15</v>
      </c>
      <c r="L38" s="19" t="s">
        <v>49</v>
      </c>
    </row>
    <row r="39" spans="1:12" x14ac:dyDescent="0.35">
      <c r="A39" s="11">
        <f t="shared" si="2"/>
        <v>38</v>
      </c>
      <c r="B39" s="11">
        <v>16</v>
      </c>
      <c r="C39" s="26" t="s">
        <v>70</v>
      </c>
      <c r="D39" s="21" t="str">
        <f>IFERROR(VLOOKUP(C39,[1]Foundation!$C$5:$D$551,2,0),"")</f>
        <v>DA+9</v>
      </c>
      <c r="E39" s="13">
        <v>45668</v>
      </c>
      <c r="F39" s="13">
        <v>45679</v>
      </c>
      <c r="G39" s="14" t="s">
        <v>40</v>
      </c>
      <c r="H39" s="15">
        <f t="shared" si="0"/>
        <v>45.697022000000004</v>
      </c>
      <c r="I39" s="16">
        <f t="shared" si="1"/>
        <v>4.2575184245048003</v>
      </c>
      <c r="J39" s="14" t="s">
        <v>41</v>
      </c>
      <c r="K39" s="18" t="s">
        <v>15</v>
      </c>
      <c r="L39" s="19" t="s">
        <v>42</v>
      </c>
    </row>
    <row r="40" spans="1:12" x14ac:dyDescent="0.35">
      <c r="A40" s="11">
        <f t="shared" si="2"/>
        <v>39</v>
      </c>
      <c r="B40" s="11">
        <v>17</v>
      </c>
      <c r="C40" s="26" t="s">
        <v>71</v>
      </c>
      <c r="D40" s="21" t="str">
        <f>IFERROR(VLOOKUP(C40,[1]Foundation!$C$5:$D$551,2,0),"")</f>
        <v>DA+1.5</v>
      </c>
      <c r="E40" s="13">
        <v>45674</v>
      </c>
      <c r="F40" s="13">
        <v>45679</v>
      </c>
      <c r="G40" s="14" t="s">
        <v>33</v>
      </c>
      <c r="H40" s="15">
        <f t="shared" si="0"/>
        <v>37.138323999999997</v>
      </c>
      <c r="I40" s="16">
        <f t="shared" si="1"/>
        <v>3.4601182257615997</v>
      </c>
      <c r="J40" s="14" t="s">
        <v>25</v>
      </c>
      <c r="K40" s="18" t="s">
        <v>15</v>
      </c>
      <c r="L40" s="19" t="s">
        <v>53</v>
      </c>
    </row>
    <row r="41" spans="1:12" x14ac:dyDescent="0.35">
      <c r="A41" s="21">
        <f t="shared" si="2"/>
        <v>40</v>
      </c>
      <c r="B41" s="21">
        <v>18</v>
      </c>
      <c r="C41" s="27" t="s">
        <v>72</v>
      </c>
      <c r="D41" s="21" t="str">
        <f>IFERROR(VLOOKUP(C41,[1]Foundation!$C$5:$D$551,2,0),"")</f>
        <v>DA+1.5</v>
      </c>
      <c r="E41" s="13">
        <v>45674</v>
      </c>
      <c r="F41" s="13">
        <v>45681</v>
      </c>
      <c r="G41" s="14" t="s">
        <v>33</v>
      </c>
      <c r="H41" s="15">
        <f t="shared" si="0"/>
        <v>37.138323999999997</v>
      </c>
      <c r="I41" s="16">
        <f t="shared" si="1"/>
        <v>3.4601182257615997</v>
      </c>
      <c r="J41" s="14" t="s">
        <v>21</v>
      </c>
      <c r="K41" s="18" t="s">
        <v>15</v>
      </c>
      <c r="L41" s="22" t="s">
        <v>47</v>
      </c>
    </row>
    <row r="42" spans="1:12" x14ac:dyDescent="0.35">
      <c r="A42" s="21">
        <f t="shared" si="2"/>
        <v>41</v>
      </c>
      <c r="B42" s="21">
        <v>19</v>
      </c>
      <c r="C42" s="27" t="s">
        <v>73</v>
      </c>
      <c r="D42" s="21" t="str">
        <f>IFERROR(VLOOKUP(C42,[1]Foundation!$C$5:$D$551,2,0),"")</f>
        <v>DA+9</v>
      </c>
      <c r="E42" s="13">
        <f>F37</f>
        <v>45677</v>
      </c>
      <c r="F42" s="13">
        <v>45682</v>
      </c>
      <c r="G42" s="14" t="s">
        <v>44</v>
      </c>
      <c r="H42" s="15">
        <f t="shared" si="0"/>
        <v>45.697022000000004</v>
      </c>
      <c r="I42" s="16">
        <f t="shared" si="1"/>
        <v>4.2575184245048003</v>
      </c>
      <c r="J42" s="14" t="s">
        <v>55</v>
      </c>
      <c r="K42" s="18" t="s">
        <v>15</v>
      </c>
      <c r="L42" s="22" t="s">
        <v>45</v>
      </c>
    </row>
    <row r="43" spans="1:12" ht="15.5" x14ac:dyDescent="0.35">
      <c r="A43" s="11">
        <f t="shared" si="2"/>
        <v>42</v>
      </c>
      <c r="B43" s="11">
        <v>20</v>
      </c>
      <c r="C43" s="20" t="s">
        <v>74</v>
      </c>
      <c r="D43" s="21" t="str">
        <f>IFERROR(VLOOKUP(C43,[1]Foundation!$C$5:$D$551,2,0),"")</f>
        <v>DA+9</v>
      </c>
      <c r="E43" s="13">
        <f>F38</f>
        <v>45678</v>
      </c>
      <c r="F43" s="13">
        <v>45686</v>
      </c>
      <c r="G43" s="14" t="s">
        <v>24</v>
      </c>
      <c r="H43" s="15">
        <f t="shared" si="0"/>
        <v>45.697022000000004</v>
      </c>
      <c r="I43" s="16">
        <f t="shared" si="1"/>
        <v>4.2575184245048003</v>
      </c>
      <c r="J43" s="17" t="s">
        <v>14</v>
      </c>
      <c r="K43" s="18" t="s">
        <v>15</v>
      </c>
      <c r="L43" s="19" t="s">
        <v>49</v>
      </c>
    </row>
    <row r="44" spans="1:12" ht="15.5" x14ac:dyDescent="0.35">
      <c r="A44" s="11">
        <f t="shared" si="2"/>
        <v>43</v>
      </c>
      <c r="B44" s="11">
        <v>21</v>
      </c>
      <c r="C44" s="20" t="s">
        <v>75</v>
      </c>
      <c r="D44" s="21" t="str">
        <f>IFERROR(VLOOKUP(C44,[1]Foundation!$C$5:$D$551,2,0),"")</f>
        <v>DA+3</v>
      </c>
      <c r="E44" s="13">
        <v>45681</v>
      </c>
      <c r="F44" s="13">
        <v>45686</v>
      </c>
      <c r="G44" s="14" t="s">
        <v>33</v>
      </c>
      <c r="H44" s="15">
        <f t="shared" si="0"/>
        <v>37.931087999999995</v>
      </c>
      <c r="I44" s="16">
        <f t="shared" si="1"/>
        <v>3.5339787792191997</v>
      </c>
      <c r="J44" s="17" t="s">
        <v>21</v>
      </c>
      <c r="K44" s="18" t="s">
        <v>15</v>
      </c>
      <c r="L44" s="19" t="s">
        <v>47</v>
      </c>
    </row>
    <row r="45" spans="1:12" x14ac:dyDescent="0.35">
      <c r="A45" s="21">
        <f t="shared" si="2"/>
        <v>44</v>
      </c>
      <c r="B45" s="21">
        <v>22</v>
      </c>
      <c r="C45" s="27" t="s">
        <v>76</v>
      </c>
      <c r="D45" s="21" t="str">
        <f>IFERROR(VLOOKUP(C45,[1]Foundation!$C$5:$D$551,2,0),"")</f>
        <v>DA+3</v>
      </c>
      <c r="E45" s="13">
        <v>45682</v>
      </c>
      <c r="F45" s="13">
        <v>45687</v>
      </c>
      <c r="G45" s="14" t="s">
        <v>77</v>
      </c>
      <c r="H45" s="15">
        <f t="shared" si="0"/>
        <v>37.931087999999995</v>
      </c>
      <c r="I45" s="16">
        <f t="shared" si="1"/>
        <v>3.5339787792191997</v>
      </c>
      <c r="J45" s="14" t="s">
        <v>55</v>
      </c>
      <c r="K45" s="18" t="s">
        <v>15</v>
      </c>
      <c r="L45" s="22" t="s">
        <v>45</v>
      </c>
    </row>
    <row r="46" spans="1:12" x14ac:dyDescent="0.35">
      <c r="A46" s="21">
        <f t="shared" si="2"/>
        <v>45</v>
      </c>
      <c r="B46" s="21">
        <v>23</v>
      </c>
      <c r="C46" s="27" t="s">
        <v>78</v>
      </c>
      <c r="D46" s="21" t="str">
        <f>IFERROR(VLOOKUP(C46,[1]Foundation!$C$5:$D$551,2,0),"")</f>
        <v>DA+3</v>
      </c>
      <c r="E46" s="13">
        <f>F39</f>
        <v>45679</v>
      </c>
      <c r="F46" s="13">
        <v>45687</v>
      </c>
      <c r="G46" s="14" t="s">
        <v>40</v>
      </c>
      <c r="H46" s="15">
        <f t="shared" si="0"/>
        <v>37.931087999999995</v>
      </c>
      <c r="I46" s="16">
        <f t="shared" si="1"/>
        <v>3.5339787792191997</v>
      </c>
      <c r="J46" s="14" t="s">
        <v>41</v>
      </c>
      <c r="K46" s="18" t="s">
        <v>15</v>
      </c>
      <c r="L46" s="22" t="s">
        <v>42</v>
      </c>
    </row>
    <row r="47" spans="1:12" x14ac:dyDescent="0.35">
      <c r="A47" s="21">
        <f t="shared" si="2"/>
        <v>46</v>
      </c>
      <c r="B47" s="21">
        <v>24</v>
      </c>
      <c r="C47" s="27" t="s">
        <v>79</v>
      </c>
      <c r="D47" s="21" t="str">
        <f>IFERROR(VLOOKUP(C47,[1]Foundation!$C$5:$D$551,2,0),"")</f>
        <v>DB1+6</v>
      </c>
      <c r="E47" s="13">
        <f>F40</f>
        <v>45679</v>
      </c>
      <c r="F47" s="13">
        <v>45688</v>
      </c>
      <c r="G47" s="14" t="s">
        <v>33</v>
      </c>
      <c r="H47" s="15">
        <f t="shared" si="0"/>
        <v>65.027778999999995</v>
      </c>
      <c r="I47" s="16">
        <f t="shared" si="1"/>
        <v>6.0585341249835993</v>
      </c>
      <c r="J47" s="14" t="s">
        <v>25</v>
      </c>
      <c r="K47" s="18" t="s">
        <v>15</v>
      </c>
      <c r="L47" s="22" t="s">
        <v>80</v>
      </c>
    </row>
    <row r="48" spans="1:12" ht="15.5" x14ac:dyDescent="0.35">
      <c r="A48" s="11">
        <f t="shared" si="2"/>
        <v>47</v>
      </c>
      <c r="B48" s="11">
        <v>25</v>
      </c>
      <c r="C48" s="20" t="s">
        <v>81</v>
      </c>
      <c r="D48" s="21" t="str">
        <f>IFERROR(VLOOKUP(C48,[1]Foundation!$C$5:$D$551,2,0),"")</f>
        <v>DB1+6</v>
      </c>
      <c r="E48" s="13">
        <v>45674</v>
      </c>
      <c r="F48" s="13">
        <v>45688</v>
      </c>
      <c r="G48" s="14" t="s">
        <v>24</v>
      </c>
      <c r="H48" s="15">
        <f t="shared" si="0"/>
        <v>65.027778999999995</v>
      </c>
      <c r="I48" s="16">
        <f t="shared" si="1"/>
        <v>6.0585341249835993</v>
      </c>
      <c r="J48" s="17" t="s">
        <v>36</v>
      </c>
      <c r="K48" s="18" t="s">
        <v>15</v>
      </c>
      <c r="L48" s="19" t="s">
        <v>51</v>
      </c>
    </row>
    <row r="49" spans="1:12" x14ac:dyDescent="0.35">
      <c r="A49" s="21">
        <f t="shared" si="2"/>
        <v>48</v>
      </c>
      <c r="B49" s="21">
        <v>1</v>
      </c>
      <c r="C49" s="27" t="s">
        <v>82</v>
      </c>
      <c r="D49" s="21" t="str">
        <f>IFERROR(VLOOKUP(C49,[1]Foundation!$C$5:$D$551,2,0),"")</f>
        <v>DA+0</v>
      </c>
      <c r="E49" s="13">
        <v>45687</v>
      </c>
      <c r="F49" s="13">
        <v>45691</v>
      </c>
      <c r="G49" s="14" t="s">
        <v>77</v>
      </c>
      <c r="H49" s="15">
        <f t="shared" si="0"/>
        <v>36.159755999999994</v>
      </c>
      <c r="I49" s="28">
        <f t="shared" si="1"/>
        <v>3.3689466109103994</v>
      </c>
      <c r="J49" s="14" t="s">
        <v>55</v>
      </c>
      <c r="K49" s="29" t="s">
        <v>15</v>
      </c>
      <c r="L49" s="22" t="s">
        <v>45</v>
      </c>
    </row>
    <row r="50" spans="1:12" ht="15.5" x14ac:dyDescent="0.35">
      <c r="A50" s="11">
        <f t="shared" si="2"/>
        <v>49</v>
      </c>
      <c r="B50" s="11">
        <v>2</v>
      </c>
      <c r="C50" s="20" t="s">
        <v>83</v>
      </c>
      <c r="D50" s="21" t="str">
        <f>IFERROR(VLOOKUP(C50,[1]Foundation!$C$5:$D$551,2,0),"")</f>
        <v>DA+6</v>
      </c>
      <c r="E50" s="13">
        <v>45686</v>
      </c>
      <c r="F50" s="13">
        <v>45692</v>
      </c>
      <c r="G50" s="14" t="s">
        <v>44</v>
      </c>
      <c r="H50" s="15">
        <f t="shared" si="0"/>
        <v>43.804423999999997</v>
      </c>
      <c r="I50" s="16">
        <f t="shared" si="1"/>
        <v>4.0811880970015997</v>
      </c>
      <c r="J50" s="17" t="s">
        <v>21</v>
      </c>
      <c r="K50" s="18" t="s">
        <v>15</v>
      </c>
      <c r="L50" s="19" t="s">
        <v>84</v>
      </c>
    </row>
    <row r="51" spans="1:12" ht="15.5" x14ac:dyDescent="0.35">
      <c r="A51" s="11">
        <f t="shared" si="2"/>
        <v>50</v>
      </c>
      <c r="B51" s="11">
        <v>3</v>
      </c>
      <c r="C51" s="20" t="s">
        <v>85</v>
      </c>
      <c r="D51" s="21" t="str">
        <f>IFERROR(VLOOKUP(C51,[1]Foundation!$C$5:$D$551,2,0),"")</f>
        <v>DA+1.5</v>
      </c>
      <c r="E51" s="13">
        <v>45686</v>
      </c>
      <c r="F51" s="13">
        <v>45695</v>
      </c>
      <c r="G51" s="14" t="s">
        <v>40</v>
      </c>
      <c r="H51" s="15">
        <f t="shared" si="0"/>
        <v>37.138323999999997</v>
      </c>
      <c r="I51" s="16">
        <f t="shared" si="1"/>
        <v>3.4601182257615997</v>
      </c>
      <c r="J51" s="17" t="s">
        <v>41</v>
      </c>
      <c r="K51" s="18" t="s">
        <v>15</v>
      </c>
      <c r="L51" s="19" t="s">
        <v>42</v>
      </c>
    </row>
    <row r="52" spans="1:12" x14ac:dyDescent="0.35">
      <c r="A52" s="21">
        <f t="shared" si="2"/>
        <v>51</v>
      </c>
      <c r="B52" s="21">
        <v>4</v>
      </c>
      <c r="C52" s="27" t="s">
        <v>86</v>
      </c>
      <c r="D52" s="21" t="str">
        <f>IFERROR(VLOOKUP(C52,[1]Foundation!$C$5:$D$551,2,0),"")</f>
        <v>DA+6</v>
      </c>
      <c r="E52" s="13">
        <v>45686</v>
      </c>
      <c r="F52" s="13">
        <v>45696</v>
      </c>
      <c r="G52" s="14" t="s">
        <v>27</v>
      </c>
      <c r="H52" s="15">
        <f t="shared" si="0"/>
        <v>43.804423999999997</v>
      </c>
      <c r="I52" s="28">
        <f t="shared" si="1"/>
        <v>4.0811880970015997</v>
      </c>
      <c r="J52" s="14" t="s">
        <v>14</v>
      </c>
      <c r="K52" s="29" t="s">
        <v>15</v>
      </c>
      <c r="L52" s="22" t="s">
        <v>49</v>
      </c>
    </row>
    <row r="53" spans="1:12" x14ac:dyDescent="0.35">
      <c r="A53" s="21">
        <f t="shared" si="2"/>
        <v>52</v>
      </c>
      <c r="B53" s="21">
        <v>5</v>
      </c>
      <c r="C53" s="27" t="s">
        <v>87</v>
      </c>
      <c r="D53" s="21" t="str">
        <f>IFERROR(VLOOKUP(C53,[1]Foundation!$C$5:$D$551,2,0),"")</f>
        <v>DA+6</v>
      </c>
      <c r="E53" s="13">
        <v>45691</v>
      </c>
      <c r="F53" s="13">
        <v>45696</v>
      </c>
      <c r="G53" s="14" t="s">
        <v>77</v>
      </c>
      <c r="H53" s="15">
        <f t="shared" si="0"/>
        <v>43.804423999999997</v>
      </c>
      <c r="I53" s="28">
        <f t="shared" si="1"/>
        <v>4.0811880970015997</v>
      </c>
      <c r="J53" s="14" t="s">
        <v>55</v>
      </c>
      <c r="K53" s="29" t="s">
        <v>15</v>
      </c>
      <c r="L53" s="22" t="s">
        <v>45</v>
      </c>
    </row>
    <row r="54" spans="1:12" x14ac:dyDescent="0.35">
      <c r="A54" s="21">
        <f t="shared" si="2"/>
        <v>53</v>
      </c>
      <c r="B54" s="21">
        <v>6</v>
      </c>
      <c r="C54" s="27" t="s">
        <v>88</v>
      </c>
      <c r="D54" s="21" t="str">
        <f>IFERROR(VLOOKUP(C54,[1]Foundation!$C$5:$D$551,2,0),"")</f>
        <v>DA-1.5</v>
      </c>
      <c r="E54" s="13">
        <v>45688</v>
      </c>
      <c r="F54" s="13">
        <v>45698</v>
      </c>
      <c r="G54" s="14" t="s">
        <v>33</v>
      </c>
      <c r="H54" s="15">
        <f t="shared" si="0"/>
        <v>35.601761999999994</v>
      </c>
      <c r="I54" s="28">
        <f t="shared" si="1"/>
        <v>3.3169592027207995</v>
      </c>
      <c r="J54" s="14" t="s">
        <v>25</v>
      </c>
      <c r="K54" s="29" t="s">
        <v>15</v>
      </c>
      <c r="L54" s="22" t="s">
        <v>80</v>
      </c>
    </row>
    <row r="55" spans="1:12" ht="15.5" x14ac:dyDescent="0.35">
      <c r="A55" s="11">
        <f t="shared" si="2"/>
        <v>54</v>
      </c>
      <c r="B55" s="11">
        <v>7</v>
      </c>
      <c r="C55" s="20" t="s">
        <v>89</v>
      </c>
      <c r="D55" s="21" t="str">
        <f>IFERROR(VLOOKUP(C55,[1]Foundation!$C$5:$D$551,2,0),"")</f>
        <v>DA+1.5</v>
      </c>
      <c r="E55" s="13">
        <v>45693</v>
      </c>
      <c r="F55" s="13">
        <v>45698</v>
      </c>
      <c r="G55" s="14" t="s">
        <v>44</v>
      </c>
      <c r="H55" s="15">
        <f t="shared" si="0"/>
        <v>37.138323999999997</v>
      </c>
      <c r="I55" s="16">
        <f t="shared" si="1"/>
        <v>3.4601182257615997</v>
      </c>
      <c r="J55" s="17" t="s">
        <v>21</v>
      </c>
      <c r="K55" s="18" t="s">
        <v>15</v>
      </c>
      <c r="L55" s="19" t="s">
        <v>84</v>
      </c>
    </row>
    <row r="56" spans="1:12" x14ac:dyDescent="0.35">
      <c r="A56" s="21">
        <f t="shared" si="2"/>
        <v>55</v>
      </c>
      <c r="B56" s="21">
        <v>8</v>
      </c>
      <c r="C56" s="27" t="s">
        <v>90</v>
      </c>
      <c r="D56" s="21" t="str">
        <f>IFERROR(VLOOKUP(C56,[1]Foundation!$C$5:$D$551,2,0),"")</f>
        <v>DB1+0</v>
      </c>
      <c r="E56" s="13">
        <v>45697</v>
      </c>
      <c r="F56" s="13">
        <v>45702</v>
      </c>
      <c r="G56" s="14" t="s">
        <v>77</v>
      </c>
      <c r="H56" s="15">
        <f t="shared" si="0"/>
        <v>55.450851000000007</v>
      </c>
      <c r="I56" s="28">
        <f t="shared" si="1"/>
        <v>5.1662670663084009</v>
      </c>
      <c r="J56" s="14" t="s">
        <v>55</v>
      </c>
      <c r="K56" s="29" t="s">
        <v>15</v>
      </c>
      <c r="L56" s="22" t="s">
        <v>45</v>
      </c>
    </row>
    <row r="57" spans="1:12" ht="15.5" x14ac:dyDescent="0.35">
      <c r="A57" s="11">
        <f t="shared" si="2"/>
        <v>56</v>
      </c>
      <c r="B57" s="11">
        <v>9</v>
      </c>
      <c r="C57" s="20" t="s">
        <v>91</v>
      </c>
      <c r="D57" s="21" t="str">
        <f>IFERROR(VLOOKUP(C57,[1]Foundation!$C$5:$D$551,2,0),"")</f>
        <v>DA+3</v>
      </c>
      <c r="E57" s="13">
        <v>45699</v>
      </c>
      <c r="F57" s="13">
        <v>45703</v>
      </c>
      <c r="G57" s="14" t="s">
        <v>44</v>
      </c>
      <c r="H57" s="15">
        <f t="shared" si="0"/>
        <v>37.931087999999995</v>
      </c>
      <c r="I57" s="16">
        <f t="shared" si="1"/>
        <v>3.5339787792191997</v>
      </c>
      <c r="J57" s="17" t="s">
        <v>21</v>
      </c>
      <c r="K57" s="18" t="s">
        <v>15</v>
      </c>
      <c r="L57" s="19" t="s">
        <v>84</v>
      </c>
    </row>
    <row r="58" spans="1:12" ht="15.5" x14ac:dyDescent="0.35">
      <c r="A58" s="11">
        <f t="shared" si="2"/>
        <v>57</v>
      </c>
      <c r="B58" s="11">
        <v>10</v>
      </c>
      <c r="C58" s="20" t="s">
        <v>92</v>
      </c>
      <c r="D58" s="21" t="str">
        <f>IFERROR(VLOOKUP(C58,[1]Foundation!$C$5:$D$551,2,0),"")</f>
        <v>DA+3</v>
      </c>
      <c r="E58" s="13">
        <v>45696</v>
      </c>
      <c r="F58" s="13">
        <v>45704</v>
      </c>
      <c r="G58" s="14" t="s">
        <v>40</v>
      </c>
      <c r="H58" s="15">
        <f t="shared" si="0"/>
        <v>37.931087999999995</v>
      </c>
      <c r="I58" s="16">
        <f t="shared" si="1"/>
        <v>3.5339787792191997</v>
      </c>
      <c r="J58" s="17" t="s">
        <v>41</v>
      </c>
      <c r="K58" s="18" t="s">
        <v>15</v>
      </c>
      <c r="L58" s="19" t="s">
        <v>42</v>
      </c>
    </row>
    <row r="59" spans="1:12" x14ac:dyDescent="0.35">
      <c r="A59" s="21">
        <f t="shared" si="2"/>
        <v>58</v>
      </c>
      <c r="B59" s="21">
        <v>11</v>
      </c>
      <c r="C59" s="27" t="s">
        <v>93</v>
      </c>
      <c r="D59" s="21" t="str">
        <f>IFERROR(VLOOKUP(C59,[1]Foundation!$C$5:$D$551,2,0),"")</f>
        <v>DA+0</v>
      </c>
      <c r="E59" s="13">
        <v>45688</v>
      </c>
      <c r="F59" s="13">
        <v>45706</v>
      </c>
      <c r="G59" s="14" t="s">
        <v>24</v>
      </c>
      <c r="H59" s="15">
        <f t="shared" si="0"/>
        <v>36.159755999999994</v>
      </c>
      <c r="I59" s="28">
        <f t="shared" si="1"/>
        <v>3.3689466109103994</v>
      </c>
      <c r="J59" s="14" t="s">
        <v>36</v>
      </c>
      <c r="K59" s="29" t="s">
        <v>15</v>
      </c>
      <c r="L59" s="22" t="s">
        <v>51</v>
      </c>
    </row>
    <row r="60" spans="1:12" ht="15.5" x14ac:dyDescent="0.35">
      <c r="A60" s="11">
        <f t="shared" si="2"/>
        <v>59</v>
      </c>
      <c r="B60" s="11">
        <v>12</v>
      </c>
      <c r="C60" s="20" t="s">
        <v>94</v>
      </c>
      <c r="D60" s="21" t="str">
        <f>IFERROR(VLOOKUP(C60,[1]Foundation!$C$5:$D$551,2,0),"")</f>
        <v>DA+0</v>
      </c>
      <c r="E60" s="13">
        <v>45703</v>
      </c>
      <c r="F60" s="13">
        <v>45706</v>
      </c>
      <c r="G60" s="14" t="s">
        <v>44</v>
      </c>
      <c r="H60" s="15">
        <f t="shared" si="0"/>
        <v>36.159755999999994</v>
      </c>
      <c r="I60" s="16">
        <f t="shared" si="1"/>
        <v>3.3689466109103994</v>
      </c>
      <c r="J60" s="17" t="s">
        <v>21</v>
      </c>
      <c r="K60" s="18" t="s">
        <v>15</v>
      </c>
      <c r="L60" s="19" t="s">
        <v>84</v>
      </c>
    </row>
    <row r="61" spans="1:12" x14ac:dyDescent="0.35">
      <c r="A61" s="21">
        <f t="shared" si="2"/>
        <v>60</v>
      </c>
      <c r="B61" s="21">
        <v>13</v>
      </c>
      <c r="C61" s="27" t="s">
        <v>95</v>
      </c>
      <c r="D61" s="21" t="str">
        <f>IFERROR(VLOOKUP(C61,[1]Foundation!$C$5:$D$551,2,0),"")</f>
        <v>DA+6</v>
      </c>
      <c r="E61" s="13">
        <v>45699</v>
      </c>
      <c r="F61" s="13">
        <v>45707</v>
      </c>
      <c r="G61" s="14" t="s">
        <v>33</v>
      </c>
      <c r="H61" s="15">
        <f t="shared" si="0"/>
        <v>43.804423999999997</v>
      </c>
      <c r="I61" s="28">
        <f t="shared" si="1"/>
        <v>4.0811880970015997</v>
      </c>
      <c r="J61" s="14" t="s">
        <v>25</v>
      </c>
      <c r="K61" s="29" t="s">
        <v>15</v>
      </c>
      <c r="L61" s="22" t="s">
        <v>80</v>
      </c>
    </row>
    <row r="62" spans="1:12" x14ac:dyDescent="0.35">
      <c r="A62" s="21">
        <f t="shared" si="2"/>
        <v>61</v>
      </c>
      <c r="B62" s="21">
        <v>14</v>
      </c>
      <c r="C62" s="27" t="s">
        <v>96</v>
      </c>
      <c r="D62" s="21" t="str">
        <f>IFERROR(VLOOKUP(C62,[1]Foundation!$C$5:$D$551,2,0),"")</f>
        <v>DA+9</v>
      </c>
      <c r="E62" s="13">
        <v>45702</v>
      </c>
      <c r="F62" s="13">
        <v>45707</v>
      </c>
      <c r="G62" s="14" t="s">
        <v>77</v>
      </c>
      <c r="H62" s="15">
        <f t="shared" si="0"/>
        <v>45.697022000000004</v>
      </c>
      <c r="I62" s="28">
        <f t="shared" si="1"/>
        <v>4.2575184245048003</v>
      </c>
      <c r="J62" s="14" t="s">
        <v>55</v>
      </c>
      <c r="K62" s="29" t="s">
        <v>15</v>
      </c>
      <c r="L62" s="22" t="s">
        <v>45</v>
      </c>
    </row>
    <row r="63" spans="1:12" ht="15.5" x14ac:dyDescent="0.35">
      <c r="A63" s="11">
        <f t="shared" si="2"/>
        <v>62</v>
      </c>
      <c r="B63" s="11">
        <v>15</v>
      </c>
      <c r="C63" s="20" t="s">
        <v>97</v>
      </c>
      <c r="D63" s="21" t="str">
        <f>IFERROR(VLOOKUP(C63,[1]Foundation!$C$5:$D$551,2,0),"")</f>
        <v>DB2+0</v>
      </c>
      <c r="E63" s="13">
        <v>45697</v>
      </c>
      <c r="F63" s="13">
        <v>45711</v>
      </c>
      <c r="G63" s="14" t="s">
        <v>27</v>
      </c>
      <c r="H63" s="15">
        <f t="shared" si="0"/>
        <v>59.500627999999999</v>
      </c>
      <c r="I63" s="16">
        <f t="shared" si="1"/>
        <v>5.5435783097551994</v>
      </c>
      <c r="J63" s="17" t="s">
        <v>14</v>
      </c>
      <c r="K63" s="18" t="s">
        <v>15</v>
      </c>
      <c r="L63" s="19" t="s">
        <v>49</v>
      </c>
    </row>
    <row r="64" spans="1:12" ht="15.5" x14ac:dyDescent="0.35">
      <c r="A64" s="11">
        <f t="shared" si="2"/>
        <v>63</v>
      </c>
      <c r="B64" s="11">
        <v>16</v>
      </c>
      <c r="C64" s="20" t="s">
        <v>98</v>
      </c>
      <c r="D64" s="21" t="str">
        <f>IFERROR(VLOOKUP(C64,[1]Foundation!$C$5:$D$551,2,0),"")</f>
        <v>DA+3</v>
      </c>
      <c r="E64" s="13">
        <v>45706</v>
      </c>
      <c r="F64" s="13">
        <v>45712</v>
      </c>
      <c r="G64" s="14" t="s">
        <v>44</v>
      </c>
      <c r="H64" s="15">
        <f t="shared" si="0"/>
        <v>37.931087999999995</v>
      </c>
      <c r="I64" s="16">
        <f t="shared" si="1"/>
        <v>3.5339787792191997</v>
      </c>
      <c r="J64" s="17" t="s">
        <v>21</v>
      </c>
      <c r="K64" s="18" t="s">
        <v>15</v>
      </c>
      <c r="L64" s="19" t="s">
        <v>84</v>
      </c>
    </row>
    <row r="65" spans="1:12" x14ac:dyDescent="0.35">
      <c r="A65" s="21">
        <f t="shared" si="2"/>
        <v>64</v>
      </c>
      <c r="B65" s="21">
        <v>17</v>
      </c>
      <c r="C65" s="27" t="s">
        <v>99</v>
      </c>
      <c r="D65" s="21" t="str">
        <f>IFERROR(VLOOKUP(C65,[1]Foundation!$C$5:$D$551,2,0),"")</f>
        <v>DA+6</v>
      </c>
      <c r="E65" s="13">
        <v>45708</v>
      </c>
      <c r="F65" s="13">
        <v>45712</v>
      </c>
      <c r="G65" s="14" t="s">
        <v>77</v>
      </c>
      <c r="H65" s="15">
        <f t="shared" si="0"/>
        <v>43.804423999999997</v>
      </c>
      <c r="I65" s="28">
        <f t="shared" si="1"/>
        <v>4.0811880970015997</v>
      </c>
      <c r="J65" s="14" t="s">
        <v>55</v>
      </c>
      <c r="K65" s="29" t="s">
        <v>15</v>
      </c>
      <c r="L65" s="22" t="s">
        <v>45</v>
      </c>
    </row>
    <row r="66" spans="1:12" ht="15.5" x14ac:dyDescent="0.35">
      <c r="A66" s="11">
        <f t="shared" si="2"/>
        <v>65</v>
      </c>
      <c r="B66" s="11">
        <v>18</v>
      </c>
      <c r="C66" s="20" t="s">
        <v>100</v>
      </c>
      <c r="D66" s="21" t="str">
        <f>IFERROR(VLOOKUP(C66,[1]Foundation!$C$5:$D$551,2,0),"")</f>
        <v>DA+3</v>
      </c>
      <c r="E66" s="13">
        <v>45704</v>
      </c>
      <c r="F66" s="13">
        <v>45713</v>
      </c>
      <c r="G66" s="14" t="s">
        <v>40</v>
      </c>
      <c r="H66" s="15">
        <f t="shared" ref="H66:H129" si="3">VLOOKUP(D66,$D$255:$I$284,6,0)</f>
        <v>37.931087999999995</v>
      </c>
      <c r="I66" s="16">
        <f t="shared" ref="I66:I129" si="4">IFERROR(VLOOKUP(D66,$D$255:$K$284,8,0)/10^5,"")</f>
        <v>3.5339787792191997</v>
      </c>
      <c r="J66" s="17" t="s">
        <v>41</v>
      </c>
      <c r="K66" s="18" t="s">
        <v>15</v>
      </c>
      <c r="L66" s="19" t="s">
        <v>42</v>
      </c>
    </row>
    <row r="67" spans="1:12" x14ac:dyDescent="0.35">
      <c r="A67" s="21">
        <f t="shared" ref="A67:A102" si="5">A66+1</f>
        <v>66</v>
      </c>
      <c r="B67" s="21">
        <v>19</v>
      </c>
      <c r="C67" s="27" t="s">
        <v>101</v>
      </c>
      <c r="D67" s="21" t="str">
        <f>IFERROR(VLOOKUP(C67,[1]Foundation!$C$5:$D$551,2,0),"")</f>
        <v>DA+6</v>
      </c>
      <c r="E67" s="13">
        <v>45708</v>
      </c>
      <c r="F67" s="13">
        <v>45715</v>
      </c>
      <c r="G67" s="14" t="s">
        <v>33</v>
      </c>
      <c r="H67" s="15">
        <f t="shared" si="3"/>
        <v>43.804423999999997</v>
      </c>
      <c r="I67" s="28">
        <f t="shared" si="4"/>
        <v>4.0811880970015997</v>
      </c>
      <c r="J67" s="14" t="s">
        <v>25</v>
      </c>
      <c r="K67" s="29" t="s">
        <v>15</v>
      </c>
      <c r="L67" s="22" t="s">
        <v>80</v>
      </c>
    </row>
    <row r="68" spans="1:12" x14ac:dyDescent="0.35">
      <c r="A68" s="21">
        <f t="shared" si="5"/>
        <v>67</v>
      </c>
      <c r="B68" s="21">
        <v>20</v>
      </c>
      <c r="C68" s="27" t="s">
        <v>102</v>
      </c>
      <c r="D68" s="21" t="str">
        <f>IFERROR(VLOOKUP(C68,[1]Foundation!$C$5:$D$551,2,0),"")</f>
        <v>DA+3</v>
      </c>
      <c r="E68" s="13">
        <v>45712</v>
      </c>
      <c r="F68" s="13">
        <v>45716</v>
      </c>
      <c r="G68" s="14" t="s">
        <v>77</v>
      </c>
      <c r="H68" s="15">
        <f t="shared" si="3"/>
        <v>37.931087999999995</v>
      </c>
      <c r="I68" s="28">
        <f t="shared" si="4"/>
        <v>3.5339787792191997</v>
      </c>
      <c r="J68" s="14" t="s">
        <v>25</v>
      </c>
      <c r="K68" s="29" t="s">
        <v>15</v>
      </c>
      <c r="L68" s="22" t="s">
        <v>45</v>
      </c>
    </row>
    <row r="69" spans="1:12" ht="15.5" x14ac:dyDescent="0.35">
      <c r="A69" s="11">
        <f t="shared" si="5"/>
        <v>68</v>
      </c>
      <c r="B69" s="11">
        <v>21</v>
      </c>
      <c r="C69" s="20" t="s">
        <v>103</v>
      </c>
      <c r="D69" s="21" t="str">
        <f>IFERROR(VLOOKUP(C69,[1]Foundation!$C$5:$D$551,2,0),"")</f>
        <v>DA+3</v>
      </c>
      <c r="E69" s="13">
        <v>45712</v>
      </c>
      <c r="F69" s="13">
        <v>45716</v>
      </c>
      <c r="G69" s="14" t="s">
        <v>44</v>
      </c>
      <c r="H69" s="15">
        <f t="shared" si="3"/>
        <v>37.931087999999995</v>
      </c>
      <c r="I69" s="16">
        <f t="shared" si="4"/>
        <v>3.5339787792191997</v>
      </c>
      <c r="J69" s="17" t="s">
        <v>104</v>
      </c>
      <c r="K69" s="18" t="s">
        <v>15</v>
      </c>
      <c r="L69" s="19" t="s">
        <v>84</v>
      </c>
    </row>
    <row r="70" spans="1:12" x14ac:dyDescent="0.35">
      <c r="A70" s="11">
        <f t="shared" si="5"/>
        <v>69</v>
      </c>
      <c r="B70" s="11">
        <v>1</v>
      </c>
      <c r="C70" s="26" t="s">
        <v>105</v>
      </c>
      <c r="D70" s="11" t="str">
        <f>IFERROR(VLOOKUP(C70,[1]Foundation!$C$5:$D$551,2,0),"")</f>
        <v>DA+3</v>
      </c>
      <c r="E70" s="13">
        <f>F59</f>
        <v>45706</v>
      </c>
      <c r="F70" s="13">
        <v>45720</v>
      </c>
      <c r="G70" s="14" t="s">
        <v>24</v>
      </c>
      <c r="H70" s="15">
        <f t="shared" si="3"/>
        <v>37.931087999999995</v>
      </c>
      <c r="I70" s="16">
        <f t="shared" si="4"/>
        <v>3.5339787792191997</v>
      </c>
      <c r="J70" s="17" t="s">
        <v>21</v>
      </c>
      <c r="K70" s="18" t="s">
        <v>15</v>
      </c>
      <c r="L70" s="19" t="s">
        <v>51</v>
      </c>
    </row>
    <row r="71" spans="1:12" x14ac:dyDescent="0.35">
      <c r="A71" s="11">
        <f t="shared" si="5"/>
        <v>70</v>
      </c>
      <c r="B71" s="11">
        <v>2</v>
      </c>
      <c r="C71" s="26" t="s">
        <v>106</v>
      </c>
      <c r="D71" s="11" t="str">
        <f>IFERROR(VLOOKUP(C71,[1]Foundation!$C$5:$D$551,2,0),"")</f>
        <v>DA+0</v>
      </c>
      <c r="E71" s="13">
        <f>F68+1</f>
        <v>45717</v>
      </c>
      <c r="F71" s="13">
        <v>45720</v>
      </c>
      <c r="G71" s="14" t="s">
        <v>77</v>
      </c>
      <c r="H71" s="15">
        <f t="shared" si="3"/>
        <v>36.159755999999994</v>
      </c>
      <c r="I71" s="16">
        <f t="shared" si="4"/>
        <v>3.3689466109103994</v>
      </c>
      <c r="J71" s="17" t="s">
        <v>25</v>
      </c>
      <c r="K71" s="18" t="s">
        <v>15</v>
      </c>
      <c r="L71" s="19" t="s">
        <v>45</v>
      </c>
    </row>
    <row r="72" spans="1:12" ht="15.5" x14ac:dyDescent="0.35">
      <c r="A72" s="11">
        <f t="shared" si="5"/>
        <v>71</v>
      </c>
      <c r="B72" s="11">
        <v>3</v>
      </c>
      <c r="C72" s="20" t="s">
        <v>107</v>
      </c>
      <c r="D72" s="21" t="str">
        <f>IFERROR(VLOOKUP(C72,[1]Foundation!$C$5:$D$551,2,0),"")</f>
        <v>DA+0</v>
      </c>
      <c r="E72" s="13">
        <f>F69+1</f>
        <v>45717</v>
      </c>
      <c r="F72" s="13">
        <v>45722</v>
      </c>
      <c r="G72" s="14" t="s">
        <v>44</v>
      </c>
      <c r="H72" s="15">
        <f t="shared" si="3"/>
        <v>36.159755999999994</v>
      </c>
      <c r="I72" s="16">
        <f t="shared" si="4"/>
        <v>3.3689466109103994</v>
      </c>
      <c r="J72" s="17" t="s">
        <v>104</v>
      </c>
      <c r="K72" s="18" t="s">
        <v>15</v>
      </c>
      <c r="L72" s="19" t="s">
        <v>84</v>
      </c>
    </row>
    <row r="73" spans="1:12" ht="15.5" x14ac:dyDescent="0.35">
      <c r="A73" s="11">
        <f t="shared" si="5"/>
        <v>72</v>
      </c>
      <c r="B73" s="11">
        <v>4</v>
      </c>
      <c r="C73" s="20" t="s">
        <v>108</v>
      </c>
      <c r="D73" s="21" t="str">
        <f>IFERROR(VLOOKUP(C73,[1]Foundation!$C$5:$D$551,2,0),"")</f>
        <v>DA+9</v>
      </c>
      <c r="E73" s="13">
        <f>F66</f>
        <v>45713</v>
      </c>
      <c r="F73" s="13">
        <v>45722</v>
      </c>
      <c r="G73" s="14" t="s">
        <v>40</v>
      </c>
      <c r="H73" s="15">
        <f t="shared" si="3"/>
        <v>45.697022000000004</v>
      </c>
      <c r="I73" s="16">
        <f t="shared" si="4"/>
        <v>4.2575184245048003</v>
      </c>
      <c r="J73" s="17" t="s">
        <v>41</v>
      </c>
      <c r="K73" s="18" t="s">
        <v>15</v>
      </c>
      <c r="L73" s="19" t="s">
        <v>42</v>
      </c>
    </row>
    <row r="74" spans="1:12" ht="15.5" x14ac:dyDescent="0.35">
      <c r="A74" s="11">
        <f t="shared" si="5"/>
        <v>73</v>
      </c>
      <c r="B74" s="11">
        <v>5</v>
      </c>
      <c r="C74" s="20" t="s">
        <v>109</v>
      </c>
      <c r="D74" s="21" t="str">
        <f>IFERROR(VLOOKUP(C74,[1]Foundation!$C$5:$D$551,2,0),"")</f>
        <v>DA+3</v>
      </c>
      <c r="E74" s="13">
        <f>F63+1</f>
        <v>45712</v>
      </c>
      <c r="F74" s="13">
        <v>45724</v>
      </c>
      <c r="G74" s="14" t="s">
        <v>27</v>
      </c>
      <c r="H74" s="15">
        <f t="shared" si="3"/>
        <v>37.931087999999995</v>
      </c>
      <c r="I74" s="16">
        <f t="shared" si="4"/>
        <v>3.5339787792191997</v>
      </c>
      <c r="J74" s="17" t="s">
        <v>104</v>
      </c>
      <c r="K74" s="18" t="s">
        <v>15</v>
      </c>
      <c r="L74" s="19" t="s">
        <v>49</v>
      </c>
    </row>
    <row r="75" spans="1:12" x14ac:dyDescent="0.35">
      <c r="A75" s="11">
        <f t="shared" si="5"/>
        <v>74</v>
      </c>
      <c r="B75" s="11">
        <v>6</v>
      </c>
      <c r="C75" s="26" t="s">
        <v>110</v>
      </c>
      <c r="D75" s="11" t="str">
        <f>IFERROR(VLOOKUP(C75,[1]Foundation!$C$5:$D$551,2,0),"")</f>
        <v>DA+6</v>
      </c>
      <c r="E75" s="13">
        <f>F71+1</f>
        <v>45721</v>
      </c>
      <c r="F75" s="13">
        <v>45725</v>
      </c>
      <c r="G75" s="14" t="s">
        <v>77</v>
      </c>
      <c r="H75" s="15">
        <f t="shared" si="3"/>
        <v>43.804423999999997</v>
      </c>
      <c r="I75" s="16">
        <f t="shared" si="4"/>
        <v>4.0811880970015997</v>
      </c>
      <c r="J75" s="17" t="s">
        <v>55</v>
      </c>
      <c r="K75" s="18" t="s">
        <v>15</v>
      </c>
      <c r="L75" s="19" t="s">
        <v>45</v>
      </c>
    </row>
    <row r="76" spans="1:12" ht="15.5" x14ac:dyDescent="0.35">
      <c r="A76" s="11">
        <f t="shared" si="5"/>
        <v>75</v>
      </c>
      <c r="B76" s="11">
        <v>7</v>
      </c>
      <c r="C76" s="20" t="s">
        <v>111</v>
      </c>
      <c r="D76" s="21" t="str">
        <f>IFERROR(VLOOKUP(C76,[1]Foundation!$C$5:$D$551,2,0),"")</f>
        <v>DB1+0</v>
      </c>
      <c r="E76" s="13">
        <f>F67+1</f>
        <v>45716</v>
      </c>
      <c r="F76" s="13">
        <v>45727</v>
      </c>
      <c r="G76" s="14" t="s">
        <v>33</v>
      </c>
      <c r="H76" s="15">
        <f t="shared" si="3"/>
        <v>55.450851000000007</v>
      </c>
      <c r="I76" s="16">
        <f t="shared" si="4"/>
        <v>5.1662670663084009</v>
      </c>
      <c r="J76" s="17" t="s">
        <v>21</v>
      </c>
      <c r="K76" s="18" t="s">
        <v>15</v>
      </c>
      <c r="L76" s="19" t="s">
        <v>80</v>
      </c>
    </row>
    <row r="77" spans="1:12" ht="15.5" x14ac:dyDescent="0.35">
      <c r="A77" s="11">
        <f t="shared" si="5"/>
        <v>76</v>
      </c>
      <c r="B77" s="11">
        <v>8</v>
      </c>
      <c r="C77" s="20" t="s">
        <v>112</v>
      </c>
      <c r="D77" s="21" t="str">
        <f>IFERROR(VLOOKUP(C77,[1]Foundation!$C$5:$D$551,2,0),"")</f>
        <v>DA+0</v>
      </c>
      <c r="E77" s="13">
        <f t="shared" ref="E77:E78" si="6">F72+1</f>
        <v>45723</v>
      </c>
      <c r="F77" s="13">
        <v>45727</v>
      </c>
      <c r="G77" s="14" t="s">
        <v>44</v>
      </c>
      <c r="H77" s="15">
        <f t="shared" si="3"/>
        <v>36.159755999999994</v>
      </c>
      <c r="I77" s="16">
        <f t="shared" si="4"/>
        <v>3.3689466109103994</v>
      </c>
      <c r="J77" s="17" t="s">
        <v>14</v>
      </c>
      <c r="K77" s="18" t="s">
        <v>15</v>
      </c>
      <c r="L77" s="19" t="s">
        <v>84</v>
      </c>
    </row>
    <row r="78" spans="1:12" ht="15.5" x14ac:dyDescent="0.35">
      <c r="A78" s="11">
        <f t="shared" si="5"/>
        <v>77</v>
      </c>
      <c r="B78" s="11">
        <v>9</v>
      </c>
      <c r="C78" s="20" t="s">
        <v>113</v>
      </c>
      <c r="D78" s="21" t="str">
        <f>IFERROR(VLOOKUP(C78,[1]Foundation!$C$5:$D$551,2,0),"")</f>
        <v>DA+3</v>
      </c>
      <c r="E78" s="13">
        <f t="shared" si="6"/>
        <v>45723</v>
      </c>
      <c r="F78" s="13">
        <v>45729</v>
      </c>
      <c r="G78" s="14" t="s">
        <v>40</v>
      </c>
      <c r="H78" s="15">
        <f t="shared" si="3"/>
        <v>37.931087999999995</v>
      </c>
      <c r="I78" s="16">
        <f t="shared" si="4"/>
        <v>3.5339787792191997</v>
      </c>
      <c r="J78" s="17" t="s">
        <v>41</v>
      </c>
      <c r="K78" s="18" t="s">
        <v>15</v>
      </c>
      <c r="L78" s="19" t="s">
        <v>42</v>
      </c>
    </row>
    <row r="79" spans="1:12" x14ac:dyDescent="0.35">
      <c r="A79" s="11">
        <f t="shared" si="5"/>
        <v>78</v>
      </c>
      <c r="B79" s="11">
        <v>10</v>
      </c>
      <c r="C79" s="26" t="s">
        <v>114</v>
      </c>
      <c r="D79" s="11" t="str">
        <f>IFERROR(VLOOKUP(C79,[1]Foundation!$C$5:$D$551,2,0),"")</f>
        <v>DA+3</v>
      </c>
      <c r="E79" s="13">
        <f>F75+1</f>
        <v>45726</v>
      </c>
      <c r="F79" s="13">
        <v>45729</v>
      </c>
      <c r="G79" s="14" t="s">
        <v>77</v>
      </c>
      <c r="H79" s="15">
        <f t="shared" si="3"/>
        <v>37.931087999999995</v>
      </c>
      <c r="I79" s="16">
        <f t="shared" si="4"/>
        <v>3.5339787792191997</v>
      </c>
      <c r="J79" s="17" t="s">
        <v>55</v>
      </c>
      <c r="K79" s="18" t="s">
        <v>15</v>
      </c>
      <c r="L79" s="19" t="s">
        <v>45</v>
      </c>
    </row>
    <row r="80" spans="1:12" x14ac:dyDescent="0.35">
      <c r="A80" s="11">
        <f t="shared" si="5"/>
        <v>79</v>
      </c>
      <c r="B80" s="11">
        <v>11</v>
      </c>
      <c r="C80" s="26" t="s">
        <v>115</v>
      </c>
      <c r="D80" s="11" t="str">
        <f>IFERROR(VLOOKUP(C80,[1]Foundation!$C$5:$D$551,2,0),"")</f>
        <v>DA+3</v>
      </c>
      <c r="E80" s="13">
        <f>F79+1</f>
        <v>45730</v>
      </c>
      <c r="F80" s="13">
        <v>45734</v>
      </c>
      <c r="G80" s="14" t="s">
        <v>77</v>
      </c>
      <c r="H80" s="15">
        <f t="shared" si="3"/>
        <v>37.931087999999995</v>
      </c>
      <c r="I80" s="16">
        <f t="shared" si="4"/>
        <v>3.5339787792191997</v>
      </c>
      <c r="J80" s="17" t="s">
        <v>55</v>
      </c>
      <c r="K80" s="18" t="s">
        <v>15</v>
      </c>
      <c r="L80" s="19" t="s">
        <v>45</v>
      </c>
    </row>
    <row r="81" spans="1:12" ht="15.5" x14ac:dyDescent="0.35">
      <c r="A81" s="11">
        <f t="shared" si="5"/>
        <v>80</v>
      </c>
      <c r="B81" s="11">
        <v>12</v>
      </c>
      <c r="C81" s="20" t="s">
        <v>116</v>
      </c>
      <c r="D81" s="21" t="str">
        <f>IFERROR(VLOOKUP(C81,[1]Foundation!$C$5:$D$551,2,0),"")</f>
        <v>DA+9</v>
      </c>
      <c r="E81" s="13">
        <f>F77+1</f>
        <v>45728</v>
      </c>
      <c r="F81" s="13">
        <v>45734</v>
      </c>
      <c r="G81" s="14" t="s">
        <v>44</v>
      </c>
      <c r="H81" s="15">
        <f t="shared" si="3"/>
        <v>45.697022000000004</v>
      </c>
      <c r="I81" s="16">
        <f t="shared" si="4"/>
        <v>4.2575184245048003</v>
      </c>
      <c r="J81" s="17" t="s">
        <v>14</v>
      </c>
      <c r="K81" s="18" t="s">
        <v>15</v>
      </c>
      <c r="L81" s="19" t="s">
        <v>84</v>
      </c>
    </row>
    <row r="82" spans="1:12" ht="15.5" x14ac:dyDescent="0.35">
      <c r="A82" s="11">
        <f t="shared" si="5"/>
        <v>81</v>
      </c>
      <c r="B82" s="11">
        <v>13</v>
      </c>
      <c r="C82" s="20" t="s">
        <v>117</v>
      </c>
      <c r="D82" s="21" t="str">
        <f>IFERROR(VLOOKUP(C82,[1]Foundation!$C$5:$D$551,2,0),"")</f>
        <v>DA+3</v>
      </c>
      <c r="E82" s="13">
        <f>F76+1</f>
        <v>45728</v>
      </c>
      <c r="F82" s="13">
        <v>45735</v>
      </c>
      <c r="G82" s="14" t="s">
        <v>33</v>
      </c>
      <c r="H82" s="15">
        <f t="shared" si="3"/>
        <v>37.931087999999995</v>
      </c>
      <c r="I82" s="16">
        <f t="shared" si="4"/>
        <v>3.5339787792191997</v>
      </c>
      <c r="J82" s="17" t="s">
        <v>21</v>
      </c>
      <c r="K82" s="18" t="s">
        <v>15</v>
      </c>
      <c r="L82" s="19" t="s">
        <v>80</v>
      </c>
    </row>
    <row r="83" spans="1:12" ht="15.5" x14ac:dyDescent="0.35">
      <c r="A83" s="11">
        <f t="shared" si="5"/>
        <v>82</v>
      </c>
      <c r="B83" s="11">
        <v>14</v>
      </c>
      <c r="C83" s="20" t="s">
        <v>118</v>
      </c>
      <c r="D83" s="21" t="str">
        <f>IFERROR(VLOOKUP(C83,[1]Foundation!$C$5:$D$551,2,0),"")</f>
        <v>DA+1.5</v>
      </c>
      <c r="E83" s="13">
        <f>F78+1</f>
        <v>45730</v>
      </c>
      <c r="F83" s="13">
        <v>45736</v>
      </c>
      <c r="G83" s="14" t="s">
        <v>40</v>
      </c>
      <c r="H83" s="15">
        <f t="shared" si="3"/>
        <v>37.138323999999997</v>
      </c>
      <c r="I83" s="16">
        <f t="shared" si="4"/>
        <v>3.4601182257615997</v>
      </c>
      <c r="J83" s="17" t="s">
        <v>41</v>
      </c>
      <c r="K83" s="18" t="s">
        <v>15</v>
      </c>
      <c r="L83" s="19" t="s">
        <v>47</v>
      </c>
    </row>
    <row r="84" spans="1:12" ht="15.5" x14ac:dyDescent="0.35">
      <c r="A84" s="11">
        <f t="shared" si="5"/>
        <v>83</v>
      </c>
      <c r="B84" s="11">
        <v>15</v>
      </c>
      <c r="C84" s="20" t="s">
        <v>119</v>
      </c>
      <c r="D84" s="21" t="str">
        <f>IFERROR(VLOOKUP(C84,[1]Foundation!$C$5:$D$551,2,0),"")</f>
        <v>DB2+0</v>
      </c>
      <c r="E84" s="13">
        <f>F74+1</f>
        <v>45725</v>
      </c>
      <c r="F84" s="13">
        <v>45737</v>
      </c>
      <c r="G84" s="14" t="s">
        <v>27</v>
      </c>
      <c r="H84" s="15">
        <f t="shared" si="3"/>
        <v>59.500627999999999</v>
      </c>
      <c r="I84" s="16">
        <f t="shared" si="4"/>
        <v>5.5435783097551994</v>
      </c>
      <c r="J84" s="17" t="s">
        <v>25</v>
      </c>
      <c r="K84" s="18" t="s">
        <v>15</v>
      </c>
      <c r="L84" s="19" t="s">
        <v>49</v>
      </c>
    </row>
    <row r="85" spans="1:12" x14ac:dyDescent="0.35">
      <c r="A85" s="11">
        <f t="shared" si="5"/>
        <v>84</v>
      </c>
      <c r="B85" s="11">
        <v>16</v>
      </c>
      <c r="C85" s="26" t="s">
        <v>120</v>
      </c>
      <c r="D85" s="11" t="str">
        <f>IFERROR(VLOOKUP(C85,[1]Foundation!$C$5:$D$551,2,0),"")</f>
        <v>DA+3</v>
      </c>
      <c r="E85" s="13">
        <f>F80+1</f>
        <v>45735</v>
      </c>
      <c r="F85" s="13">
        <v>45738</v>
      </c>
      <c r="G85" s="14" t="s">
        <v>77</v>
      </c>
      <c r="H85" s="15">
        <f t="shared" si="3"/>
        <v>37.931087999999995</v>
      </c>
      <c r="I85" s="16">
        <f t="shared" si="4"/>
        <v>3.5339787792191997</v>
      </c>
      <c r="J85" s="17" t="s">
        <v>55</v>
      </c>
      <c r="K85" s="18" t="s">
        <v>15</v>
      </c>
      <c r="L85" s="19" t="s">
        <v>45</v>
      </c>
    </row>
    <row r="86" spans="1:12" ht="15.5" x14ac:dyDescent="0.35">
      <c r="A86" s="11">
        <f t="shared" si="5"/>
        <v>85</v>
      </c>
      <c r="B86" s="11">
        <v>17</v>
      </c>
      <c r="C86" s="20" t="s">
        <v>121</v>
      </c>
      <c r="D86" s="21" t="str">
        <f>IFERROR(VLOOKUP(C86,[1]Foundation!$C$5:$D$551,2,0),"")</f>
        <v>DA+1.5</v>
      </c>
      <c r="E86" s="13">
        <f>F81+1</f>
        <v>45735</v>
      </c>
      <c r="F86" s="13">
        <v>45740</v>
      </c>
      <c r="G86" s="14" t="s">
        <v>44</v>
      </c>
      <c r="H86" s="15">
        <f t="shared" si="3"/>
        <v>37.138323999999997</v>
      </c>
      <c r="I86" s="16">
        <f t="shared" si="4"/>
        <v>3.4601182257615997</v>
      </c>
      <c r="J86" s="17" t="s">
        <v>14</v>
      </c>
      <c r="K86" s="18" t="s">
        <v>15</v>
      </c>
      <c r="L86" s="19" t="s">
        <v>84</v>
      </c>
    </row>
    <row r="87" spans="1:12" ht="15.5" x14ac:dyDescent="0.35">
      <c r="A87" s="11">
        <f t="shared" si="5"/>
        <v>86</v>
      </c>
      <c r="B87" s="11">
        <v>18</v>
      </c>
      <c r="C87" s="20" t="s">
        <v>122</v>
      </c>
      <c r="D87" s="21" t="str">
        <f>IFERROR(VLOOKUP(C87,[1]Foundation!$C$5:$D$551,2,0),"")</f>
        <v>DA+1.5</v>
      </c>
      <c r="E87" s="13">
        <v>45736</v>
      </c>
      <c r="F87" s="13">
        <v>45741</v>
      </c>
      <c r="G87" s="14" t="s">
        <v>33</v>
      </c>
      <c r="H87" s="15">
        <f t="shared" si="3"/>
        <v>37.138323999999997</v>
      </c>
      <c r="I87" s="16">
        <f t="shared" si="4"/>
        <v>3.4601182257615997</v>
      </c>
      <c r="J87" s="17" t="s">
        <v>21</v>
      </c>
      <c r="K87" s="18" t="s">
        <v>15</v>
      </c>
      <c r="L87" s="19" t="s">
        <v>80</v>
      </c>
    </row>
    <row r="88" spans="1:12" ht="15.5" x14ac:dyDescent="0.35">
      <c r="A88" s="11">
        <f t="shared" si="5"/>
        <v>87</v>
      </c>
      <c r="B88" s="11">
        <v>19</v>
      </c>
      <c r="C88" s="20" t="s">
        <v>123</v>
      </c>
      <c r="D88" s="21" t="str">
        <f>IFERROR(VLOOKUP(C88,[1]Foundation!$C$5:$D$551,2,0),"")</f>
        <v>DA+3</v>
      </c>
      <c r="E88" s="13">
        <v>45737</v>
      </c>
      <c r="F88" s="13">
        <v>45743</v>
      </c>
      <c r="G88" s="14" t="s">
        <v>40</v>
      </c>
      <c r="H88" s="15">
        <f t="shared" si="3"/>
        <v>37.931087999999995</v>
      </c>
      <c r="I88" s="16">
        <f t="shared" si="4"/>
        <v>3.5339787792191997</v>
      </c>
      <c r="J88" s="17" t="s">
        <v>41</v>
      </c>
      <c r="K88" s="18" t="s">
        <v>15</v>
      </c>
      <c r="L88" s="19" t="s">
        <v>47</v>
      </c>
    </row>
    <row r="89" spans="1:12" x14ac:dyDescent="0.35">
      <c r="A89" s="11">
        <f t="shared" si="5"/>
        <v>88</v>
      </c>
      <c r="B89" s="11">
        <v>20</v>
      </c>
      <c r="C89" s="26" t="s">
        <v>124</v>
      </c>
      <c r="D89" s="11" t="str">
        <f>IFERROR(VLOOKUP(C89,[1]Foundation!$C$5:$D$551,2,0),"")</f>
        <v>DA+6</v>
      </c>
      <c r="E89" s="13">
        <v>45739</v>
      </c>
      <c r="F89" s="13">
        <v>45743</v>
      </c>
      <c r="G89" s="14" t="s">
        <v>77</v>
      </c>
      <c r="H89" s="15">
        <f t="shared" si="3"/>
        <v>43.804423999999997</v>
      </c>
      <c r="I89" s="16">
        <f t="shared" si="4"/>
        <v>4.0811880970015997</v>
      </c>
      <c r="J89" s="17" t="s">
        <v>55</v>
      </c>
      <c r="K89" s="18" t="s">
        <v>15</v>
      </c>
      <c r="L89" s="19" t="s">
        <v>45</v>
      </c>
    </row>
    <row r="90" spans="1:12" ht="15.5" x14ac:dyDescent="0.35">
      <c r="A90" s="11">
        <f t="shared" si="5"/>
        <v>89</v>
      </c>
      <c r="B90" s="11">
        <v>21</v>
      </c>
      <c r="C90" s="20" t="s">
        <v>125</v>
      </c>
      <c r="D90" s="21" t="str">
        <f>IFERROR(VLOOKUP(C90,[1]Foundation!$C$5:$D$551,2,0),"")</f>
        <v>DA-1.5</v>
      </c>
      <c r="E90" s="13">
        <v>45738</v>
      </c>
      <c r="F90" s="13">
        <v>45745</v>
      </c>
      <c r="G90" s="14" t="s">
        <v>27</v>
      </c>
      <c r="H90" s="15">
        <f t="shared" si="3"/>
        <v>35.601761999999994</v>
      </c>
      <c r="I90" s="16">
        <f t="shared" si="4"/>
        <v>3.3169592027207995</v>
      </c>
      <c r="J90" s="17" t="s">
        <v>25</v>
      </c>
      <c r="K90" s="18" t="s">
        <v>15</v>
      </c>
      <c r="L90" s="19" t="s">
        <v>49</v>
      </c>
    </row>
    <row r="91" spans="1:12" ht="15.5" x14ac:dyDescent="0.35">
      <c r="A91" s="11">
        <f t="shared" si="5"/>
        <v>90</v>
      </c>
      <c r="B91" s="11">
        <v>22</v>
      </c>
      <c r="C91" s="20" t="s">
        <v>126</v>
      </c>
      <c r="D91" s="21" t="str">
        <f>IFERROR(VLOOKUP(C91,[1]Foundation!$C$5:$D$551,2,0),"")</f>
        <v>DA+6</v>
      </c>
      <c r="E91" s="13">
        <v>45741</v>
      </c>
      <c r="F91" s="13">
        <v>45746</v>
      </c>
      <c r="G91" s="14" t="s">
        <v>44</v>
      </c>
      <c r="H91" s="15">
        <f t="shared" si="3"/>
        <v>43.804423999999997</v>
      </c>
      <c r="I91" s="16">
        <f t="shared" si="4"/>
        <v>4.0811880970015997</v>
      </c>
      <c r="J91" s="17" t="s">
        <v>14</v>
      </c>
      <c r="K91" s="18" t="s">
        <v>15</v>
      </c>
      <c r="L91" s="19" t="s">
        <v>47</v>
      </c>
    </row>
    <row r="92" spans="1:12" x14ac:dyDescent="0.35">
      <c r="A92" s="11">
        <f t="shared" si="5"/>
        <v>91</v>
      </c>
      <c r="B92" s="11">
        <v>23</v>
      </c>
      <c r="C92" s="26" t="s">
        <v>127</v>
      </c>
      <c r="D92" s="11" t="str">
        <f>IFERROR(VLOOKUP(C92,[1]Foundation!$C$5:$D$551,2,0),"")</f>
        <v>DA+6</v>
      </c>
      <c r="E92" s="13">
        <v>45742</v>
      </c>
      <c r="F92" s="13">
        <v>45747</v>
      </c>
      <c r="G92" s="14" t="s">
        <v>33</v>
      </c>
      <c r="H92" s="15">
        <f t="shared" si="3"/>
        <v>43.804423999999997</v>
      </c>
      <c r="I92" s="16">
        <f t="shared" si="4"/>
        <v>4.0811880970015997</v>
      </c>
      <c r="J92" s="30" t="s">
        <v>21</v>
      </c>
      <c r="K92" s="18" t="s">
        <v>15</v>
      </c>
      <c r="L92" s="19" t="s">
        <v>80</v>
      </c>
    </row>
    <row r="93" spans="1:12" x14ac:dyDescent="0.35">
      <c r="A93" s="11">
        <f t="shared" si="5"/>
        <v>92</v>
      </c>
      <c r="B93" s="11">
        <v>24</v>
      </c>
      <c r="C93" s="26" t="s">
        <v>128</v>
      </c>
      <c r="D93" s="11" t="str">
        <f>IFERROR(VLOOKUP(C93,[1]Foundation!$C$5:$D$551,2,0),"")</f>
        <v>DA+3</v>
      </c>
      <c r="E93" s="13">
        <v>45742</v>
      </c>
      <c r="F93" s="13">
        <v>45747</v>
      </c>
      <c r="G93" s="14" t="s">
        <v>77</v>
      </c>
      <c r="H93" s="15">
        <f t="shared" si="3"/>
        <v>37.931087999999995</v>
      </c>
      <c r="I93" s="16">
        <f t="shared" si="4"/>
        <v>3.5339787792191997</v>
      </c>
      <c r="J93" s="17" t="s">
        <v>55</v>
      </c>
      <c r="K93" s="18" t="s">
        <v>15</v>
      </c>
      <c r="L93" s="19" t="s">
        <v>45</v>
      </c>
    </row>
    <row r="94" spans="1:12" ht="15.5" x14ac:dyDescent="0.35">
      <c r="A94" s="11">
        <f t="shared" si="5"/>
        <v>93</v>
      </c>
      <c r="B94" s="11">
        <v>25</v>
      </c>
      <c r="C94" s="20" t="s">
        <v>129</v>
      </c>
      <c r="D94" s="21" t="str">
        <f>IFERROR(VLOOKUP(C94,[1]Foundation!$C$5:$D$551,2,0),"")</f>
        <v>DA+1.5</v>
      </c>
      <c r="E94" s="13">
        <v>45377</v>
      </c>
      <c r="F94" s="13">
        <v>45747</v>
      </c>
      <c r="G94" s="14" t="s">
        <v>40</v>
      </c>
      <c r="H94" s="15">
        <f t="shared" si="3"/>
        <v>37.138323999999997</v>
      </c>
      <c r="I94" s="16">
        <f t="shared" si="4"/>
        <v>3.4601182257615997</v>
      </c>
      <c r="J94" s="17" t="s">
        <v>41</v>
      </c>
      <c r="K94" s="18" t="s">
        <v>15</v>
      </c>
      <c r="L94" s="19" t="s">
        <v>47</v>
      </c>
    </row>
    <row r="95" spans="1:12" ht="15.5" x14ac:dyDescent="0.35">
      <c r="A95" s="11">
        <f t="shared" si="5"/>
        <v>94</v>
      </c>
      <c r="B95" s="11">
        <v>1</v>
      </c>
      <c r="C95" s="20" t="s">
        <v>130</v>
      </c>
      <c r="D95" s="21" t="str">
        <f>IFERROR(VLOOKUP(C95,[1]Foundation!$C$5:$D$551,2,0),"")</f>
        <v>DA+3</v>
      </c>
      <c r="E95" s="13">
        <v>45747</v>
      </c>
      <c r="F95" s="13">
        <v>45752</v>
      </c>
      <c r="G95" s="14" t="s">
        <v>40</v>
      </c>
      <c r="H95" s="15">
        <f t="shared" si="3"/>
        <v>37.931087999999995</v>
      </c>
      <c r="I95" s="16">
        <f t="shared" si="4"/>
        <v>3.5339787792191997</v>
      </c>
      <c r="J95" s="17" t="s">
        <v>41</v>
      </c>
      <c r="K95" s="18" t="s">
        <v>15</v>
      </c>
      <c r="L95" s="19" t="s">
        <v>84</v>
      </c>
    </row>
    <row r="96" spans="1:12" x14ac:dyDescent="0.35">
      <c r="A96" s="21">
        <f t="shared" si="5"/>
        <v>95</v>
      </c>
      <c r="B96" s="11">
        <v>2</v>
      </c>
      <c r="C96" s="26" t="s">
        <v>131</v>
      </c>
      <c r="D96" s="11" t="str">
        <f>IFERROR(VLOOKUP(C96,[1]Foundation!$C$5:$D$551,2,0),"")</f>
        <v>DA+9</v>
      </c>
      <c r="E96" s="13">
        <v>45747</v>
      </c>
      <c r="F96" s="13">
        <v>45753</v>
      </c>
      <c r="G96" s="14" t="s">
        <v>77</v>
      </c>
      <c r="H96" s="15">
        <f t="shared" si="3"/>
        <v>45.697022000000004</v>
      </c>
      <c r="I96" s="16">
        <f t="shared" si="4"/>
        <v>4.2575184245048003</v>
      </c>
      <c r="J96" s="17" t="s">
        <v>55</v>
      </c>
      <c r="K96" s="18" t="s">
        <v>15</v>
      </c>
      <c r="L96" s="19" t="s">
        <v>45</v>
      </c>
    </row>
    <row r="97" spans="1:12" ht="15.5" x14ac:dyDescent="0.35">
      <c r="A97" s="11">
        <f t="shared" si="5"/>
        <v>96</v>
      </c>
      <c r="B97" s="11">
        <v>3</v>
      </c>
      <c r="C97" s="20" t="s">
        <v>132</v>
      </c>
      <c r="D97" s="21" t="str">
        <f>IFERROR(VLOOKUP(C97,[1]Foundation!$C$5:$D$551,2,0),"")</f>
        <v>DA+6</v>
      </c>
      <c r="E97" s="13">
        <v>45746</v>
      </c>
      <c r="F97" s="13">
        <v>45756</v>
      </c>
      <c r="G97" s="14" t="s">
        <v>44</v>
      </c>
      <c r="H97" s="15">
        <f t="shared" si="3"/>
        <v>43.804423999999997</v>
      </c>
      <c r="I97" s="16">
        <f t="shared" si="4"/>
        <v>4.0811880970015997</v>
      </c>
      <c r="J97" s="17" t="s">
        <v>14</v>
      </c>
      <c r="K97" s="18" t="s">
        <v>15</v>
      </c>
      <c r="L97" s="19" t="s">
        <v>47</v>
      </c>
    </row>
    <row r="98" spans="1:12" x14ac:dyDescent="0.35">
      <c r="A98" s="21">
        <f t="shared" si="5"/>
        <v>97</v>
      </c>
      <c r="B98" s="11">
        <v>4</v>
      </c>
      <c r="C98" s="26" t="s">
        <v>133</v>
      </c>
      <c r="D98" s="11" t="str">
        <f>IFERROR(VLOOKUP(C98,[1]Foundation!$C$5:$D$551,2,0),"")</f>
        <v>DA+3</v>
      </c>
      <c r="E98" s="13">
        <v>45747</v>
      </c>
      <c r="F98" s="13">
        <v>45756</v>
      </c>
      <c r="G98" s="14" t="s">
        <v>33</v>
      </c>
      <c r="H98" s="15">
        <f t="shared" si="3"/>
        <v>37.931087999999995</v>
      </c>
      <c r="I98" s="16">
        <f t="shared" si="4"/>
        <v>3.5339787792191997</v>
      </c>
      <c r="J98" s="17" t="s">
        <v>21</v>
      </c>
      <c r="K98" s="18" t="s">
        <v>15</v>
      </c>
      <c r="L98" s="19" t="s">
        <v>80</v>
      </c>
    </row>
    <row r="99" spans="1:12" ht="15.5" x14ac:dyDescent="0.35">
      <c r="A99" s="11">
        <f t="shared" si="5"/>
        <v>98</v>
      </c>
      <c r="B99" s="11">
        <v>5</v>
      </c>
      <c r="C99" s="20" t="s">
        <v>134</v>
      </c>
      <c r="D99" s="21" t="str">
        <f>IFERROR(VLOOKUP(C99,[1]Foundation!$C$5:$D$551,2,0),"")</f>
        <v>DB1+3</v>
      </c>
      <c r="E99" s="13">
        <v>45745</v>
      </c>
      <c r="F99" s="13">
        <v>45758</v>
      </c>
      <c r="G99" s="14" t="s">
        <v>27</v>
      </c>
      <c r="H99" s="15">
        <f t="shared" si="3"/>
        <v>57.963171000000003</v>
      </c>
      <c r="I99" s="16">
        <f t="shared" si="4"/>
        <v>5.4003359009964012</v>
      </c>
      <c r="J99" s="17" t="s">
        <v>135</v>
      </c>
      <c r="K99" s="18" t="s">
        <v>15</v>
      </c>
      <c r="L99" s="19" t="s">
        <v>49</v>
      </c>
    </row>
    <row r="100" spans="1:12" x14ac:dyDescent="0.35">
      <c r="A100" s="21">
        <f t="shared" si="5"/>
        <v>99</v>
      </c>
      <c r="B100" s="11">
        <v>6</v>
      </c>
      <c r="C100" s="26" t="s">
        <v>136</v>
      </c>
      <c r="D100" s="11" t="str">
        <f>IFERROR(VLOOKUP(C100,[1]Foundation!$C$5:$D$551,2,0),"")</f>
        <v>DA+9</v>
      </c>
      <c r="E100" s="13">
        <v>45752</v>
      </c>
      <c r="F100" s="13">
        <v>45761</v>
      </c>
      <c r="G100" s="14" t="s">
        <v>40</v>
      </c>
      <c r="H100" s="15">
        <f t="shared" si="3"/>
        <v>45.697022000000004</v>
      </c>
      <c r="I100" s="16">
        <f t="shared" si="4"/>
        <v>4.2575184245048003</v>
      </c>
      <c r="J100" s="17" t="s">
        <v>41</v>
      </c>
      <c r="K100" s="18" t="s">
        <v>15</v>
      </c>
      <c r="L100" s="19" t="s">
        <v>84</v>
      </c>
    </row>
    <row r="101" spans="1:12" x14ac:dyDescent="0.35">
      <c r="A101" s="21">
        <f t="shared" si="5"/>
        <v>100</v>
      </c>
      <c r="B101" s="11">
        <v>7</v>
      </c>
      <c r="C101" s="26" t="s">
        <v>137</v>
      </c>
      <c r="D101" s="11" t="str">
        <f>IFERROR(VLOOKUP(C101,[1]Foundation!$C$5:$D$551,2,0),"")</f>
        <v>DA+6</v>
      </c>
      <c r="E101" s="13">
        <v>45756</v>
      </c>
      <c r="F101" s="13">
        <v>45765</v>
      </c>
      <c r="G101" s="14" t="s">
        <v>33</v>
      </c>
      <c r="H101" s="15">
        <f t="shared" si="3"/>
        <v>43.804423999999997</v>
      </c>
      <c r="I101" s="16">
        <f t="shared" si="4"/>
        <v>4.0811880970015997</v>
      </c>
      <c r="J101" s="17" t="s">
        <v>25</v>
      </c>
      <c r="K101" s="18" t="s">
        <v>15</v>
      </c>
      <c r="L101" s="19" t="s">
        <v>80</v>
      </c>
    </row>
    <row r="102" spans="1:12" ht="15.5" x14ac:dyDescent="0.35">
      <c r="A102" s="11">
        <f t="shared" si="5"/>
        <v>101</v>
      </c>
      <c r="B102" s="11">
        <v>8</v>
      </c>
      <c r="C102" s="20" t="s">
        <v>138</v>
      </c>
      <c r="D102" s="21" t="str">
        <f>IFERROR(VLOOKUP(C102,[1]Foundation!$C$5:$D$551,2,0),"")</f>
        <v>DA+1.5</v>
      </c>
      <c r="E102" s="13">
        <v>45756</v>
      </c>
      <c r="F102" s="13">
        <v>45765</v>
      </c>
      <c r="G102" s="14" t="s">
        <v>44</v>
      </c>
      <c r="H102" s="15">
        <f t="shared" si="3"/>
        <v>37.138323999999997</v>
      </c>
      <c r="I102" s="16">
        <f t="shared" si="4"/>
        <v>3.4601182257615997</v>
      </c>
      <c r="J102" s="17" t="s">
        <v>41</v>
      </c>
      <c r="K102" s="18" t="s">
        <v>15</v>
      </c>
      <c r="L102" s="19" t="s">
        <v>47</v>
      </c>
    </row>
    <row r="103" spans="1:12" x14ac:dyDescent="0.35">
      <c r="A103" s="21">
        <v>102</v>
      </c>
      <c r="B103" s="11">
        <v>9</v>
      </c>
      <c r="C103" s="26" t="s">
        <v>139</v>
      </c>
      <c r="D103" s="11" t="str">
        <f>IFERROR(VLOOKUP(C103,[1]Foundation!$C$5:$D$551,2,0),"")</f>
        <v>DA+9</v>
      </c>
      <c r="E103" s="13">
        <v>45761</v>
      </c>
      <c r="F103" s="13">
        <v>45769</v>
      </c>
      <c r="G103" s="14" t="s">
        <v>40</v>
      </c>
      <c r="H103" s="15">
        <f t="shared" si="3"/>
        <v>45.697022000000004</v>
      </c>
      <c r="I103" s="16">
        <f t="shared" si="4"/>
        <v>4.2575184245048003</v>
      </c>
      <c r="J103" s="17" t="s">
        <v>41</v>
      </c>
      <c r="K103" s="18" t="s">
        <v>15</v>
      </c>
      <c r="L103" s="19" t="s">
        <v>84</v>
      </c>
    </row>
    <row r="104" spans="1:12" x14ac:dyDescent="0.35">
      <c r="A104" s="21">
        <v>103</v>
      </c>
      <c r="B104" s="11">
        <v>10</v>
      </c>
      <c r="C104" s="26" t="s">
        <v>140</v>
      </c>
      <c r="D104" s="11" t="str">
        <f>IFERROR(VLOOKUP(C104,[1]Foundation!$C$5:$D$551,2,0),"")</f>
        <v>DB1+9</v>
      </c>
      <c r="E104" s="13">
        <v>45765</v>
      </c>
      <c r="F104" s="13">
        <v>45777</v>
      </c>
      <c r="G104" s="14" t="s">
        <v>33</v>
      </c>
      <c r="H104" s="15">
        <f t="shared" si="3"/>
        <v>66.780901</v>
      </c>
      <c r="I104" s="16">
        <f t="shared" si="4"/>
        <v>6.2218696967283993</v>
      </c>
      <c r="J104" s="17" t="s">
        <v>25</v>
      </c>
      <c r="K104" s="18" t="s">
        <v>15</v>
      </c>
      <c r="L104" s="19" t="s">
        <v>80</v>
      </c>
    </row>
    <row r="105" spans="1:12" ht="15.5" x14ac:dyDescent="0.35">
      <c r="A105" s="21">
        <v>104</v>
      </c>
      <c r="B105" s="11">
        <v>11</v>
      </c>
      <c r="C105" s="20" t="s">
        <v>141</v>
      </c>
      <c r="D105" s="21" t="str">
        <f>IFERROR(VLOOKUP(C105,[1]Foundation!$C$5:$D$551,2,0),"")</f>
        <v>DB1+6</v>
      </c>
      <c r="E105" s="13">
        <v>45765</v>
      </c>
      <c r="F105" s="13">
        <v>45777</v>
      </c>
      <c r="G105" s="14" t="s">
        <v>44</v>
      </c>
      <c r="H105" s="15">
        <f t="shared" si="3"/>
        <v>65.027778999999995</v>
      </c>
      <c r="I105" s="16">
        <f t="shared" si="4"/>
        <v>6.0585341249835993</v>
      </c>
      <c r="J105" s="17" t="s">
        <v>41</v>
      </c>
      <c r="K105" s="18" t="s">
        <v>15</v>
      </c>
      <c r="L105" s="19" t="s">
        <v>47</v>
      </c>
    </row>
    <row r="106" spans="1:12" x14ac:dyDescent="0.35">
      <c r="A106" s="21">
        <v>105</v>
      </c>
      <c r="B106" s="21">
        <v>1</v>
      </c>
      <c r="C106" s="27" t="s">
        <v>142</v>
      </c>
      <c r="D106" s="21" t="str">
        <f>IFERROR(VLOOKUP(C106,[1]Foundation!$C$5:$D$551,2,0),"")</f>
        <v>DA+9</v>
      </c>
      <c r="E106" s="13">
        <v>45844</v>
      </c>
      <c r="F106" s="13">
        <v>45853</v>
      </c>
      <c r="G106" s="14" t="s">
        <v>143</v>
      </c>
      <c r="H106" s="15">
        <f t="shared" si="3"/>
        <v>45.697022000000004</v>
      </c>
      <c r="I106" s="16">
        <f t="shared" si="4"/>
        <v>4.2575184245048003</v>
      </c>
      <c r="J106" s="14" t="s">
        <v>135</v>
      </c>
      <c r="K106" s="18" t="s">
        <v>15</v>
      </c>
      <c r="L106" s="22"/>
    </row>
    <row r="107" spans="1:12" x14ac:dyDescent="0.35">
      <c r="A107" s="21">
        <v>106</v>
      </c>
      <c r="B107" s="21">
        <v>2</v>
      </c>
      <c r="C107" s="27" t="s">
        <v>144</v>
      </c>
      <c r="D107" s="21" t="str">
        <f>IFERROR(VLOOKUP(C107,[1]Foundation!$C$5:$D$551,2,0),"")</f>
        <v>DA+6</v>
      </c>
      <c r="E107" s="13">
        <v>45843</v>
      </c>
      <c r="F107" s="13">
        <v>45855</v>
      </c>
      <c r="G107" s="14" t="s">
        <v>145</v>
      </c>
      <c r="H107" s="15">
        <f t="shared" si="3"/>
        <v>43.804423999999997</v>
      </c>
      <c r="I107" s="28">
        <f t="shared" si="4"/>
        <v>4.0811880970015997</v>
      </c>
      <c r="J107" s="14" t="s">
        <v>25</v>
      </c>
      <c r="K107" s="18" t="s">
        <v>15</v>
      </c>
      <c r="L107" s="22"/>
    </row>
    <row r="108" spans="1:12" x14ac:dyDescent="0.35">
      <c r="A108" s="21">
        <f t="shared" ref="A108:A125" si="7">A107+1</f>
        <v>107</v>
      </c>
      <c r="B108" s="21">
        <v>3</v>
      </c>
      <c r="C108" s="27" t="s">
        <v>146</v>
      </c>
      <c r="D108" s="21" t="str">
        <f>IFERROR(VLOOKUP(C108,[1]Foundation!$C$5:$D$551,2,0),"")</f>
        <v>DA+9</v>
      </c>
      <c r="E108" s="13">
        <v>45847</v>
      </c>
      <c r="F108" s="13">
        <v>45859</v>
      </c>
      <c r="G108" s="14" t="s">
        <v>147</v>
      </c>
      <c r="H108" s="15">
        <f t="shared" si="3"/>
        <v>45.697022000000004</v>
      </c>
      <c r="I108" s="28">
        <f t="shared" si="4"/>
        <v>4.2575184245048003</v>
      </c>
      <c r="J108" s="14" t="s">
        <v>34</v>
      </c>
      <c r="K108" s="18" t="s">
        <v>15</v>
      </c>
      <c r="L108" s="22"/>
    </row>
    <row r="109" spans="1:12" x14ac:dyDescent="0.35">
      <c r="A109" s="21">
        <f t="shared" si="7"/>
        <v>108</v>
      </c>
      <c r="B109" s="21">
        <v>4</v>
      </c>
      <c r="C109" s="27" t="s">
        <v>148</v>
      </c>
      <c r="D109" s="21" t="str">
        <f>IFERROR(VLOOKUP(C109,[1]Foundation!$C$5:$D$551,2,0),"")</f>
        <v>DA+9</v>
      </c>
      <c r="E109" s="13">
        <f>F106+1</f>
        <v>45854</v>
      </c>
      <c r="F109" s="13">
        <v>45863</v>
      </c>
      <c r="G109" s="14" t="s">
        <v>143</v>
      </c>
      <c r="H109" s="15">
        <f t="shared" si="3"/>
        <v>45.697022000000004</v>
      </c>
      <c r="I109" s="28">
        <f t="shared" si="4"/>
        <v>4.2575184245048003</v>
      </c>
      <c r="J109" s="14" t="s">
        <v>135</v>
      </c>
      <c r="K109" s="18" t="s">
        <v>15</v>
      </c>
      <c r="L109" s="22"/>
    </row>
    <row r="110" spans="1:12" x14ac:dyDescent="0.35">
      <c r="A110" s="21">
        <f t="shared" si="7"/>
        <v>109</v>
      </c>
      <c r="B110" s="21">
        <v>5</v>
      </c>
      <c r="C110" s="27" t="s">
        <v>149</v>
      </c>
      <c r="D110" s="21" t="str">
        <f>IFERROR(VLOOKUP(C110,[1]Foundation!$C$5:$D$551,2,0),"")</f>
        <v>DA+9</v>
      </c>
      <c r="E110" s="13">
        <v>45854</v>
      </c>
      <c r="F110" s="13">
        <v>45864</v>
      </c>
      <c r="G110" s="31" t="s">
        <v>150</v>
      </c>
      <c r="H110" s="15">
        <f t="shared" si="3"/>
        <v>45.697022000000004</v>
      </c>
      <c r="I110" s="28">
        <f t="shared" si="4"/>
        <v>4.2575184245048003</v>
      </c>
      <c r="J110" s="14" t="s">
        <v>151</v>
      </c>
      <c r="K110" s="29" t="s">
        <v>15</v>
      </c>
      <c r="L110" s="22"/>
    </row>
    <row r="111" spans="1:12" x14ac:dyDescent="0.35">
      <c r="A111" s="21">
        <f t="shared" si="7"/>
        <v>110</v>
      </c>
      <c r="B111" s="21">
        <v>6</v>
      </c>
      <c r="C111" s="27" t="s">
        <v>152</v>
      </c>
      <c r="D111" s="21" t="str">
        <f>IFERROR(VLOOKUP(C111,[1]Foundation!$C$5:$D$551,2,0),"")</f>
        <v>DA+9</v>
      </c>
      <c r="E111" s="13">
        <f>F107+1</f>
        <v>45856</v>
      </c>
      <c r="F111" s="13">
        <v>45864</v>
      </c>
      <c r="G111" s="14" t="s">
        <v>145</v>
      </c>
      <c r="H111" s="15">
        <f t="shared" si="3"/>
        <v>45.697022000000004</v>
      </c>
      <c r="I111" s="28">
        <f t="shared" si="4"/>
        <v>4.2575184245048003</v>
      </c>
      <c r="J111" s="14" t="s">
        <v>153</v>
      </c>
      <c r="K111" s="29" t="s">
        <v>15</v>
      </c>
      <c r="L111" s="22"/>
    </row>
    <row r="112" spans="1:12" x14ac:dyDescent="0.35">
      <c r="A112" s="21">
        <f t="shared" si="7"/>
        <v>111</v>
      </c>
      <c r="B112" s="21">
        <v>7</v>
      </c>
      <c r="C112" s="27" t="s">
        <v>154</v>
      </c>
      <c r="D112" s="21" t="str">
        <f>IFERROR(VLOOKUP(C112,[1]Foundation!$C$5:$D$551,2,0),"")</f>
        <v>DB2+0</v>
      </c>
      <c r="E112" s="13">
        <f>F108+1</f>
        <v>45860</v>
      </c>
      <c r="F112" s="13">
        <v>45869</v>
      </c>
      <c r="G112" s="14" t="s">
        <v>147</v>
      </c>
      <c r="H112" s="15">
        <f t="shared" si="3"/>
        <v>59.500627999999999</v>
      </c>
      <c r="I112" s="28">
        <f t="shared" si="4"/>
        <v>5.5435783097551994</v>
      </c>
      <c r="J112" s="14" t="s">
        <v>34</v>
      </c>
      <c r="K112" s="29" t="s">
        <v>15</v>
      </c>
      <c r="L112" s="22"/>
    </row>
    <row r="113" spans="1:12" x14ac:dyDescent="0.35">
      <c r="A113" s="21">
        <f t="shared" si="7"/>
        <v>112</v>
      </c>
      <c r="B113" s="21">
        <v>8</v>
      </c>
      <c r="C113" s="27" t="s">
        <v>155</v>
      </c>
      <c r="D113" s="21" t="str">
        <f>IFERROR(VLOOKUP(C113,[1]Foundation!$C$5:$D$551,2,0),"")</f>
        <v>DA+3</v>
      </c>
      <c r="E113" s="13">
        <v>45864</v>
      </c>
      <c r="F113" s="13">
        <v>45869</v>
      </c>
      <c r="G113" s="14" t="s">
        <v>143</v>
      </c>
      <c r="H113" s="15">
        <f t="shared" si="3"/>
        <v>37.931087999999995</v>
      </c>
      <c r="I113" s="28">
        <f t="shared" si="4"/>
        <v>3.5339787792191997</v>
      </c>
      <c r="J113" s="14" t="s">
        <v>135</v>
      </c>
      <c r="K113" s="29" t="s">
        <v>15</v>
      </c>
      <c r="L113" s="22"/>
    </row>
    <row r="114" spans="1:12" x14ac:dyDescent="0.35">
      <c r="A114" s="21">
        <f t="shared" si="7"/>
        <v>113</v>
      </c>
      <c r="B114" s="32">
        <v>1</v>
      </c>
      <c r="C114" s="27" t="s">
        <v>156</v>
      </c>
      <c r="D114" s="21" t="str">
        <f>IFERROR(VLOOKUP(C114,[1]Foundation!$C$5:$D$551,2,0),"")</f>
        <v>DB1+0</v>
      </c>
      <c r="E114" s="33">
        <v>45854</v>
      </c>
      <c r="F114" s="33">
        <v>45870</v>
      </c>
      <c r="G114" s="31" t="s">
        <v>157</v>
      </c>
      <c r="H114" s="15">
        <f t="shared" si="3"/>
        <v>55.450851000000007</v>
      </c>
      <c r="I114" s="28">
        <f t="shared" si="4"/>
        <v>5.1662670663084009</v>
      </c>
      <c r="J114" s="14" t="s">
        <v>41</v>
      </c>
      <c r="K114" s="34" t="s">
        <v>15</v>
      </c>
      <c r="L114" s="35"/>
    </row>
    <row r="115" spans="1:12" x14ac:dyDescent="0.35">
      <c r="A115" s="21">
        <f t="shared" si="7"/>
        <v>114</v>
      </c>
      <c r="B115" s="32">
        <v>2</v>
      </c>
      <c r="C115" s="27" t="s">
        <v>158</v>
      </c>
      <c r="D115" s="21" t="str">
        <f>IFERROR(VLOOKUP(C115,[1]Foundation!$C$5:$D$551,2,0),"")</f>
        <v>DB2+0</v>
      </c>
      <c r="E115" s="33">
        <v>45859</v>
      </c>
      <c r="F115" s="33">
        <v>45871</v>
      </c>
      <c r="G115" s="31" t="s">
        <v>159</v>
      </c>
      <c r="H115" s="15">
        <f t="shared" si="3"/>
        <v>59.500627999999999</v>
      </c>
      <c r="I115" s="28">
        <f t="shared" si="4"/>
        <v>5.5435783097551994</v>
      </c>
      <c r="J115" s="14" t="s">
        <v>160</v>
      </c>
      <c r="K115" s="34" t="s">
        <v>15</v>
      </c>
      <c r="L115" s="35"/>
    </row>
    <row r="116" spans="1:12" x14ac:dyDescent="0.35">
      <c r="A116" s="21">
        <f t="shared" si="7"/>
        <v>115</v>
      </c>
      <c r="B116" s="32">
        <v>3</v>
      </c>
      <c r="C116" s="27" t="s">
        <v>161</v>
      </c>
      <c r="D116" s="21" t="str">
        <f>IFERROR(VLOOKUP(C116,[1]Foundation!$C$5:$D$551,2,0),"")</f>
        <v>DA+9</v>
      </c>
      <c r="E116" s="33">
        <v>45853</v>
      </c>
      <c r="F116" s="33">
        <v>45872</v>
      </c>
      <c r="G116" s="31" t="s">
        <v>150</v>
      </c>
      <c r="H116" s="15">
        <f t="shared" si="3"/>
        <v>45.697022000000004</v>
      </c>
      <c r="I116" s="28">
        <f t="shared" si="4"/>
        <v>4.2575184245048003</v>
      </c>
      <c r="J116" s="14" t="s">
        <v>162</v>
      </c>
      <c r="K116" s="34" t="s">
        <v>15</v>
      </c>
      <c r="L116" s="35"/>
    </row>
    <row r="117" spans="1:12" x14ac:dyDescent="0.35">
      <c r="A117" s="21">
        <f t="shared" si="7"/>
        <v>116</v>
      </c>
      <c r="B117" s="32">
        <v>4</v>
      </c>
      <c r="C117" s="27" t="s">
        <v>163</v>
      </c>
      <c r="D117" s="21" t="str">
        <f>IFERROR(VLOOKUP(C117,[1]Foundation!$C$5:$D$551,2,0),"")</f>
        <v>DA+3</v>
      </c>
      <c r="E117" s="33">
        <v>45856</v>
      </c>
      <c r="F117" s="33">
        <v>45872</v>
      </c>
      <c r="G117" s="31" t="s">
        <v>164</v>
      </c>
      <c r="H117" s="15">
        <f t="shared" si="3"/>
        <v>37.931087999999995</v>
      </c>
      <c r="I117" s="28">
        <f t="shared" si="4"/>
        <v>3.5339787792191997</v>
      </c>
      <c r="J117" s="14" t="s">
        <v>41</v>
      </c>
      <c r="K117" s="34" t="s">
        <v>15</v>
      </c>
      <c r="L117" s="35"/>
    </row>
    <row r="118" spans="1:12" x14ac:dyDescent="0.35">
      <c r="A118" s="21">
        <f t="shared" si="7"/>
        <v>117</v>
      </c>
      <c r="B118" s="32">
        <v>5</v>
      </c>
      <c r="C118" s="27" t="s">
        <v>165</v>
      </c>
      <c r="D118" s="21" t="str">
        <f>IFERROR(VLOOKUP(C118,[1]Foundation!$C$5:$D$551,2,0),"")</f>
        <v>DA+6</v>
      </c>
      <c r="E118" s="33">
        <f>F111+1</f>
        <v>45865</v>
      </c>
      <c r="F118" s="33">
        <v>45874</v>
      </c>
      <c r="G118" s="31" t="s">
        <v>145</v>
      </c>
      <c r="H118" s="15">
        <f t="shared" si="3"/>
        <v>43.804423999999997</v>
      </c>
      <c r="I118" s="28">
        <f t="shared" si="4"/>
        <v>4.0811880970015997</v>
      </c>
      <c r="J118" s="14" t="s">
        <v>153</v>
      </c>
      <c r="K118" s="34" t="s">
        <v>15</v>
      </c>
      <c r="L118" s="35"/>
    </row>
    <row r="119" spans="1:12" x14ac:dyDescent="0.35">
      <c r="A119" s="21">
        <f t="shared" si="7"/>
        <v>118</v>
      </c>
      <c r="B119" s="32">
        <v>6</v>
      </c>
      <c r="C119" s="27" t="s">
        <v>166</v>
      </c>
      <c r="D119" s="21" t="str">
        <f>IFERROR(VLOOKUP(C119,[1]Foundation!$C$5:$D$551,2,0),"")</f>
        <v>DA+3</v>
      </c>
      <c r="E119" s="33">
        <f>F115</f>
        <v>45871</v>
      </c>
      <c r="F119" s="33">
        <v>45875</v>
      </c>
      <c r="G119" s="31" t="s">
        <v>159</v>
      </c>
      <c r="H119" s="15">
        <f t="shared" si="3"/>
        <v>37.931087999999995</v>
      </c>
      <c r="I119" s="28">
        <f t="shared" si="4"/>
        <v>3.5339787792191997</v>
      </c>
      <c r="J119" s="14" t="s">
        <v>160</v>
      </c>
      <c r="K119" s="34" t="s">
        <v>15</v>
      </c>
      <c r="L119" s="35"/>
    </row>
    <row r="120" spans="1:12" x14ac:dyDescent="0.35">
      <c r="A120" s="21">
        <f t="shared" si="7"/>
        <v>119</v>
      </c>
      <c r="B120" s="32">
        <v>7</v>
      </c>
      <c r="C120" s="27" t="s">
        <v>167</v>
      </c>
      <c r="D120" s="21" t="str">
        <f>IFERROR(VLOOKUP(C120,[1]Foundation!$C$5:$D$551,2,0),"")</f>
        <v>DA+9</v>
      </c>
      <c r="E120" s="33">
        <v>45844</v>
      </c>
      <c r="F120" s="33">
        <v>45876</v>
      </c>
      <c r="G120" s="31" t="s">
        <v>168</v>
      </c>
      <c r="H120" s="15">
        <f t="shared" si="3"/>
        <v>45.697022000000004</v>
      </c>
      <c r="I120" s="28">
        <f t="shared" si="4"/>
        <v>4.2575184245048003</v>
      </c>
      <c r="J120" s="14" t="s">
        <v>169</v>
      </c>
      <c r="K120" s="34" t="s">
        <v>15</v>
      </c>
      <c r="L120" s="35"/>
    </row>
    <row r="121" spans="1:12" x14ac:dyDescent="0.35">
      <c r="A121" s="21">
        <f t="shared" si="7"/>
        <v>120</v>
      </c>
      <c r="B121" s="32">
        <v>8</v>
      </c>
      <c r="C121" s="27" t="s">
        <v>170</v>
      </c>
      <c r="D121" s="21" t="str">
        <f>IFERROR(VLOOKUP(C121,[1]Foundation!$C$5:$D$551,2,0),"")</f>
        <v>DA+6</v>
      </c>
      <c r="E121" s="33">
        <f>F116+1</f>
        <v>45873</v>
      </c>
      <c r="F121" s="33">
        <v>45877</v>
      </c>
      <c r="G121" s="31" t="s">
        <v>150</v>
      </c>
      <c r="H121" s="15">
        <f t="shared" si="3"/>
        <v>43.804423999999997</v>
      </c>
      <c r="I121" s="28">
        <f t="shared" si="4"/>
        <v>4.0811880970015997</v>
      </c>
      <c r="J121" s="14" t="s">
        <v>34</v>
      </c>
      <c r="K121" s="34" t="s">
        <v>15</v>
      </c>
      <c r="L121" s="35"/>
    </row>
    <row r="122" spans="1:12" x14ac:dyDescent="0.35">
      <c r="A122" s="21">
        <f t="shared" si="7"/>
        <v>121</v>
      </c>
      <c r="B122" s="32">
        <v>9</v>
      </c>
      <c r="C122" s="27" t="s">
        <v>171</v>
      </c>
      <c r="D122" s="21" t="str">
        <f>IFERROR(VLOOKUP(C122,[1]Foundation!$C$5:$D$551,2,0),"")</f>
        <v>DB1+9</v>
      </c>
      <c r="E122" s="33">
        <f>F113+1</f>
        <v>45870</v>
      </c>
      <c r="F122" s="33">
        <v>45878</v>
      </c>
      <c r="G122" s="31" t="s">
        <v>143</v>
      </c>
      <c r="H122" s="15">
        <f t="shared" si="3"/>
        <v>66.780901</v>
      </c>
      <c r="I122" s="28">
        <f t="shared" si="4"/>
        <v>6.2218696967283993</v>
      </c>
      <c r="J122" s="14" t="s">
        <v>14</v>
      </c>
      <c r="K122" s="34" t="s">
        <v>15</v>
      </c>
      <c r="L122" s="35"/>
    </row>
    <row r="123" spans="1:12" x14ac:dyDescent="0.35">
      <c r="A123" s="21">
        <f t="shared" si="7"/>
        <v>122</v>
      </c>
      <c r="B123" s="32">
        <v>10</v>
      </c>
      <c r="C123" s="27" t="s">
        <v>172</v>
      </c>
      <c r="D123" s="21" t="str">
        <f>IFERROR(VLOOKUP(C123,[1]Foundation!$C$5:$D$551,2,0),"")</f>
        <v>DA+6</v>
      </c>
      <c r="E123" s="33">
        <f>F113+1</f>
        <v>45870</v>
      </c>
      <c r="F123" s="33">
        <v>45878</v>
      </c>
      <c r="G123" s="31" t="s">
        <v>173</v>
      </c>
      <c r="H123" s="15">
        <f t="shared" si="3"/>
        <v>43.804423999999997</v>
      </c>
      <c r="I123" s="28">
        <f t="shared" si="4"/>
        <v>4.0811880970015997</v>
      </c>
      <c r="J123" s="14" t="s">
        <v>162</v>
      </c>
      <c r="K123" s="34" t="s">
        <v>15</v>
      </c>
      <c r="L123" s="35"/>
    </row>
    <row r="124" spans="1:12" x14ac:dyDescent="0.35">
      <c r="A124" s="21">
        <f t="shared" si="7"/>
        <v>123</v>
      </c>
      <c r="B124" s="32">
        <v>11</v>
      </c>
      <c r="C124" s="27" t="s">
        <v>174</v>
      </c>
      <c r="D124" s="21" t="str">
        <f>IFERROR(VLOOKUP(C124,[1]Foundation!$C$5:$D$551,2,0),"")</f>
        <v>DA+1.5</v>
      </c>
      <c r="E124" s="33">
        <f>F112+1</f>
        <v>45870</v>
      </c>
      <c r="F124" s="33">
        <v>45878</v>
      </c>
      <c r="G124" s="31" t="s">
        <v>175</v>
      </c>
      <c r="H124" s="15">
        <f t="shared" si="3"/>
        <v>37.138323999999997</v>
      </c>
      <c r="I124" s="28">
        <f t="shared" si="4"/>
        <v>3.4601182257615997</v>
      </c>
      <c r="J124" s="14" t="s">
        <v>34</v>
      </c>
      <c r="K124" s="34" t="s">
        <v>15</v>
      </c>
      <c r="L124" s="35"/>
    </row>
    <row r="125" spans="1:12" x14ac:dyDescent="0.35">
      <c r="A125" s="21">
        <f t="shared" si="7"/>
        <v>124</v>
      </c>
      <c r="B125" s="32">
        <v>12</v>
      </c>
      <c r="C125" s="27" t="s">
        <v>176</v>
      </c>
      <c r="D125" s="21" t="str">
        <f>IFERROR(VLOOKUP(C125,[1]Foundation!$C$5:$D$551,2,0),"")</f>
        <v>DA+3</v>
      </c>
      <c r="E125" s="33">
        <f>F114+1</f>
        <v>45871</v>
      </c>
      <c r="F125" s="33">
        <v>45879</v>
      </c>
      <c r="G125" s="31" t="s">
        <v>157</v>
      </c>
      <c r="H125" s="15">
        <f t="shared" si="3"/>
        <v>37.931087999999995</v>
      </c>
      <c r="I125" s="28">
        <f t="shared" si="4"/>
        <v>3.5339787792191997</v>
      </c>
      <c r="J125" s="14" t="s">
        <v>41</v>
      </c>
      <c r="K125" s="34" t="s">
        <v>15</v>
      </c>
      <c r="L125" s="35"/>
    </row>
    <row r="126" spans="1:12" x14ac:dyDescent="0.35">
      <c r="A126" s="36">
        <f>A125+1</f>
        <v>125</v>
      </c>
      <c r="B126" s="36">
        <v>13</v>
      </c>
      <c r="C126" s="37" t="s">
        <v>177</v>
      </c>
      <c r="D126" s="36" t="str">
        <f>IFERROR(VLOOKUP(C126,[1]Foundation!$C$5:$D$551,2,0),"")</f>
        <v>DA+1.5</v>
      </c>
      <c r="E126" s="38">
        <f>F117+1</f>
        <v>45873</v>
      </c>
      <c r="F126" s="38">
        <v>45880</v>
      </c>
      <c r="G126" s="39" t="s">
        <v>164</v>
      </c>
      <c r="H126" s="40">
        <f t="shared" si="3"/>
        <v>37.138323999999997</v>
      </c>
      <c r="I126" s="41">
        <f t="shared" si="4"/>
        <v>3.4601182257615997</v>
      </c>
      <c r="J126" s="39" t="s">
        <v>41</v>
      </c>
      <c r="K126" s="42" t="s">
        <v>15</v>
      </c>
      <c r="L126" s="43"/>
    </row>
    <row r="127" spans="1:12" x14ac:dyDescent="0.35">
      <c r="A127" s="21">
        <f>A126+1</f>
        <v>126</v>
      </c>
      <c r="B127" s="32">
        <v>14</v>
      </c>
      <c r="C127" s="27" t="s">
        <v>178</v>
      </c>
      <c r="D127" s="21" t="str">
        <f>IFERROR(VLOOKUP(C127,[1]Foundation!$C$5:$D$551,2,0),"")</f>
        <v>DA+9</v>
      </c>
      <c r="E127" s="33">
        <f>F119+1</f>
        <v>45876</v>
      </c>
      <c r="F127" s="33">
        <v>45880</v>
      </c>
      <c r="G127" s="31" t="s">
        <v>159</v>
      </c>
      <c r="H127" s="15">
        <f t="shared" si="3"/>
        <v>45.697022000000004</v>
      </c>
      <c r="I127" s="28">
        <f t="shared" si="4"/>
        <v>4.2575184245048003</v>
      </c>
      <c r="J127" s="14" t="s">
        <v>160</v>
      </c>
      <c r="K127" s="34" t="s">
        <v>15</v>
      </c>
      <c r="L127" s="35"/>
    </row>
    <row r="128" spans="1:12" x14ac:dyDescent="0.35">
      <c r="A128" s="21">
        <f t="shared" ref="A128:A191" si="8">A127+1</f>
        <v>127</v>
      </c>
      <c r="B128" s="32">
        <v>15</v>
      </c>
      <c r="C128" s="27" t="s">
        <v>179</v>
      </c>
      <c r="D128" s="21" t="str">
        <f>IFERROR(VLOOKUP(C128,[1]Foundation!$C$5:$D$551,2,0),"")</f>
        <v>DA+9</v>
      </c>
      <c r="E128" s="33">
        <v>45870</v>
      </c>
      <c r="F128" s="33">
        <v>45882</v>
      </c>
      <c r="G128" s="31" t="s">
        <v>180</v>
      </c>
      <c r="H128" s="15">
        <f t="shared" si="3"/>
        <v>45.697022000000004</v>
      </c>
      <c r="I128" s="28">
        <f t="shared" si="4"/>
        <v>4.2575184245048003</v>
      </c>
      <c r="J128" s="14" t="s">
        <v>160</v>
      </c>
      <c r="K128" s="34" t="s">
        <v>15</v>
      </c>
      <c r="L128" s="35"/>
    </row>
    <row r="129" spans="1:12" x14ac:dyDescent="0.35">
      <c r="A129" s="21">
        <f t="shared" si="8"/>
        <v>128</v>
      </c>
      <c r="B129" s="32">
        <v>16</v>
      </c>
      <c r="C129" s="27" t="s">
        <v>181</v>
      </c>
      <c r="D129" s="21" t="str">
        <f>IFERROR(VLOOKUP(C129,[1]Foundation!$C$5:$D$551,2,0),"")</f>
        <v>DA+9</v>
      </c>
      <c r="E129" s="33">
        <v>45871</v>
      </c>
      <c r="F129" s="33">
        <v>45882</v>
      </c>
      <c r="G129" s="31" t="s">
        <v>182</v>
      </c>
      <c r="H129" s="15">
        <f t="shared" si="3"/>
        <v>45.697022000000004</v>
      </c>
      <c r="I129" s="28">
        <f t="shared" si="4"/>
        <v>4.2575184245048003</v>
      </c>
      <c r="J129" s="14" t="s">
        <v>34</v>
      </c>
      <c r="K129" s="34" t="s">
        <v>15</v>
      </c>
      <c r="L129" s="35"/>
    </row>
    <row r="130" spans="1:12" x14ac:dyDescent="0.35">
      <c r="A130" s="21">
        <f t="shared" si="8"/>
        <v>129</v>
      </c>
      <c r="B130" s="32">
        <v>17</v>
      </c>
      <c r="C130" s="27" t="s">
        <v>183</v>
      </c>
      <c r="D130" s="21" t="str">
        <f>IFERROR(VLOOKUP(C130,[1]Foundation!$C$5:$D$551,2,0),"")</f>
        <v>DA+9</v>
      </c>
      <c r="E130" s="33">
        <f>F118+2</f>
        <v>45876</v>
      </c>
      <c r="F130" s="33">
        <v>45883</v>
      </c>
      <c r="G130" s="31" t="s">
        <v>145</v>
      </c>
      <c r="H130" s="15">
        <f t="shared" ref="H130:H193" si="9">VLOOKUP(D130,$D$255:$I$284,6,0)</f>
        <v>45.697022000000004</v>
      </c>
      <c r="I130" s="28">
        <f t="shared" ref="I130:I193" si="10">IFERROR(VLOOKUP(D130,$D$255:$K$284,8,0)/10^5,"")</f>
        <v>4.2575184245048003</v>
      </c>
      <c r="J130" s="14" t="s">
        <v>153</v>
      </c>
      <c r="K130" s="34" t="s">
        <v>15</v>
      </c>
      <c r="L130" s="35"/>
    </row>
    <row r="131" spans="1:12" x14ac:dyDescent="0.35">
      <c r="A131" s="21">
        <f t="shared" si="8"/>
        <v>130</v>
      </c>
      <c r="B131" s="32">
        <v>18</v>
      </c>
      <c r="C131" s="27" t="s">
        <v>184</v>
      </c>
      <c r="D131" s="21" t="str">
        <f>IFERROR(VLOOKUP(C131,[1]Foundation!$C$5:$D$551,2,0),"")</f>
        <v>DA+3</v>
      </c>
      <c r="E131" s="33">
        <f>F121</f>
        <v>45877</v>
      </c>
      <c r="F131" s="33">
        <v>45883</v>
      </c>
      <c r="G131" s="31" t="s">
        <v>150</v>
      </c>
      <c r="H131" s="15">
        <f t="shared" si="9"/>
        <v>37.931087999999995</v>
      </c>
      <c r="I131" s="28">
        <f t="shared" si="10"/>
        <v>3.5339787792191997</v>
      </c>
      <c r="J131" s="14" t="s">
        <v>34</v>
      </c>
      <c r="K131" s="34" t="s">
        <v>15</v>
      </c>
      <c r="L131" s="35" t="s">
        <v>185</v>
      </c>
    </row>
    <row r="132" spans="1:12" x14ac:dyDescent="0.35">
      <c r="A132" s="21">
        <f t="shared" si="8"/>
        <v>131</v>
      </c>
      <c r="B132" s="32">
        <v>19</v>
      </c>
      <c r="C132" s="27" t="s">
        <v>186</v>
      </c>
      <c r="D132" s="21" t="str">
        <f>IFERROR(VLOOKUP(C132,[1]Foundation!$C$5:$D$551,2,0),"")</f>
        <v>DB1+12</v>
      </c>
      <c r="E132" s="33">
        <v>45876</v>
      </c>
      <c r="F132" s="33">
        <v>45883</v>
      </c>
      <c r="G132" s="31" t="s">
        <v>187</v>
      </c>
      <c r="H132" s="15">
        <f t="shared" si="9"/>
        <v>70.788264999999996</v>
      </c>
      <c r="I132" s="28">
        <f t="shared" si="10"/>
        <v>6.5952293888259996</v>
      </c>
      <c r="J132" s="14" t="s">
        <v>34</v>
      </c>
      <c r="K132" s="34" t="s">
        <v>15</v>
      </c>
      <c r="L132" s="35" t="s">
        <v>45</v>
      </c>
    </row>
    <row r="133" spans="1:12" x14ac:dyDescent="0.35">
      <c r="A133" s="21">
        <f t="shared" si="8"/>
        <v>132</v>
      </c>
      <c r="B133" s="21">
        <v>20</v>
      </c>
      <c r="C133" s="27" t="s">
        <v>188</v>
      </c>
      <c r="D133" s="21" t="str">
        <f>IFERROR(VLOOKUP(C133,[1]Foundation!$C$5:$D$551,2,0),"")</f>
        <v>DA+9</v>
      </c>
      <c r="E133" s="13">
        <f>F122</f>
        <v>45878</v>
      </c>
      <c r="F133" s="13">
        <v>45886</v>
      </c>
      <c r="G133" s="14" t="s">
        <v>189</v>
      </c>
      <c r="H133" s="15">
        <f t="shared" si="9"/>
        <v>45.697022000000004</v>
      </c>
      <c r="I133" s="28">
        <f t="shared" si="10"/>
        <v>4.2575184245048003</v>
      </c>
      <c r="J133" s="14" t="s">
        <v>14</v>
      </c>
      <c r="K133" s="34" t="s">
        <v>15</v>
      </c>
      <c r="L133" s="22"/>
    </row>
    <row r="134" spans="1:12" x14ac:dyDescent="0.35">
      <c r="A134" s="21">
        <f t="shared" si="8"/>
        <v>133</v>
      </c>
      <c r="B134" s="44">
        <v>21</v>
      </c>
      <c r="C134" s="45" t="s">
        <v>190</v>
      </c>
      <c r="D134" s="44" t="str">
        <f>IFERROR(VLOOKUP(C134,[1]Foundation!$C$5:$D$551,2,0),"")</f>
        <v>DA+1.5</v>
      </c>
      <c r="E134" s="46">
        <f>F124</f>
        <v>45878</v>
      </c>
      <c r="F134" s="46">
        <v>45887</v>
      </c>
      <c r="G134" s="24" t="s">
        <v>175</v>
      </c>
      <c r="H134" s="47">
        <f t="shared" si="9"/>
        <v>37.138323999999997</v>
      </c>
      <c r="I134" s="48">
        <f t="shared" si="10"/>
        <v>3.4601182257615997</v>
      </c>
      <c r="J134" s="24" t="s">
        <v>34</v>
      </c>
      <c r="K134" s="34" t="s">
        <v>15</v>
      </c>
      <c r="L134" s="49"/>
    </row>
    <row r="135" spans="1:12" x14ac:dyDescent="0.35">
      <c r="A135" s="21">
        <f t="shared" si="8"/>
        <v>134</v>
      </c>
      <c r="B135" s="32">
        <v>22</v>
      </c>
      <c r="C135" s="27" t="s">
        <v>191</v>
      </c>
      <c r="D135" s="21" t="str">
        <f>IFERROR(VLOOKUP(C135,[1]Foundation!$C$5:$D$551,2,0),"")</f>
        <v>DA+3</v>
      </c>
      <c r="E135" s="33">
        <f>F132+1</f>
        <v>45884</v>
      </c>
      <c r="F135" s="33">
        <v>45888</v>
      </c>
      <c r="G135" s="31" t="s">
        <v>187</v>
      </c>
      <c r="H135" s="15">
        <f t="shared" si="9"/>
        <v>37.931087999999995</v>
      </c>
      <c r="I135" s="28">
        <f t="shared" si="10"/>
        <v>3.5339787792191997</v>
      </c>
      <c r="J135" s="14" t="s">
        <v>192</v>
      </c>
      <c r="K135" s="34" t="s">
        <v>15</v>
      </c>
      <c r="L135" s="35"/>
    </row>
    <row r="136" spans="1:12" x14ac:dyDescent="0.35">
      <c r="A136" s="21">
        <f t="shared" si="8"/>
        <v>135</v>
      </c>
      <c r="B136" s="44">
        <v>23</v>
      </c>
      <c r="C136" s="45" t="s">
        <v>193</v>
      </c>
      <c r="D136" s="44" t="str">
        <f>IFERROR(VLOOKUP(C136,[1]Foundation!$C$5:$D$551,2,0),"")</f>
        <v>DB1+9</v>
      </c>
      <c r="E136" s="46">
        <f>F127+1</f>
        <v>45881</v>
      </c>
      <c r="F136" s="33">
        <v>45888</v>
      </c>
      <c r="G136" s="24" t="s">
        <v>159</v>
      </c>
      <c r="H136" s="47">
        <f t="shared" si="9"/>
        <v>66.780901</v>
      </c>
      <c r="I136" s="48">
        <f t="shared" si="10"/>
        <v>6.2218696967283993</v>
      </c>
      <c r="J136" s="24" t="s">
        <v>160</v>
      </c>
      <c r="K136" s="34" t="s">
        <v>15</v>
      </c>
      <c r="L136" s="49"/>
    </row>
    <row r="137" spans="1:12" x14ac:dyDescent="0.35">
      <c r="A137" s="21">
        <f t="shared" si="8"/>
        <v>136</v>
      </c>
      <c r="B137" s="21">
        <v>24</v>
      </c>
      <c r="C137" s="27" t="s">
        <v>194</v>
      </c>
      <c r="D137" s="21" t="str">
        <f>IFERROR(VLOOKUP(C137,[1]Foundation!$C$5:$D$551,2,0),"")</f>
        <v>DA+3</v>
      </c>
      <c r="E137" s="13">
        <v>45877</v>
      </c>
      <c r="F137" s="13">
        <v>45889</v>
      </c>
      <c r="G137" s="14" t="s">
        <v>195</v>
      </c>
      <c r="H137" s="15">
        <f t="shared" si="9"/>
        <v>37.931087999999995</v>
      </c>
      <c r="I137" s="28">
        <f t="shared" si="10"/>
        <v>3.5339787792191997</v>
      </c>
      <c r="J137" s="14" t="s">
        <v>196</v>
      </c>
      <c r="K137" s="34" t="s">
        <v>15</v>
      </c>
      <c r="L137" s="22" t="s">
        <v>185</v>
      </c>
    </row>
    <row r="138" spans="1:12" x14ac:dyDescent="0.35">
      <c r="A138" s="21">
        <f t="shared" si="8"/>
        <v>137</v>
      </c>
      <c r="B138" s="21">
        <v>25</v>
      </c>
      <c r="C138" s="27" t="s">
        <v>197</v>
      </c>
      <c r="D138" s="21" t="str">
        <f>IFERROR(VLOOKUP(C138,[1]Foundation!$C$5:$D$551,2,0),"")</f>
        <v>DA+3</v>
      </c>
      <c r="E138" s="13">
        <f>F128+1</f>
        <v>45883</v>
      </c>
      <c r="F138" s="13">
        <v>45889</v>
      </c>
      <c r="G138" s="14" t="s">
        <v>180</v>
      </c>
      <c r="H138" s="15">
        <f t="shared" si="9"/>
        <v>37.931087999999995</v>
      </c>
      <c r="I138" s="28">
        <f t="shared" si="10"/>
        <v>3.5339787792191997</v>
      </c>
      <c r="J138" s="14" t="s">
        <v>169</v>
      </c>
      <c r="K138" s="34" t="s">
        <v>15</v>
      </c>
      <c r="L138" s="22"/>
    </row>
    <row r="139" spans="1:12" x14ac:dyDescent="0.35">
      <c r="A139" s="21">
        <f t="shared" si="8"/>
        <v>138</v>
      </c>
      <c r="B139" s="32">
        <v>26</v>
      </c>
      <c r="C139" s="27" t="s">
        <v>198</v>
      </c>
      <c r="D139" s="21" t="str">
        <f>IFERROR(VLOOKUP(C139,[1]Foundation!$C$5:$D$551,2,0),"")</f>
        <v>DD60+0</v>
      </c>
      <c r="E139" s="33">
        <v>45876</v>
      </c>
      <c r="F139" s="33">
        <v>45890</v>
      </c>
      <c r="G139" s="31" t="s">
        <v>199</v>
      </c>
      <c r="H139" s="15">
        <f t="shared" si="9"/>
        <v>83.133526000000003</v>
      </c>
      <c r="I139" s="28">
        <f t="shared" si="10"/>
        <v>7.7454176037784004</v>
      </c>
      <c r="J139" s="14" t="s">
        <v>200</v>
      </c>
      <c r="K139" s="34" t="s">
        <v>15</v>
      </c>
      <c r="L139" s="35" t="s">
        <v>201</v>
      </c>
    </row>
    <row r="140" spans="1:12" x14ac:dyDescent="0.35">
      <c r="A140" s="21">
        <f t="shared" si="8"/>
        <v>139</v>
      </c>
      <c r="B140" s="21">
        <v>27</v>
      </c>
      <c r="C140" s="27" t="s">
        <v>202</v>
      </c>
      <c r="D140" s="21" t="str">
        <f>IFERROR(VLOOKUP(C140,[1]Foundation!$C$5:$D$551,2,0),"")</f>
        <v>DB1+9</v>
      </c>
      <c r="E140" s="13">
        <v>45882</v>
      </c>
      <c r="F140" s="33">
        <v>45890</v>
      </c>
      <c r="G140" s="14" t="s">
        <v>173</v>
      </c>
      <c r="H140" s="15">
        <f t="shared" si="9"/>
        <v>66.780901</v>
      </c>
      <c r="I140" s="28">
        <f t="shared" si="10"/>
        <v>6.2218696967283993</v>
      </c>
      <c r="J140" s="14" t="s">
        <v>162</v>
      </c>
      <c r="K140" s="34" t="s">
        <v>15</v>
      </c>
      <c r="L140" s="22"/>
    </row>
    <row r="141" spans="1:12" x14ac:dyDescent="0.35">
      <c r="A141" s="21">
        <f t="shared" si="8"/>
        <v>140</v>
      </c>
      <c r="B141" s="32">
        <v>28</v>
      </c>
      <c r="C141" s="27" t="s">
        <v>203</v>
      </c>
      <c r="D141" s="21" t="str">
        <f>IFERROR(VLOOKUP(C141,[1]Foundation!$C$5:$D$551,2,0),"")</f>
        <v>DA-3</v>
      </c>
      <c r="E141" s="33">
        <f>F129+1</f>
        <v>45883</v>
      </c>
      <c r="F141" s="33">
        <v>45890</v>
      </c>
      <c r="G141" s="31" t="s">
        <v>182</v>
      </c>
      <c r="H141" s="15">
        <f t="shared" si="9"/>
        <v>34.789810000000003</v>
      </c>
      <c r="I141" s="28">
        <f t="shared" si="10"/>
        <v>3.2413109340040003</v>
      </c>
      <c r="J141" s="14" t="s">
        <v>204</v>
      </c>
      <c r="K141" s="34" t="s">
        <v>15</v>
      </c>
      <c r="L141" s="35"/>
    </row>
    <row r="142" spans="1:12" x14ac:dyDescent="0.35">
      <c r="A142" s="21">
        <f t="shared" si="8"/>
        <v>141</v>
      </c>
      <c r="B142" s="32">
        <v>29</v>
      </c>
      <c r="C142" s="27" t="s">
        <v>205</v>
      </c>
      <c r="D142" s="21" t="str">
        <f>IFERROR(VLOOKUP(C142,[1]Foundation!$C$5:$D$551,2,0),"")</f>
        <v>DA+9</v>
      </c>
      <c r="E142" s="33">
        <f>F131+1</f>
        <v>45884</v>
      </c>
      <c r="F142" s="33">
        <v>45890</v>
      </c>
      <c r="G142" s="31" t="s">
        <v>150</v>
      </c>
      <c r="H142" s="15">
        <f t="shared" si="9"/>
        <v>45.697022000000004</v>
      </c>
      <c r="I142" s="28">
        <f t="shared" si="10"/>
        <v>4.2575184245048003</v>
      </c>
      <c r="J142" s="14"/>
      <c r="K142" s="34" t="s">
        <v>15</v>
      </c>
      <c r="L142" s="35"/>
    </row>
    <row r="143" spans="1:12" x14ac:dyDescent="0.35">
      <c r="A143" s="21">
        <f t="shared" si="8"/>
        <v>142</v>
      </c>
      <c r="B143" s="32">
        <v>30</v>
      </c>
      <c r="C143" s="27" t="s">
        <v>206</v>
      </c>
      <c r="D143" s="21" t="str">
        <f>IFERROR(VLOOKUP(C143,[1]Foundation!$C$5:$D$551,2,0),"")</f>
        <v>DA-3</v>
      </c>
      <c r="E143" s="33">
        <f>F127+1</f>
        <v>45881</v>
      </c>
      <c r="F143" s="33">
        <v>45890</v>
      </c>
      <c r="G143" s="31" t="s">
        <v>164</v>
      </c>
      <c r="H143" s="15">
        <f t="shared" si="9"/>
        <v>34.789810000000003</v>
      </c>
      <c r="I143" s="28">
        <f t="shared" si="10"/>
        <v>3.2413109340040003</v>
      </c>
      <c r="J143" s="14" t="s">
        <v>41</v>
      </c>
      <c r="K143" s="34" t="s">
        <v>15</v>
      </c>
      <c r="L143" s="35"/>
    </row>
    <row r="144" spans="1:12" x14ac:dyDescent="0.35">
      <c r="A144" s="21">
        <f t="shared" si="8"/>
        <v>143</v>
      </c>
      <c r="B144" s="21">
        <v>31</v>
      </c>
      <c r="C144" s="27" t="s">
        <v>207</v>
      </c>
      <c r="D144" s="21" t="str">
        <f>IFERROR(VLOOKUP(C144,[1]Foundation!$C$5:$D$551,2,0),"")</f>
        <v>DA+3</v>
      </c>
      <c r="E144" s="13">
        <f>F126+1</f>
        <v>45881</v>
      </c>
      <c r="F144" s="13">
        <v>45891</v>
      </c>
      <c r="G144" s="14" t="s">
        <v>157</v>
      </c>
      <c r="H144" s="15">
        <f t="shared" si="9"/>
        <v>37.931087999999995</v>
      </c>
      <c r="I144" s="28">
        <f t="shared" si="10"/>
        <v>3.5339787792191997</v>
      </c>
      <c r="J144" s="14" t="s">
        <v>208</v>
      </c>
      <c r="K144" s="34" t="s">
        <v>15</v>
      </c>
      <c r="L144" s="22"/>
    </row>
    <row r="145" spans="1:12" x14ac:dyDescent="0.35">
      <c r="A145" s="21">
        <f t="shared" si="8"/>
        <v>144</v>
      </c>
      <c r="B145" s="32">
        <v>32</v>
      </c>
      <c r="C145" s="27" t="s">
        <v>209</v>
      </c>
      <c r="D145" s="21" t="str">
        <f>IFERROR(VLOOKUP(C145,[1]Foundation!$C$5:$D$551,2,0),"")</f>
        <v>DA+1.5</v>
      </c>
      <c r="E145" s="33">
        <f>F133+1</f>
        <v>45887</v>
      </c>
      <c r="F145" s="13">
        <v>45891</v>
      </c>
      <c r="G145" s="31" t="s">
        <v>189</v>
      </c>
      <c r="H145" s="15">
        <f t="shared" si="9"/>
        <v>37.138323999999997</v>
      </c>
      <c r="I145" s="28">
        <f t="shared" si="10"/>
        <v>3.4601182257615997</v>
      </c>
      <c r="J145" s="14" t="s">
        <v>14</v>
      </c>
      <c r="K145" s="34" t="s">
        <v>15</v>
      </c>
      <c r="L145" s="35"/>
    </row>
    <row r="146" spans="1:12" x14ac:dyDescent="0.35">
      <c r="A146" s="21">
        <f t="shared" si="8"/>
        <v>145</v>
      </c>
      <c r="B146" s="21">
        <v>33</v>
      </c>
      <c r="C146" s="27" t="s">
        <v>210</v>
      </c>
      <c r="D146" s="21" t="str">
        <f>IFERROR(VLOOKUP(C146,[1]Foundation!$C$5:$D$551,2,0),"")</f>
        <v>DA-1.5</v>
      </c>
      <c r="E146" s="33">
        <v>45888</v>
      </c>
      <c r="F146" s="33">
        <v>45894</v>
      </c>
      <c r="G146" s="14" t="s">
        <v>175</v>
      </c>
      <c r="H146" s="15">
        <f t="shared" si="9"/>
        <v>35.601761999999994</v>
      </c>
      <c r="I146" s="28">
        <f t="shared" si="10"/>
        <v>3.3169592027207995</v>
      </c>
      <c r="J146" s="14" t="s">
        <v>34</v>
      </c>
      <c r="K146" s="34" t="s">
        <v>15</v>
      </c>
      <c r="L146" s="35"/>
    </row>
    <row r="147" spans="1:12" x14ac:dyDescent="0.35">
      <c r="A147" s="21">
        <f t="shared" si="8"/>
        <v>146</v>
      </c>
      <c r="B147" s="32">
        <v>34</v>
      </c>
      <c r="C147" s="27" t="s">
        <v>211</v>
      </c>
      <c r="D147" s="21" t="str">
        <f>IFERROR(VLOOKUP(C147,[1]Foundation!$C$5:$D$551,2,0),"")</f>
        <v>DA+3</v>
      </c>
      <c r="E147" s="33">
        <f>F135+1</f>
        <v>45889</v>
      </c>
      <c r="F147" s="33">
        <v>45894</v>
      </c>
      <c r="G147" s="14" t="s">
        <v>187</v>
      </c>
      <c r="H147" s="15">
        <f t="shared" si="9"/>
        <v>37.931087999999995</v>
      </c>
      <c r="I147" s="28">
        <f t="shared" si="10"/>
        <v>3.5339787792191997</v>
      </c>
      <c r="J147" s="14" t="s">
        <v>192</v>
      </c>
      <c r="K147" s="34" t="s">
        <v>15</v>
      </c>
      <c r="L147" s="35"/>
    </row>
    <row r="148" spans="1:12" x14ac:dyDescent="0.35">
      <c r="A148" s="21">
        <f t="shared" si="8"/>
        <v>147</v>
      </c>
      <c r="B148" s="21">
        <v>35</v>
      </c>
      <c r="C148" s="27" t="s">
        <v>212</v>
      </c>
      <c r="D148" s="21" t="str">
        <f>IFERROR(VLOOKUP(C148,[1]Foundation!$C$5:$D$551,2,0),"")</f>
        <v>DA+6</v>
      </c>
      <c r="E148" s="33">
        <f>F136+1</f>
        <v>45889</v>
      </c>
      <c r="F148" s="33">
        <v>45894</v>
      </c>
      <c r="G148" s="14" t="s">
        <v>159</v>
      </c>
      <c r="H148" s="15">
        <f t="shared" si="9"/>
        <v>43.804423999999997</v>
      </c>
      <c r="I148" s="28">
        <f t="shared" si="10"/>
        <v>4.0811880970015997</v>
      </c>
      <c r="J148" s="14" t="s">
        <v>160</v>
      </c>
      <c r="K148" s="34" t="s">
        <v>15</v>
      </c>
      <c r="L148" s="35"/>
    </row>
    <row r="149" spans="1:12" x14ac:dyDescent="0.35">
      <c r="A149" s="21">
        <f t="shared" si="8"/>
        <v>148</v>
      </c>
      <c r="B149" s="32">
        <v>36</v>
      </c>
      <c r="C149" s="27" t="s">
        <v>213</v>
      </c>
      <c r="D149" s="21" t="str">
        <f>IFERROR(VLOOKUP(C149,[1]Foundation!$C$5:$D$551,2,0),"")</f>
        <v>DA+4.5</v>
      </c>
      <c r="E149" s="33">
        <f>F130+1</f>
        <v>45884</v>
      </c>
      <c r="F149" s="33">
        <v>45894</v>
      </c>
      <c r="G149" s="31" t="s">
        <v>145</v>
      </c>
      <c r="H149" s="15">
        <f t="shared" si="9"/>
        <v>42.921818999999999</v>
      </c>
      <c r="I149" s="28">
        <f t="shared" si="10"/>
        <v>3.9989572013196</v>
      </c>
      <c r="J149" s="14" t="s">
        <v>153</v>
      </c>
      <c r="K149" s="34" t="s">
        <v>15</v>
      </c>
      <c r="L149" s="35"/>
    </row>
    <row r="150" spans="1:12" x14ac:dyDescent="0.35">
      <c r="A150" s="21">
        <f t="shared" si="8"/>
        <v>149</v>
      </c>
      <c r="B150" s="32">
        <v>37</v>
      </c>
      <c r="C150" s="27" t="s">
        <v>214</v>
      </c>
      <c r="D150" s="21" t="str">
        <f>IFERROR(VLOOKUP(C150,[1]Foundation!$C$5:$D$551,2,0),"")</f>
        <v>DA+0</v>
      </c>
      <c r="E150" s="33">
        <v>45890</v>
      </c>
      <c r="F150" s="33">
        <v>45896</v>
      </c>
      <c r="G150" s="14" t="s">
        <v>199</v>
      </c>
      <c r="H150" s="15">
        <f t="shared" si="9"/>
        <v>36.159755999999994</v>
      </c>
      <c r="I150" s="28">
        <f t="shared" si="10"/>
        <v>3.3689466109103994</v>
      </c>
      <c r="J150" s="14" t="s">
        <v>200</v>
      </c>
      <c r="K150" s="34" t="s">
        <v>15</v>
      </c>
      <c r="L150" s="35"/>
    </row>
    <row r="151" spans="1:12" x14ac:dyDescent="0.35">
      <c r="A151" s="21">
        <f t="shared" si="8"/>
        <v>150</v>
      </c>
      <c r="B151" s="21">
        <v>38</v>
      </c>
      <c r="C151" s="27" t="s">
        <v>215</v>
      </c>
      <c r="D151" s="21" t="str">
        <f>IFERROR(VLOOKUP(C151,[1]Foundation!$C$5:$D$551,2,0),"")</f>
        <v>DA+6</v>
      </c>
      <c r="E151" s="13">
        <v>45887</v>
      </c>
      <c r="F151" s="13">
        <v>45897</v>
      </c>
      <c r="G151" s="14" t="s">
        <v>216</v>
      </c>
      <c r="H151" s="15">
        <f t="shared" si="9"/>
        <v>43.804423999999997</v>
      </c>
      <c r="I151" s="28">
        <f t="shared" si="10"/>
        <v>4.0811880970015997</v>
      </c>
      <c r="J151" s="14" t="s">
        <v>151</v>
      </c>
      <c r="K151" s="50" t="s">
        <v>15</v>
      </c>
      <c r="L151" s="43"/>
    </row>
    <row r="152" spans="1:12" x14ac:dyDescent="0.35">
      <c r="A152" s="21">
        <f t="shared" si="8"/>
        <v>151</v>
      </c>
      <c r="B152" s="21">
        <v>39</v>
      </c>
      <c r="C152" s="27" t="s">
        <v>217</v>
      </c>
      <c r="D152" s="21" t="str">
        <f>IFERROR(VLOOKUP(C152,[1]Foundation!$C$5:$D$551,2,0),"")</f>
        <v>DA+6</v>
      </c>
      <c r="E152" s="13">
        <f>F137</f>
        <v>45889</v>
      </c>
      <c r="F152" s="13">
        <v>45897</v>
      </c>
      <c r="G152" s="14" t="s">
        <v>195</v>
      </c>
      <c r="H152" s="15">
        <f t="shared" si="9"/>
        <v>43.804423999999997</v>
      </c>
      <c r="I152" s="28">
        <f t="shared" si="10"/>
        <v>4.0811880970015997</v>
      </c>
      <c r="J152" s="14" t="s">
        <v>196</v>
      </c>
      <c r="K152" s="29" t="s">
        <v>15</v>
      </c>
      <c r="L152" s="51" t="s">
        <v>185</v>
      </c>
    </row>
    <row r="153" spans="1:12" x14ac:dyDescent="0.35">
      <c r="A153" s="21">
        <f t="shared" si="8"/>
        <v>152</v>
      </c>
      <c r="B153" s="21">
        <v>40</v>
      </c>
      <c r="C153" s="27" t="s">
        <v>218</v>
      </c>
      <c r="D153" s="21" t="str">
        <f>IFERROR(VLOOKUP(C153,[1]Foundation!$C$5:$D$551,2,0),"")</f>
        <v>DA+1.5</v>
      </c>
      <c r="E153" s="13">
        <f>F140+1</f>
        <v>45891</v>
      </c>
      <c r="F153" s="13">
        <v>45897</v>
      </c>
      <c r="G153" s="14" t="s">
        <v>182</v>
      </c>
      <c r="H153" s="15">
        <f t="shared" si="9"/>
        <v>37.138323999999997</v>
      </c>
      <c r="I153" s="28">
        <f t="shared" si="10"/>
        <v>3.4601182257615997</v>
      </c>
      <c r="J153" s="14" t="s">
        <v>204</v>
      </c>
      <c r="K153" s="29" t="s">
        <v>15</v>
      </c>
      <c r="L153" s="43"/>
    </row>
    <row r="154" spans="1:12" x14ac:dyDescent="0.35">
      <c r="A154" s="21">
        <f t="shared" si="8"/>
        <v>153</v>
      </c>
      <c r="B154" s="21">
        <v>41</v>
      </c>
      <c r="C154" s="27" t="s">
        <v>219</v>
      </c>
      <c r="D154" s="21" t="str">
        <f>IFERROR(VLOOKUP(C154,[1]Foundation!$C$5:$D$551,2,0),"")</f>
        <v>DA+9</v>
      </c>
      <c r="E154" s="13">
        <f>F141+1</f>
        <v>45891</v>
      </c>
      <c r="F154" s="13">
        <v>45897</v>
      </c>
      <c r="G154" s="14" t="s">
        <v>150</v>
      </c>
      <c r="H154" s="15">
        <f t="shared" si="9"/>
        <v>45.697022000000004</v>
      </c>
      <c r="I154" s="28">
        <f t="shared" si="10"/>
        <v>4.2575184245048003</v>
      </c>
      <c r="J154" s="14" t="s">
        <v>151</v>
      </c>
      <c r="K154" s="29" t="s">
        <v>15</v>
      </c>
      <c r="L154" s="43"/>
    </row>
    <row r="155" spans="1:12" x14ac:dyDescent="0.35">
      <c r="A155" s="21">
        <f t="shared" si="8"/>
        <v>154</v>
      </c>
      <c r="B155" s="32">
        <v>42</v>
      </c>
      <c r="C155" s="27" t="s">
        <v>220</v>
      </c>
      <c r="D155" s="21" t="str">
        <f>IFERROR(VLOOKUP(C155,[1]Foundation!$C$5:$D$551,2,0),"")</f>
        <v>DA+9</v>
      </c>
      <c r="E155" s="33">
        <v>45892</v>
      </c>
      <c r="F155" s="33">
        <v>45898</v>
      </c>
      <c r="G155" s="14" t="s">
        <v>187</v>
      </c>
      <c r="H155" s="15">
        <f t="shared" si="9"/>
        <v>45.697022000000004</v>
      </c>
      <c r="I155" s="28">
        <f t="shared" si="10"/>
        <v>4.2575184245048003</v>
      </c>
      <c r="J155" s="14" t="s">
        <v>192</v>
      </c>
      <c r="K155" s="29" t="s">
        <v>15</v>
      </c>
      <c r="L155" s="35"/>
    </row>
    <row r="156" spans="1:12" x14ac:dyDescent="0.35">
      <c r="A156" s="21">
        <f t="shared" si="8"/>
        <v>155</v>
      </c>
      <c r="B156" s="32">
        <v>43</v>
      </c>
      <c r="C156" s="27" t="s">
        <v>221</v>
      </c>
      <c r="D156" s="21" t="str">
        <f>IFERROR(VLOOKUP(C156,[1]Foundation!$C$5:$D$551,2,0),"")</f>
        <v>DA+6</v>
      </c>
      <c r="E156" s="33">
        <v>45892</v>
      </c>
      <c r="F156" s="33">
        <v>45899</v>
      </c>
      <c r="G156" s="14" t="s">
        <v>189</v>
      </c>
      <c r="H156" s="15">
        <f t="shared" si="9"/>
        <v>43.804423999999997</v>
      </c>
      <c r="I156" s="28">
        <f t="shared" si="10"/>
        <v>4.0811880970015997</v>
      </c>
      <c r="J156" s="14" t="s">
        <v>14</v>
      </c>
      <c r="K156" s="29" t="s">
        <v>15</v>
      </c>
      <c r="L156" s="35"/>
    </row>
    <row r="157" spans="1:12" x14ac:dyDescent="0.35">
      <c r="A157" s="21">
        <f t="shared" si="8"/>
        <v>156</v>
      </c>
      <c r="B157" s="32">
        <v>44</v>
      </c>
      <c r="C157" s="27" t="s">
        <v>222</v>
      </c>
      <c r="D157" s="21" t="str">
        <f>IFERROR(VLOOKUP(C157,[1]Foundation!$C$5:$D$551,2,0),"")</f>
        <v>DA-1.5</v>
      </c>
      <c r="E157" s="33">
        <f>F142+1</f>
        <v>45891</v>
      </c>
      <c r="F157" s="33">
        <v>45900</v>
      </c>
      <c r="G157" s="14" t="s">
        <v>164</v>
      </c>
      <c r="H157" s="15">
        <f t="shared" si="9"/>
        <v>35.601761999999994</v>
      </c>
      <c r="I157" s="28">
        <f t="shared" si="10"/>
        <v>3.3169592027207995</v>
      </c>
      <c r="J157" s="14" t="s">
        <v>41</v>
      </c>
      <c r="K157" s="29" t="s">
        <v>15</v>
      </c>
      <c r="L157" s="35"/>
    </row>
    <row r="158" spans="1:12" x14ac:dyDescent="0.35">
      <c r="A158" s="21">
        <f t="shared" si="8"/>
        <v>157</v>
      </c>
      <c r="B158" s="21">
        <v>1</v>
      </c>
      <c r="C158" s="27" t="s">
        <v>223</v>
      </c>
      <c r="D158" s="21" t="str">
        <f>IFERROR(VLOOKUP(C158,[1]Foundation!$C$5:$D$551,2,0),"")</f>
        <v>DB1+12</v>
      </c>
      <c r="E158" s="13">
        <f>F139+1</f>
        <v>45891</v>
      </c>
      <c r="F158" s="13">
        <v>45901</v>
      </c>
      <c r="G158" s="14" t="s">
        <v>173</v>
      </c>
      <c r="H158" s="15">
        <f t="shared" si="9"/>
        <v>70.788264999999996</v>
      </c>
      <c r="I158" s="28">
        <f t="shared" si="10"/>
        <v>6.5952293888259996</v>
      </c>
      <c r="J158" s="14" t="s">
        <v>162</v>
      </c>
      <c r="K158" s="29" t="s">
        <v>15</v>
      </c>
      <c r="L158" s="22"/>
    </row>
    <row r="159" spans="1:12" x14ac:dyDescent="0.35">
      <c r="A159" s="21">
        <f t="shared" si="8"/>
        <v>158</v>
      </c>
      <c r="B159" s="21">
        <v>2</v>
      </c>
      <c r="C159" s="27" t="s">
        <v>224</v>
      </c>
      <c r="D159" s="21" t="str">
        <f>IFERROR(VLOOKUP(C159,[1]Foundation!$C$5:$D$551,2,0),"")</f>
        <v>DA+6</v>
      </c>
      <c r="E159" s="13">
        <v>45883</v>
      </c>
      <c r="F159" s="13">
        <v>45902</v>
      </c>
      <c r="G159" s="14" t="s">
        <v>225</v>
      </c>
      <c r="H159" s="15">
        <f t="shared" si="9"/>
        <v>43.804423999999997</v>
      </c>
      <c r="I159" s="28">
        <f t="shared" si="10"/>
        <v>4.0811880970015997</v>
      </c>
      <c r="J159" s="14" t="s">
        <v>25</v>
      </c>
      <c r="K159" s="29" t="s">
        <v>15</v>
      </c>
      <c r="L159" s="22"/>
    </row>
    <row r="160" spans="1:12" x14ac:dyDescent="0.35">
      <c r="A160" s="21">
        <f t="shared" si="8"/>
        <v>159</v>
      </c>
      <c r="B160" s="21">
        <v>3</v>
      </c>
      <c r="C160" s="27" t="s">
        <v>226</v>
      </c>
      <c r="D160" s="21" t="str">
        <f>IFERROR(VLOOKUP(C160,[1]Foundation!$C$5:$D$551,2,0),"")</f>
        <v>DA+6</v>
      </c>
      <c r="E160" s="13">
        <v>45892</v>
      </c>
      <c r="F160" s="13">
        <v>45902</v>
      </c>
      <c r="G160" s="14" t="s">
        <v>182</v>
      </c>
      <c r="H160" s="15">
        <f t="shared" si="9"/>
        <v>43.804423999999997</v>
      </c>
      <c r="I160" s="28">
        <f t="shared" si="10"/>
        <v>4.0811880970015997</v>
      </c>
      <c r="J160" s="14" t="s">
        <v>34</v>
      </c>
      <c r="K160" s="29" t="s">
        <v>15</v>
      </c>
      <c r="L160" s="22"/>
    </row>
    <row r="161" spans="1:12" x14ac:dyDescent="0.35">
      <c r="A161" s="21">
        <f t="shared" si="8"/>
        <v>160</v>
      </c>
      <c r="B161" s="44">
        <v>4</v>
      </c>
      <c r="C161" s="45" t="s">
        <v>227</v>
      </c>
      <c r="D161" s="44" t="str">
        <f>IFERROR(VLOOKUP(C161,[1]Foundation!$C$5:$D$551,2,0),"")</f>
        <v>DA+3</v>
      </c>
      <c r="E161" s="46">
        <f>F150+1</f>
        <v>45897</v>
      </c>
      <c r="F161" s="13">
        <v>45902</v>
      </c>
      <c r="G161" s="14" t="s">
        <v>199</v>
      </c>
      <c r="H161" s="47">
        <f t="shared" si="9"/>
        <v>37.931087999999995</v>
      </c>
      <c r="I161" s="48">
        <f t="shared" si="10"/>
        <v>3.5339787792191997</v>
      </c>
      <c r="J161" s="24" t="s">
        <v>200</v>
      </c>
      <c r="K161" s="29" t="s">
        <v>15</v>
      </c>
      <c r="L161" s="49"/>
    </row>
    <row r="162" spans="1:12" x14ac:dyDescent="0.35">
      <c r="A162" s="21">
        <f t="shared" si="8"/>
        <v>161</v>
      </c>
      <c r="B162" s="21">
        <v>5</v>
      </c>
      <c r="C162" s="27" t="s">
        <v>228</v>
      </c>
      <c r="D162" s="21" t="str">
        <f>IFERROR(VLOOKUP(C162,[1]Foundation!$C$5:$D$551,2,0),"")</f>
        <v>DA-1.5</v>
      </c>
      <c r="E162" s="13">
        <v>45892</v>
      </c>
      <c r="F162" s="13">
        <v>45902</v>
      </c>
      <c r="G162" s="14" t="s">
        <v>159</v>
      </c>
      <c r="H162" s="15">
        <f t="shared" si="9"/>
        <v>35.601761999999994</v>
      </c>
      <c r="I162" s="28">
        <f t="shared" si="10"/>
        <v>3.3169592027207995</v>
      </c>
      <c r="J162" s="14" t="s">
        <v>160</v>
      </c>
      <c r="K162" s="29" t="s">
        <v>15</v>
      </c>
      <c r="L162" s="22"/>
    </row>
    <row r="163" spans="1:12" x14ac:dyDescent="0.35">
      <c r="A163" s="21">
        <f t="shared" si="8"/>
        <v>162</v>
      </c>
      <c r="B163" s="21">
        <v>6</v>
      </c>
      <c r="C163" s="27" t="s">
        <v>229</v>
      </c>
      <c r="D163" s="21" t="str">
        <f>IFERROR(VLOOKUP(C163,[1]Foundation!$C$5:$D$551,2,0),"")</f>
        <v>DA+6</v>
      </c>
      <c r="E163" s="13">
        <v>45892</v>
      </c>
      <c r="F163" s="13">
        <v>45903</v>
      </c>
      <c r="G163" s="14" t="s">
        <v>157</v>
      </c>
      <c r="H163" s="15">
        <f t="shared" si="9"/>
        <v>43.804423999999997</v>
      </c>
      <c r="I163" s="28">
        <f t="shared" si="10"/>
        <v>4.0811880970015997</v>
      </c>
      <c r="J163" s="14" t="s">
        <v>208</v>
      </c>
      <c r="K163" s="29" t="s">
        <v>15</v>
      </c>
      <c r="L163" s="22"/>
    </row>
    <row r="164" spans="1:12" x14ac:dyDescent="0.35">
      <c r="A164" s="21">
        <f t="shared" si="8"/>
        <v>163</v>
      </c>
      <c r="B164" s="21">
        <v>7</v>
      </c>
      <c r="C164" s="27" t="s">
        <v>230</v>
      </c>
      <c r="D164" s="21" t="str">
        <f>IFERROR(VLOOKUP(C164,[1]Foundation!$C$5:$D$551,2,0),"")</f>
        <v>DA+1.5</v>
      </c>
      <c r="E164" s="13">
        <v>45892</v>
      </c>
      <c r="F164" s="13">
        <v>45903</v>
      </c>
      <c r="G164" s="14" t="s">
        <v>145</v>
      </c>
      <c r="H164" s="15">
        <f t="shared" si="9"/>
        <v>37.138323999999997</v>
      </c>
      <c r="I164" s="28">
        <f t="shared" si="10"/>
        <v>3.4601182257615997</v>
      </c>
      <c r="J164" s="14" t="s">
        <v>153</v>
      </c>
      <c r="K164" s="29" t="s">
        <v>15</v>
      </c>
      <c r="L164" s="22"/>
    </row>
    <row r="165" spans="1:12" x14ac:dyDescent="0.35">
      <c r="A165" s="21">
        <f t="shared" si="8"/>
        <v>164</v>
      </c>
      <c r="B165" s="44">
        <v>8</v>
      </c>
      <c r="C165" s="45" t="s">
        <v>231</v>
      </c>
      <c r="D165" s="44" t="str">
        <f>IFERROR(VLOOKUP(C165,[1]Foundation!$C$5:$D$551,2,0),"")</f>
        <v>DA+3</v>
      </c>
      <c r="E165" s="46">
        <v>45894</v>
      </c>
      <c r="F165" s="13">
        <v>45903</v>
      </c>
      <c r="G165" s="24" t="s">
        <v>232</v>
      </c>
      <c r="H165" s="47">
        <f t="shared" si="9"/>
        <v>37.931087999999995</v>
      </c>
      <c r="I165" s="48">
        <f t="shared" si="10"/>
        <v>3.5339787792191997</v>
      </c>
      <c r="J165" s="24" t="s">
        <v>169</v>
      </c>
      <c r="K165" s="29" t="s">
        <v>15</v>
      </c>
      <c r="L165" s="49"/>
    </row>
    <row r="166" spans="1:12" x14ac:dyDescent="0.35">
      <c r="A166" s="21">
        <f t="shared" si="8"/>
        <v>165</v>
      </c>
      <c r="B166" s="21">
        <v>9</v>
      </c>
      <c r="C166" s="27" t="s">
        <v>233</v>
      </c>
      <c r="D166" s="21" t="str">
        <f>IFERROR(VLOOKUP(C166,[1]Foundation!$C$5:$D$551,2,0),"")</f>
        <v>DA+3</v>
      </c>
      <c r="E166" s="13">
        <f>F156+1</f>
        <v>45900</v>
      </c>
      <c r="F166" s="13">
        <v>45904</v>
      </c>
      <c r="G166" s="14" t="s">
        <v>189</v>
      </c>
      <c r="H166" s="15">
        <f t="shared" si="9"/>
        <v>37.931087999999995</v>
      </c>
      <c r="I166" s="28">
        <f t="shared" si="10"/>
        <v>3.5339787792191997</v>
      </c>
      <c r="J166" s="14" t="s">
        <v>14</v>
      </c>
      <c r="K166" s="29" t="s">
        <v>15</v>
      </c>
      <c r="L166" s="22"/>
    </row>
    <row r="167" spans="1:12" x14ac:dyDescent="0.35">
      <c r="A167" s="21">
        <f t="shared" si="8"/>
        <v>166</v>
      </c>
      <c r="B167" s="44">
        <v>10</v>
      </c>
      <c r="C167" s="45" t="s">
        <v>234</v>
      </c>
      <c r="D167" s="44" t="str">
        <f>IFERROR(VLOOKUP(C167,[1]Foundation!$C$5:$D$551,2,0),"")</f>
        <v>DA+6</v>
      </c>
      <c r="E167" s="46">
        <f>F153+1</f>
        <v>45898</v>
      </c>
      <c r="F167" s="46">
        <v>45905</v>
      </c>
      <c r="G167" s="14" t="s">
        <v>150</v>
      </c>
      <c r="H167" s="47">
        <f t="shared" si="9"/>
        <v>43.804423999999997</v>
      </c>
      <c r="I167" s="48">
        <f t="shared" si="10"/>
        <v>4.0811880970015997</v>
      </c>
      <c r="J167" s="24" t="s">
        <v>204</v>
      </c>
      <c r="K167" s="29" t="s">
        <v>15</v>
      </c>
      <c r="L167" s="49"/>
    </row>
    <row r="168" spans="1:12" x14ac:dyDescent="0.35">
      <c r="A168" s="21">
        <f t="shared" si="8"/>
        <v>167</v>
      </c>
      <c r="B168" s="21">
        <v>11</v>
      </c>
      <c r="C168" s="45" t="s">
        <v>235</v>
      </c>
      <c r="D168" s="44" t="str">
        <f>IFERROR(VLOOKUP(C168,[1]Foundation!$C$5:$D$551,2,0),"")</f>
        <v>DA+3</v>
      </c>
      <c r="E168" s="46">
        <f>F154+1</f>
        <v>45898</v>
      </c>
      <c r="F168" s="46">
        <v>45906</v>
      </c>
      <c r="G168" s="14" t="s">
        <v>182</v>
      </c>
      <c r="H168" s="47">
        <f t="shared" si="9"/>
        <v>37.931087999999995</v>
      </c>
      <c r="I168" s="48">
        <f t="shared" si="10"/>
        <v>3.5339787792191997</v>
      </c>
      <c r="J168" s="24" t="s">
        <v>151</v>
      </c>
      <c r="K168" s="29" t="s">
        <v>15</v>
      </c>
      <c r="L168" s="49"/>
    </row>
    <row r="169" spans="1:12" x14ac:dyDescent="0.35">
      <c r="A169" s="21">
        <f t="shared" si="8"/>
        <v>168</v>
      </c>
      <c r="B169" s="44">
        <v>12</v>
      </c>
      <c r="C169" s="27" t="s">
        <v>236</v>
      </c>
      <c r="D169" s="44" t="str">
        <f>IFERROR(VLOOKUP(C169,[1]Foundation!$C$5:$D$551,2,0),"")</f>
        <v>DB1+12</v>
      </c>
      <c r="E169" s="46">
        <f>F155+1</f>
        <v>45899</v>
      </c>
      <c r="F169" s="46">
        <v>45906</v>
      </c>
      <c r="G169" s="14" t="s">
        <v>187</v>
      </c>
      <c r="H169" s="47">
        <f t="shared" si="9"/>
        <v>70.788264999999996</v>
      </c>
      <c r="I169" s="48">
        <f t="shared" si="10"/>
        <v>6.5952293888259996</v>
      </c>
      <c r="J169" s="14" t="s">
        <v>192</v>
      </c>
      <c r="K169" s="29" t="s">
        <v>15</v>
      </c>
      <c r="L169" s="22"/>
    </row>
    <row r="170" spans="1:12" x14ac:dyDescent="0.35">
      <c r="A170" s="21">
        <f t="shared" si="8"/>
        <v>169</v>
      </c>
      <c r="B170" s="21">
        <v>13</v>
      </c>
      <c r="C170" s="45" t="s">
        <v>237</v>
      </c>
      <c r="D170" s="44" t="str">
        <f>IFERROR(VLOOKUP(C170,[1]Foundation!$C$5:$D$551,2,0),"")</f>
        <v>DA+9</v>
      </c>
      <c r="E170" s="46">
        <f>F151+1</f>
        <v>45898</v>
      </c>
      <c r="F170" s="46">
        <v>45906</v>
      </c>
      <c r="G170" s="14" t="s">
        <v>216</v>
      </c>
      <c r="H170" s="47">
        <f t="shared" si="9"/>
        <v>45.697022000000004</v>
      </c>
      <c r="I170" s="48">
        <f t="shared" si="10"/>
        <v>4.2575184245048003</v>
      </c>
      <c r="J170" s="24" t="s">
        <v>151</v>
      </c>
      <c r="K170" s="29" t="s">
        <v>15</v>
      </c>
      <c r="L170" s="49"/>
    </row>
    <row r="171" spans="1:12" x14ac:dyDescent="0.35">
      <c r="A171" s="21">
        <f t="shared" si="8"/>
        <v>170</v>
      </c>
      <c r="B171" s="21">
        <v>14</v>
      </c>
      <c r="C171" s="27" t="s">
        <v>238</v>
      </c>
      <c r="D171" s="21" t="str">
        <f>IFERROR(VLOOKUP(C171,[1]Foundation!$C$5:$D$551,2,0),"")</f>
        <v>DA+0</v>
      </c>
      <c r="E171" s="13">
        <f>F162+1</f>
        <v>45903</v>
      </c>
      <c r="F171" s="13">
        <v>45907</v>
      </c>
      <c r="G171" s="14" t="s">
        <v>159</v>
      </c>
      <c r="H171" s="15">
        <f t="shared" si="9"/>
        <v>36.159755999999994</v>
      </c>
      <c r="I171" s="28">
        <f t="shared" si="10"/>
        <v>3.3689466109103994</v>
      </c>
      <c r="J171" s="14" t="s">
        <v>160</v>
      </c>
      <c r="K171" s="29" t="s">
        <v>15</v>
      </c>
      <c r="L171" s="22"/>
    </row>
    <row r="172" spans="1:12" x14ac:dyDescent="0.35">
      <c r="A172" s="21">
        <f t="shared" si="8"/>
        <v>171</v>
      </c>
      <c r="B172" s="44">
        <v>15</v>
      </c>
      <c r="C172" s="45" t="s">
        <v>239</v>
      </c>
      <c r="D172" s="44" t="str">
        <f>IFERROR(VLOOKUP(C172,[1]Foundation!$C$5:$D$551,2,0),"")</f>
        <v>DA-1.5</v>
      </c>
      <c r="E172" s="46">
        <f>F152+1</f>
        <v>45898</v>
      </c>
      <c r="F172" s="46">
        <v>45908</v>
      </c>
      <c r="G172" s="14" t="s">
        <v>195</v>
      </c>
      <c r="H172" s="47">
        <f t="shared" si="9"/>
        <v>35.601761999999994</v>
      </c>
      <c r="I172" s="48">
        <f t="shared" si="10"/>
        <v>3.3169592027207995</v>
      </c>
      <c r="J172" s="24" t="s">
        <v>196</v>
      </c>
      <c r="K172" s="29" t="s">
        <v>15</v>
      </c>
      <c r="L172" s="49"/>
    </row>
    <row r="173" spans="1:12" x14ac:dyDescent="0.35">
      <c r="A173" s="21">
        <f t="shared" si="8"/>
        <v>172</v>
      </c>
      <c r="B173" s="21">
        <v>16</v>
      </c>
      <c r="C173" s="27" t="s">
        <v>240</v>
      </c>
      <c r="D173" s="21" t="str">
        <f>IFERROR(VLOOKUP(C173,[1]Foundation!$C$5:$D$551,2,0),"")</f>
        <v>DA+3</v>
      </c>
      <c r="E173" s="13">
        <f>F161+1</f>
        <v>45903</v>
      </c>
      <c r="F173" s="46">
        <v>45908</v>
      </c>
      <c r="G173" s="14" t="s">
        <v>199</v>
      </c>
      <c r="H173" s="15">
        <f t="shared" si="9"/>
        <v>37.931087999999995</v>
      </c>
      <c r="I173" s="28">
        <f t="shared" si="10"/>
        <v>3.5339787792191997</v>
      </c>
      <c r="J173" s="14" t="s">
        <v>200</v>
      </c>
      <c r="K173" s="29" t="s">
        <v>15</v>
      </c>
      <c r="L173" s="22"/>
    </row>
    <row r="174" spans="1:12" x14ac:dyDescent="0.35">
      <c r="A174" s="21">
        <f t="shared" si="8"/>
        <v>173</v>
      </c>
      <c r="B174" s="44">
        <v>17</v>
      </c>
      <c r="C174" s="45" t="s">
        <v>241</v>
      </c>
      <c r="D174" s="44" t="str">
        <f>IFERROR(VLOOKUP(C174,[1]Foundation!$C$5:$D$551,2,0),"")</f>
        <v>DA+9</v>
      </c>
      <c r="E174" s="46">
        <v>45894</v>
      </c>
      <c r="F174" s="46">
        <v>45908</v>
      </c>
      <c r="G174" s="14" t="s">
        <v>242</v>
      </c>
      <c r="H174" s="47">
        <f t="shared" si="9"/>
        <v>45.697022000000004</v>
      </c>
      <c r="I174" s="48">
        <f t="shared" si="10"/>
        <v>4.2575184245048003</v>
      </c>
      <c r="J174" s="24" t="s">
        <v>151</v>
      </c>
      <c r="K174" s="29" t="s">
        <v>15</v>
      </c>
      <c r="L174" s="49"/>
    </row>
    <row r="175" spans="1:12" x14ac:dyDescent="0.35">
      <c r="A175" s="21">
        <f t="shared" si="8"/>
        <v>174</v>
      </c>
      <c r="B175" s="21">
        <v>18</v>
      </c>
      <c r="C175" s="27" t="s">
        <v>243</v>
      </c>
      <c r="D175" s="44" t="str">
        <f>IFERROR(VLOOKUP(C175,[1]Foundation!$C$5:$D$551,2,0),"")</f>
        <v>DA+6</v>
      </c>
      <c r="E175" s="46">
        <v>45898</v>
      </c>
      <c r="F175" s="46">
        <v>45908</v>
      </c>
      <c r="G175" s="14" t="s">
        <v>244</v>
      </c>
      <c r="H175" s="47">
        <f t="shared" si="9"/>
        <v>43.804423999999997</v>
      </c>
      <c r="I175" s="48">
        <f t="shared" si="10"/>
        <v>4.0811880970015997</v>
      </c>
      <c r="J175" s="14" t="s">
        <v>245</v>
      </c>
      <c r="K175" s="29" t="s">
        <v>15</v>
      </c>
      <c r="L175" s="22"/>
    </row>
    <row r="176" spans="1:12" x14ac:dyDescent="0.35">
      <c r="A176" s="21">
        <f t="shared" si="8"/>
        <v>175</v>
      </c>
      <c r="B176" s="21">
        <v>19</v>
      </c>
      <c r="C176" s="27" t="s">
        <v>246</v>
      </c>
      <c r="D176" s="21" t="str">
        <f>IFERROR(VLOOKUP(C176,[1]Foundation!$C$5:$D$551,2,0),"")</f>
        <v>DA+9</v>
      </c>
      <c r="E176" s="13">
        <f>F158+1</f>
        <v>45902</v>
      </c>
      <c r="F176" s="13">
        <v>45909</v>
      </c>
      <c r="G176" s="14" t="s">
        <v>173</v>
      </c>
      <c r="H176" s="15">
        <f t="shared" si="9"/>
        <v>45.697022000000004</v>
      </c>
      <c r="I176" s="28">
        <f t="shared" si="10"/>
        <v>4.2575184245048003</v>
      </c>
      <c r="J176" s="14" t="s">
        <v>162</v>
      </c>
      <c r="K176" s="29" t="s">
        <v>15</v>
      </c>
      <c r="L176" s="22"/>
    </row>
    <row r="177" spans="1:12" x14ac:dyDescent="0.35">
      <c r="A177" s="21">
        <f t="shared" si="8"/>
        <v>176</v>
      </c>
      <c r="B177" s="21">
        <v>20</v>
      </c>
      <c r="C177" s="52" t="s">
        <v>247</v>
      </c>
      <c r="D177" s="21" t="str">
        <f>IFERROR(VLOOKUP(C177,[1]Foundation!$C$5:$D$551,2,0),"")</f>
        <v>DA+3</v>
      </c>
      <c r="E177" s="13">
        <v>45904</v>
      </c>
      <c r="F177" s="13">
        <v>45909</v>
      </c>
      <c r="G177" s="14" t="s">
        <v>232</v>
      </c>
      <c r="H177" s="15">
        <f t="shared" si="9"/>
        <v>37.931087999999995</v>
      </c>
      <c r="I177" s="28">
        <f t="shared" si="10"/>
        <v>3.5339787792191997</v>
      </c>
      <c r="J177" s="14" t="s">
        <v>169</v>
      </c>
      <c r="K177" s="29" t="s">
        <v>15</v>
      </c>
      <c r="L177" s="22"/>
    </row>
    <row r="178" spans="1:12" x14ac:dyDescent="0.35">
      <c r="A178" s="21">
        <f t="shared" si="8"/>
        <v>177</v>
      </c>
      <c r="B178" s="21">
        <v>21</v>
      </c>
      <c r="C178" s="27" t="s">
        <v>248</v>
      </c>
      <c r="D178" s="21" t="str">
        <f>IFERROR(VLOOKUP(C178,[1]Foundation!$C$5:$D$551,2,0),"")</f>
        <v>DA+3</v>
      </c>
      <c r="E178" s="13">
        <v>45905</v>
      </c>
      <c r="F178" s="13">
        <v>45909</v>
      </c>
      <c r="G178" s="14" t="s">
        <v>189</v>
      </c>
      <c r="H178" s="15">
        <f t="shared" si="9"/>
        <v>37.931087999999995</v>
      </c>
      <c r="I178" s="28">
        <f t="shared" si="10"/>
        <v>3.5339787792191997</v>
      </c>
      <c r="J178" s="14" t="s">
        <v>14</v>
      </c>
      <c r="K178" s="29" t="s">
        <v>15</v>
      </c>
      <c r="L178" s="22"/>
    </row>
    <row r="179" spans="1:12" x14ac:dyDescent="0.35">
      <c r="A179" s="21">
        <f t="shared" si="8"/>
        <v>178</v>
      </c>
      <c r="B179" s="21">
        <v>22</v>
      </c>
      <c r="C179" s="27" t="s">
        <v>249</v>
      </c>
      <c r="D179" s="21" t="str">
        <f>IFERROR(VLOOKUP(C179,[1]Foundation!$C$5:$D$551,2,0),"")</f>
        <v>DA+9</v>
      </c>
      <c r="E179" s="46">
        <v>45894</v>
      </c>
      <c r="F179" s="13">
        <v>45910</v>
      </c>
      <c r="G179" s="14" t="s">
        <v>250</v>
      </c>
      <c r="H179" s="15">
        <f t="shared" si="9"/>
        <v>45.697022000000004</v>
      </c>
      <c r="I179" s="28">
        <f t="shared" si="10"/>
        <v>4.2575184245048003</v>
      </c>
      <c r="J179" s="24" t="s">
        <v>251</v>
      </c>
      <c r="K179" s="29" t="s">
        <v>15</v>
      </c>
      <c r="L179" s="22"/>
    </row>
    <row r="180" spans="1:12" x14ac:dyDescent="0.35">
      <c r="A180" s="21">
        <f t="shared" si="8"/>
        <v>179</v>
      </c>
      <c r="B180" s="21">
        <v>23</v>
      </c>
      <c r="C180" s="27" t="s">
        <v>252</v>
      </c>
      <c r="D180" s="21" t="str">
        <f>IFERROR(VLOOKUP(C180,[1]Foundation!$C$5:$D$551,2,0),"")</f>
        <v>DA+3</v>
      </c>
      <c r="E180" s="13">
        <f>F160+1</f>
        <v>45903</v>
      </c>
      <c r="F180" s="13">
        <v>45911</v>
      </c>
      <c r="G180" s="14" t="s">
        <v>175</v>
      </c>
      <c r="H180" s="15">
        <f t="shared" si="9"/>
        <v>37.931087999999995</v>
      </c>
      <c r="I180" s="28">
        <f t="shared" si="10"/>
        <v>3.5339787792191997</v>
      </c>
      <c r="J180" s="14" t="s">
        <v>34</v>
      </c>
      <c r="K180" s="29" t="s">
        <v>15</v>
      </c>
      <c r="L180" s="22"/>
    </row>
    <row r="181" spans="1:12" x14ac:dyDescent="0.35">
      <c r="A181" s="21">
        <f t="shared" si="8"/>
        <v>180</v>
      </c>
      <c r="B181" s="21">
        <v>24</v>
      </c>
      <c r="C181" s="27" t="s">
        <v>253</v>
      </c>
      <c r="D181" s="21" t="str">
        <f>IFERROR(VLOOKUP(C181,[1]Foundation!$C$5:$D$551,2,0),"")</f>
        <v>DA+3</v>
      </c>
      <c r="E181" s="13">
        <f>F171+1</f>
        <v>45908</v>
      </c>
      <c r="F181" s="13">
        <v>45911</v>
      </c>
      <c r="G181" s="14" t="s">
        <v>159</v>
      </c>
      <c r="H181" s="15">
        <f t="shared" si="9"/>
        <v>37.931087999999995</v>
      </c>
      <c r="I181" s="28">
        <f t="shared" si="10"/>
        <v>3.5339787792191997</v>
      </c>
      <c r="J181" s="14" t="s">
        <v>169</v>
      </c>
      <c r="K181" s="29" t="s">
        <v>15</v>
      </c>
      <c r="L181" s="22"/>
    </row>
    <row r="182" spans="1:12" x14ac:dyDescent="0.35">
      <c r="A182" s="21">
        <f t="shared" si="8"/>
        <v>181</v>
      </c>
      <c r="B182" s="21">
        <v>25</v>
      </c>
      <c r="C182" s="27" t="s">
        <v>254</v>
      </c>
      <c r="D182" s="21" t="str">
        <f>IFERROR(VLOOKUP(C182,[1]Foundation!$C$5:$D$551,2,0),"")</f>
        <v>DA+6</v>
      </c>
      <c r="E182" s="13">
        <f>F167+1</f>
        <v>45906</v>
      </c>
      <c r="F182" s="13">
        <v>45912</v>
      </c>
      <c r="G182" s="14" t="s">
        <v>150</v>
      </c>
      <c r="H182" s="15">
        <f t="shared" si="9"/>
        <v>43.804423999999997</v>
      </c>
      <c r="I182" s="28">
        <f t="shared" si="10"/>
        <v>4.0811880970015997</v>
      </c>
      <c r="J182" s="14" t="s">
        <v>255</v>
      </c>
      <c r="K182" s="29" t="s">
        <v>15</v>
      </c>
      <c r="L182" s="22"/>
    </row>
    <row r="183" spans="1:12" x14ac:dyDescent="0.35">
      <c r="A183" s="21">
        <f t="shared" si="8"/>
        <v>182</v>
      </c>
      <c r="B183" s="21">
        <v>26</v>
      </c>
      <c r="C183" s="27" t="s">
        <v>256</v>
      </c>
      <c r="D183" s="21" t="str">
        <f>IFERROR(VLOOKUP(C183,[1]Foundation!$C$5:$D$551,2,0),"")</f>
        <v>DA-3</v>
      </c>
      <c r="E183" s="13">
        <f>F175+1</f>
        <v>45909</v>
      </c>
      <c r="F183" s="13">
        <v>45913</v>
      </c>
      <c r="G183" s="14" t="s">
        <v>244</v>
      </c>
      <c r="H183" s="15">
        <f t="shared" si="9"/>
        <v>34.789810000000003</v>
      </c>
      <c r="I183" s="28">
        <f t="shared" si="10"/>
        <v>3.2413109340040003</v>
      </c>
      <c r="J183" s="14" t="s">
        <v>257</v>
      </c>
      <c r="K183" s="29" t="s">
        <v>15</v>
      </c>
      <c r="L183" s="22"/>
    </row>
    <row r="184" spans="1:12" x14ac:dyDescent="0.35">
      <c r="A184" s="21">
        <f t="shared" si="8"/>
        <v>183</v>
      </c>
      <c r="B184" s="21">
        <v>27</v>
      </c>
      <c r="C184" s="27" t="s">
        <v>258</v>
      </c>
      <c r="D184" s="21" t="str">
        <f>IFERROR(VLOOKUP(C184,[1]Foundation!$C$5:$D$551,2,0),"")</f>
        <v>DB2+0</v>
      </c>
      <c r="E184" s="13">
        <v>45904</v>
      </c>
      <c r="F184" s="13">
        <v>45914</v>
      </c>
      <c r="G184" s="14" t="s">
        <v>145</v>
      </c>
      <c r="H184" s="15">
        <f t="shared" si="9"/>
        <v>59.500627999999999</v>
      </c>
      <c r="I184" s="28">
        <f t="shared" si="10"/>
        <v>5.5435783097551994</v>
      </c>
      <c r="J184" s="14" t="s">
        <v>153</v>
      </c>
      <c r="K184" s="29" t="s">
        <v>15</v>
      </c>
      <c r="L184" s="22"/>
    </row>
    <row r="185" spans="1:12" x14ac:dyDescent="0.35">
      <c r="A185" s="21">
        <f t="shared" si="8"/>
        <v>184</v>
      </c>
      <c r="B185" s="21">
        <v>28</v>
      </c>
      <c r="C185" s="27" t="s">
        <v>259</v>
      </c>
      <c r="D185" s="21" t="str">
        <f>IFERROR(VLOOKUP(C185,[1]Foundation!$C$5:$D$551,2,0),"")</f>
        <v>DA+9</v>
      </c>
      <c r="E185" s="13">
        <v>45909</v>
      </c>
      <c r="F185" s="13">
        <v>45915</v>
      </c>
      <c r="G185" s="14" t="s">
        <v>260</v>
      </c>
      <c r="H185" s="15">
        <f t="shared" si="9"/>
        <v>45.697022000000004</v>
      </c>
      <c r="I185" s="28">
        <f t="shared" si="10"/>
        <v>4.2575184245048003</v>
      </c>
      <c r="J185" s="14" t="s">
        <v>261</v>
      </c>
      <c r="K185" s="29" t="s">
        <v>15</v>
      </c>
      <c r="L185" s="22"/>
    </row>
    <row r="186" spans="1:12" x14ac:dyDescent="0.35">
      <c r="A186" s="21">
        <f t="shared" si="8"/>
        <v>185</v>
      </c>
      <c r="B186" s="21">
        <v>29</v>
      </c>
      <c r="C186" s="27" t="s">
        <v>262</v>
      </c>
      <c r="D186" s="21" t="str">
        <f>IFERROR(VLOOKUP(C186,[1]Foundation!$C$5:$D$551,2,0),"")</f>
        <v>DB2+6</v>
      </c>
      <c r="E186" s="13">
        <f>F169+1</f>
        <v>45907</v>
      </c>
      <c r="F186" s="13">
        <v>45915</v>
      </c>
      <c r="G186" s="14" t="s">
        <v>187</v>
      </c>
      <c r="H186" s="15">
        <f t="shared" si="9"/>
        <v>69.376000000000005</v>
      </c>
      <c r="I186" s="28">
        <f t="shared" si="10"/>
        <v>6.4636509183999999</v>
      </c>
      <c r="J186" s="14" t="s">
        <v>255</v>
      </c>
      <c r="K186" s="29" t="s">
        <v>15</v>
      </c>
      <c r="L186" s="22"/>
    </row>
    <row r="187" spans="1:12" x14ac:dyDescent="0.35">
      <c r="A187" s="21">
        <f t="shared" si="8"/>
        <v>186</v>
      </c>
      <c r="B187" s="21">
        <v>30</v>
      </c>
      <c r="C187" s="27" t="s">
        <v>263</v>
      </c>
      <c r="D187" s="21" t="str">
        <f>IFERROR(VLOOKUP(C187,[1]Foundation!$C$5:$D$551,2,0),"")</f>
        <v>DA+3</v>
      </c>
      <c r="E187" s="13">
        <f>F173+1</f>
        <v>45909</v>
      </c>
      <c r="F187" s="13">
        <v>45915</v>
      </c>
      <c r="G187" s="14" t="s">
        <v>199</v>
      </c>
      <c r="H187" s="15">
        <f t="shared" si="9"/>
        <v>37.931087999999995</v>
      </c>
      <c r="I187" s="28">
        <f t="shared" si="10"/>
        <v>3.5339787792191997</v>
      </c>
      <c r="J187" s="14" t="s">
        <v>200</v>
      </c>
      <c r="K187" s="29" t="s">
        <v>15</v>
      </c>
      <c r="L187" s="22"/>
    </row>
    <row r="188" spans="1:12" x14ac:dyDescent="0.35">
      <c r="A188" s="21">
        <f t="shared" si="8"/>
        <v>187</v>
      </c>
      <c r="B188" s="21">
        <v>31</v>
      </c>
      <c r="C188" s="27" t="s">
        <v>264</v>
      </c>
      <c r="D188" s="21" t="str">
        <f>IFERROR(VLOOKUP(C188,[1]Foundation!$C$5:$D$551,2,0),"")</f>
        <v>DA+6</v>
      </c>
      <c r="E188" s="13">
        <v>45910</v>
      </c>
      <c r="F188" s="13">
        <v>45915</v>
      </c>
      <c r="G188" s="14" t="s">
        <v>173</v>
      </c>
      <c r="H188" s="15">
        <f t="shared" si="9"/>
        <v>43.804423999999997</v>
      </c>
      <c r="I188" s="28">
        <f t="shared" si="10"/>
        <v>4.0811880970015997</v>
      </c>
      <c r="J188" s="14" t="s">
        <v>162</v>
      </c>
      <c r="K188" s="29" t="s">
        <v>15</v>
      </c>
      <c r="L188" s="22"/>
    </row>
    <row r="189" spans="1:12" x14ac:dyDescent="0.35">
      <c r="A189" s="21">
        <f t="shared" si="8"/>
        <v>188</v>
      </c>
      <c r="B189" s="21">
        <v>32</v>
      </c>
      <c r="C189" s="27" t="s">
        <v>265</v>
      </c>
      <c r="D189" s="21" t="str">
        <f>IFERROR(VLOOKUP(C189,[1]Foundation!$C$5:$D$551,2,0),"")</f>
        <v>DA+3</v>
      </c>
      <c r="E189" s="13">
        <v>45910</v>
      </c>
      <c r="F189" s="13">
        <v>45915</v>
      </c>
      <c r="G189" s="14" t="s">
        <v>232</v>
      </c>
      <c r="H189" s="15">
        <f t="shared" si="9"/>
        <v>37.931087999999995</v>
      </c>
      <c r="I189" s="28">
        <f t="shared" si="10"/>
        <v>3.5339787792191997</v>
      </c>
      <c r="J189" s="14" t="s">
        <v>208</v>
      </c>
      <c r="K189" s="29" t="s">
        <v>15</v>
      </c>
      <c r="L189" s="22"/>
    </row>
    <row r="190" spans="1:12" x14ac:dyDescent="0.35">
      <c r="A190" s="21">
        <f t="shared" si="8"/>
        <v>189</v>
      </c>
      <c r="B190" s="21">
        <v>33</v>
      </c>
      <c r="C190" s="27" t="s">
        <v>266</v>
      </c>
      <c r="D190" s="21" t="str">
        <f>IFERROR(VLOOKUP(C190,[1]Foundation!$C$5:$D$551,2,0),"")</f>
        <v>DA+3</v>
      </c>
      <c r="E190" s="13">
        <f>F168+1</f>
        <v>45907</v>
      </c>
      <c r="F190" s="13">
        <v>45915</v>
      </c>
      <c r="G190" s="14" t="s">
        <v>182</v>
      </c>
      <c r="H190" s="15">
        <f t="shared" si="9"/>
        <v>37.931087999999995</v>
      </c>
      <c r="I190" s="28">
        <f t="shared" si="10"/>
        <v>3.5339787792191997</v>
      </c>
      <c r="J190" s="14" t="s">
        <v>267</v>
      </c>
      <c r="K190" s="29" t="s">
        <v>15</v>
      </c>
      <c r="L190" s="22"/>
    </row>
    <row r="191" spans="1:12" x14ac:dyDescent="0.35">
      <c r="A191" s="21">
        <f t="shared" si="8"/>
        <v>190</v>
      </c>
      <c r="B191" s="21">
        <v>34</v>
      </c>
      <c r="C191" s="27" t="s">
        <v>268</v>
      </c>
      <c r="D191" s="21" t="str">
        <f>IFERROR(VLOOKUP(C191,[1]Foundation!$C$5:$D$551,2,0),"")</f>
        <v>DA+6</v>
      </c>
      <c r="E191" s="13">
        <f>F170+1</f>
        <v>45907</v>
      </c>
      <c r="F191" s="13">
        <v>45916</v>
      </c>
      <c r="G191" s="14" t="s">
        <v>216</v>
      </c>
      <c r="H191" s="15">
        <f t="shared" si="9"/>
        <v>43.804423999999997</v>
      </c>
      <c r="I191" s="28">
        <f t="shared" si="10"/>
        <v>4.0811880970015997</v>
      </c>
      <c r="J191" s="14" t="s">
        <v>151</v>
      </c>
      <c r="K191" s="29" t="s">
        <v>15</v>
      </c>
      <c r="L191" s="22"/>
    </row>
    <row r="192" spans="1:12" x14ac:dyDescent="0.35">
      <c r="A192" s="21">
        <f t="shared" ref="A192:A247" si="11">A191+1</f>
        <v>191</v>
      </c>
      <c r="B192" s="21">
        <v>35</v>
      </c>
      <c r="C192" s="27" t="s">
        <v>269</v>
      </c>
      <c r="D192" s="21" t="str">
        <f>IFERROR(VLOOKUP(C192,[1]Foundation!$C$5:$D$551,2,0),"")</f>
        <v>DA+0</v>
      </c>
      <c r="E192" s="13">
        <v>45910</v>
      </c>
      <c r="F192" s="13">
        <v>45916</v>
      </c>
      <c r="G192" s="14" t="s">
        <v>189</v>
      </c>
      <c r="H192" s="15">
        <f t="shared" si="9"/>
        <v>36.159755999999994</v>
      </c>
      <c r="I192" s="28">
        <f t="shared" si="10"/>
        <v>3.3689466109103994</v>
      </c>
      <c r="J192" s="14" t="s">
        <v>14</v>
      </c>
      <c r="K192" s="29" t="s">
        <v>15</v>
      </c>
      <c r="L192" s="22"/>
    </row>
    <row r="193" spans="1:12" x14ac:dyDescent="0.35">
      <c r="A193" s="21">
        <f t="shared" si="11"/>
        <v>192</v>
      </c>
      <c r="B193" s="21">
        <v>36</v>
      </c>
      <c r="C193" s="27" t="s">
        <v>270</v>
      </c>
      <c r="D193" s="21" t="str">
        <f>IFERROR(VLOOKUP('[1]Erection Compiled'!C193,[1]Foundation!$C$5:$D$551,2,0),"")</f>
        <v>DA+3</v>
      </c>
      <c r="E193" s="13">
        <v>45904</v>
      </c>
      <c r="F193" s="13">
        <v>45918</v>
      </c>
      <c r="G193" s="14" t="s">
        <v>157</v>
      </c>
      <c r="H193" s="15">
        <f t="shared" si="9"/>
        <v>37.931087999999995</v>
      </c>
      <c r="I193" s="28">
        <f t="shared" si="10"/>
        <v>3.5339787792191997</v>
      </c>
      <c r="J193" s="14" t="s">
        <v>41</v>
      </c>
      <c r="K193" s="29" t="s">
        <v>15</v>
      </c>
      <c r="L193" s="22"/>
    </row>
    <row r="194" spans="1:12" x14ac:dyDescent="0.35">
      <c r="A194" s="21">
        <f t="shared" si="11"/>
        <v>193</v>
      </c>
      <c r="B194" s="21">
        <v>37</v>
      </c>
      <c r="C194" s="27" t="s">
        <v>271</v>
      </c>
      <c r="D194" s="21" t="str">
        <f>IFERROR(VLOOKUP('[1]Erection Compiled'!C194,[1]Foundation!$C$5:$D$551,2,0),"")</f>
        <v>DA+6</v>
      </c>
      <c r="E194" s="13">
        <f>F174+1</f>
        <v>45909</v>
      </c>
      <c r="F194" s="13">
        <v>45918</v>
      </c>
      <c r="G194" s="14" t="s">
        <v>242</v>
      </c>
      <c r="H194" s="15">
        <f t="shared" ref="H194:H247" si="12">VLOOKUP(D194,$D$255:$I$284,6,0)</f>
        <v>43.804423999999997</v>
      </c>
      <c r="I194" s="28">
        <f t="shared" ref="I194:I247" si="13">IFERROR(VLOOKUP(D194,$D$255:$K$284,8,0)/10^5,"")</f>
        <v>4.0811880970015997</v>
      </c>
      <c r="J194" s="14" t="s">
        <v>151</v>
      </c>
      <c r="K194" s="29" t="s">
        <v>15</v>
      </c>
      <c r="L194" s="22"/>
    </row>
    <row r="195" spans="1:12" x14ac:dyDescent="0.35">
      <c r="A195" s="21">
        <f t="shared" si="11"/>
        <v>194</v>
      </c>
      <c r="B195" s="21">
        <v>38</v>
      </c>
      <c r="C195" s="27" t="s">
        <v>272</v>
      </c>
      <c r="D195" s="21" t="str">
        <f>IFERROR(VLOOKUP('[1]Erection Compiled'!C195,[1]Foundation!$C$5:$D$551,2,0),"")</f>
        <v>DA+0</v>
      </c>
      <c r="E195" s="13">
        <v>45914</v>
      </c>
      <c r="F195" s="13">
        <v>45919</v>
      </c>
      <c r="G195" s="14" t="s">
        <v>159</v>
      </c>
      <c r="H195" s="15">
        <f t="shared" si="12"/>
        <v>36.159755999999994</v>
      </c>
      <c r="I195" s="28">
        <f t="shared" si="13"/>
        <v>3.3689466109103994</v>
      </c>
      <c r="J195" s="14" t="s">
        <v>208</v>
      </c>
      <c r="K195" s="29" t="s">
        <v>15</v>
      </c>
      <c r="L195" s="22"/>
    </row>
    <row r="196" spans="1:12" x14ac:dyDescent="0.35">
      <c r="A196" s="21">
        <f t="shared" si="11"/>
        <v>195</v>
      </c>
      <c r="B196" s="21">
        <v>39</v>
      </c>
      <c r="C196" s="27" t="s">
        <v>273</v>
      </c>
      <c r="D196" s="21" t="str">
        <f>IFERROR(VLOOKUP('[1]Erection Compiled'!C196,[1]Foundation!$C$5:$D$551,2,0),"")</f>
        <v>DA+9</v>
      </c>
      <c r="E196" s="13">
        <f>F189+1</f>
        <v>45916</v>
      </c>
      <c r="F196" s="13">
        <v>45919</v>
      </c>
      <c r="G196" s="14" t="s">
        <v>232</v>
      </c>
      <c r="H196" s="15">
        <f t="shared" si="12"/>
        <v>45.697022000000004</v>
      </c>
      <c r="I196" s="28">
        <f t="shared" si="13"/>
        <v>4.2575184245048003</v>
      </c>
      <c r="J196" s="14" t="s">
        <v>208</v>
      </c>
      <c r="K196" s="29" t="s">
        <v>15</v>
      </c>
      <c r="L196" s="22"/>
    </row>
    <row r="197" spans="1:12" x14ac:dyDescent="0.35">
      <c r="A197" s="21">
        <f t="shared" si="11"/>
        <v>196</v>
      </c>
      <c r="B197" s="21">
        <v>40</v>
      </c>
      <c r="C197" s="27" t="s">
        <v>274</v>
      </c>
      <c r="D197" s="21" t="str">
        <f>IFERROR(VLOOKUP('[1]Erection Compiled'!C197,[1]Foundation!$C$5:$D$551,2,0),"")</f>
        <v>DA+9</v>
      </c>
      <c r="E197" s="13">
        <f>F180+1</f>
        <v>45912</v>
      </c>
      <c r="F197" s="13">
        <v>45919</v>
      </c>
      <c r="G197" s="14" t="s">
        <v>175</v>
      </c>
      <c r="H197" s="15">
        <f t="shared" si="12"/>
        <v>45.697022000000004</v>
      </c>
      <c r="I197" s="28">
        <f t="shared" si="13"/>
        <v>4.2575184245048003</v>
      </c>
      <c r="J197" s="14" t="s">
        <v>34</v>
      </c>
      <c r="K197" s="29" t="s">
        <v>15</v>
      </c>
      <c r="L197" s="22"/>
    </row>
    <row r="198" spans="1:12" x14ac:dyDescent="0.35">
      <c r="A198" s="21">
        <f t="shared" si="11"/>
        <v>197</v>
      </c>
      <c r="B198" s="21">
        <v>41</v>
      </c>
      <c r="C198" s="27" t="s">
        <v>275</v>
      </c>
      <c r="D198" s="21" t="str">
        <f>IFERROR(VLOOKUP('[1]Erection Compiled'!C198,[1]Foundation!$C$5:$D$551,2,0),"")</f>
        <v>DA+9</v>
      </c>
      <c r="E198" s="13">
        <v>45904</v>
      </c>
      <c r="F198" s="13">
        <v>45920</v>
      </c>
      <c r="G198" s="14" t="s">
        <v>276</v>
      </c>
      <c r="H198" s="15">
        <f t="shared" si="12"/>
        <v>45.697022000000004</v>
      </c>
      <c r="I198" s="28">
        <f t="shared" si="13"/>
        <v>4.2575184245048003</v>
      </c>
      <c r="J198" s="14" t="s">
        <v>169</v>
      </c>
      <c r="K198" s="29" t="s">
        <v>15</v>
      </c>
      <c r="L198" s="22"/>
    </row>
    <row r="199" spans="1:12" x14ac:dyDescent="0.35">
      <c r="A199" s="21">
        <f t="shared" si="11"/>
        <v>198</v>
      </c>
      <c r="B199" s="21">
        <v>42</v>
      </c>
      <c r="C199" s="27" t="s">
        <v>277</v>
      </c>
      <c r="D199" s="21" t="str">
        <f>IFERROR(VLOOKUP('[1]Erection Compiled'!C199,[1]Foundation!$C$5:$D$551,2,0),"")</f>
        <v>DA+0</v>
      </c>
      <c r="E199" s="13">
        <f>F159+1</f>
        <v>45903</v>
      </c>
      <c r="F199" s="13">
        <v>45920</v>
      </c>
      <c r="G199" s="14" t="s">
        <v>225</v>
      </c>
      <c r="H199" s="15">
        <f t="shared" si="12"/>
        <v>36.159755999999994</v>
      </c>
      <c r="I199" s="28">
        <f t="shared" si="13"/>
        <v>3.3689466109103994</v>
      </c>
      <c r="J199" s="14" t="s">
        <v>25</v>
      </c>
      <c r="K199" s="29" t="s">
        <v>15</v>
      </c>
      <c r="L199" s="22"/>
    </row>
    <row r="200" spans="1:12" x14ac:dyDescent="0.35">
      <c r="A200" s="21">
        <f t="shared" si="11"/>
        <v>199</v>
      </c>
      <c r="B200" s="21">
        <v>43</v>
      </c>
      <c r="C200" s="27" t="s">
        <v>278</v>
      </c>
      <c r="D200" s="21" t="str">
        <f>IFERROR(VLOOKUP('[1]Erection Compiled'!C200,[1]Foundation!$C$5:$D$551,2,0),"")</f>
        <v>DA+3</v>
      </c>
      <c r="E200" s="13">
        <f>F186+1</f>
        <v>45916</v>
      </c>
      <c r="F200" s="13">
        <v>45920</v>
      </c>
      <c r="G200" s="14" t="s">
        <v>187</v>
      </c>
      <c r="H200" s="15">
        <f t="shared" si="12"/>
        <v>37.931087999999995</v>
      </c>
      <c r="I200" s="28">
        <f t="shared" si="13"/>
        <v>3.5339787792191997</v>
      </c>
      <c r="J200" s="14" t="s">
        <v>255</v>
      </c>
      <c r="K200" s="29" t="s">
        <v>15</v>
      </c>
      <c r="L200" s="22"/>
    </row>
    <row r="201" spans="1:12" x14ac:dyDescent="0.35">
      <c r="A201" s="21">
        <f t="shared" si="11"/>
        <v>200</v>
      </c>
      <c r="B201" s="21">
        <v>44</v>
      </c>
      <c r="C201" s="27" t="s">
        <v>279</v>
      </c>
      <c r="D201" s="21" t="str">
        <f>IFERROR(VLOOKUP('[1]Erection Compiled'!C201,[1]Foundation!$C$5:$D$551,2,0),"")</f>
        <v>DB1+9</v>
      </c>
      <c r="E201" s="13">
        <v>45915</v>
      </c>
      <c r="F201" s="13">
        <v>45921</v>
      </c>
      <c r="G201" s="14" t="s">
        <v>145</v>
      </c>
      <c r="H201" s="15">
        <f t="shared" si="12"/>
        <v>66.780901</v>
      </c>
      <c r="I201" s="28">
        <f t="shared" si="13"/>
        <v>6.2218696967283993</v>
      </c>
      <c r="J201" s="14" t="s">
        <v>153</v>
      </c>
      <c r="K201" s="29" t="s">
        <v>15</v>
      </c>
      <c r="L201" s="22"/>
    </row>
    <row r="202" spans="1:12" x14ac:dyDescent="0.35">
      <c r="A202" s="21">
        <f t="shared" si="11"/>
        <v>201</v>
      </c>
      <c r="B202" s="21">
        <v>45</v>
      </c>
      <c r="C202" s="27" t="s">
        <v>280</v>
      </c>
      <c r="D202" s="21" t="str">
        <f>IFERROR(VLOOKUP(C202,[1]Foundation!$C$5:$D$551,2,0),"")</f>
        <v>DA+3</v>
      </c>
      <c r="E202" s="13">
        <v>45914</v>
      </c>
      <c r="F202" s="13">
        <v>45922</v>
      </c>
      <c r="G202" s="14" t="s">
        <v>244</v>
      </c>
      <c r="H202" s="15">
        <f t="shared" si="12"/>
        <v>37.931087999999995</v>
      </c>
      <c r="I202" s="28">
        <f t="shared" si="13"/>
        <v>3.5339787792191997</v>
      </c>
      <c r="J202" s="14" t="s">
        <v>281</v>
      </c>
      <c r="K202" s="29" t="s">
        <v>15</v>
      </c>
      <c r="L202" s="22"/>
    </row>
    <row r="203" spans="1:12" x14ac:dyDescent="0.35">
      <c r="A203" s="21">
        <f t="shared" si="11"/>
        <v>202</v>
      </c>
      <c r="B203" s="21">
        <v>46</v>
      </c>
      <c r="C203" s="27" t="s">
        <v>282</v>
      </c>
      <c r="D203" s="21" t="str">
        <f>IFERROR(VLOOKUP(C203,[1]Foundation!$C$5:$D$551,2,0),"")</f>
        <v>DA+3</v>
      </c>
      <c r="E203" s="13">
        <f>F187+1</f>
        <v>45916</v>
      </c>
      <c r="F203" s="13">
        <v>45923</v>
      </c>
      <c r="G203" s="14" t="s">
        <v>199</v>
      </c>
      <c r="H203" s="15">
        <f t="shared" si="12"/>
        <v>37.931087999999995</v>
      </c>
      <c r="I203" s="28">
        <f t="shared" si="13"/>
        <v>3.5339787792191997</v>
      </c>
      <c r="J203" s="53" t="s">
        <v>200</v>
      </c>
      <c r="K203" s="29" t="s">
        <v>15</v>
      </c>
      <c r="L203" s="22"/>
    </row>
    <row r="204" spans="1:12" x14ac:dyDescent="0.35">
      <c r="A204" s="21">
        <f t="shared" si="11"/>
        <v>203</v>
      </c>
      <c r="B204" s="21">
        <v>47</v>
      </c>
      <c r="C204" s="27" t="s">
        <v>283</v>
      </c>
      <c r="D204" s="21" t="str">
        <f>IFERROR(VLOOKUP(C204,[1]Foundation!$C$5:$D$551,2,0),"")</f>
        <v>DA+0</v>
      </c>
      <c r="E204" s="13">
        <v>45920</v>
      </c>
      <c r="F204" s="13">
        <v>45923</v>
      </c>
      <c r="G204" s="14" t="s">
        <v>232</v>
      </c>
      <c r="H204" s="15">
        <f t="shared" si="12"/>
        <v>36.159755999999994</v>
      </c>
      <c r="I204" s="28">
        <f t="shared" si="13"/>
        <v>3.3689466109103994</v>
      </c>
      <c r="J204" s="53" t="s">
        <v>208</v>
      </c>
      <c r="K204" s="29" t="s">
        <v>15</v>
      </c>
      <c r="L204" s="22"/>
    </row>
    <row r="205" spans="1:12" x14ac:dyDescent="0.35">
      <c r="A205" s="21">
        <f t="shared" si="11"/>
        <v>204</v>
      </c>
      <c r="B205" s="21">
        <v>48</v>
      </c>
      <c r="C205" s="27" t="s">
        <v>284</v>
      </c>
      <c r="D205" s="21" t="str">
        <f>IFERROR(VLOOKUP(C205,[1]Foundation!$C$5:$D$551,2,0),"")</f>
        <v>DA+0</v>
      </c>
      <c r="E205" s="13">
        <f>F190+1</f>
        <v>45916</v>
      </c>
      <c r="F205" s="13">
        <v>45924</v>
      </c>
      <c r="G205" s="14" t="s">
        <v>182</v>
      </c>
      <c r="H205" s="15">
        <f t="shared" si="12"/>
        <v>36.159755999999994</v>
      </c>
      <c r="I205" s="28">
        <f t="shared" si="13"/>
        <v>3.3689466109103994</v>
      </c>
      <c r="J205" s="54" t="s">
        <v>267</v>
      </c>
      <c r="K205" s="29" t="s">
        <v>15</v>
      </c>
      <c r="L205" s="22"/>
    </row>
    <row r="206" spans="1:12" x14ac:dyDescent="0.35">
      <c r="A206" s="21">
        <f t="shared" si="11"/>
        <v>205</v>
      </c>
      <c r="B206" s="21">
        <v>49</v>
      </c>
      <c r="C206" s="27" t="s">
        <v>285</v>
      </c>
      <c r="D206" s="21" t="str">
        <f>IFERROR(VLOOKUP(C206,[1]Foundation!$C$5:$D$551,2,0),"")</f>
        <v>DB1+3</v>
      </c>
      <c r="E206" s="13">
        <v>45913</v>
      </c>
      <c r="F206" s="13">
        <v>45924</v>
      </c>
      <c r="G206" s="14" t="s">
        <v>150</v>
      </c>
      <c r="H206" s="15">
        <f t="shared" si="12"/>
        <v>57.963171000000003</v>
      </c>
      <c r="I206" s="28">
        <f t="shared" si="13"/>
        <v>5.4003359009964012</v>
      </c>
      <c r="J206" s="54" t="s">
        <v>255</v>
      </c>
      <c r="K206" s="29" t="s">
        <v>15</v>
      </c>
      <c r="L206" s="22"/>
    </row>
    <row r="207" spans="1:12" x14ac:dyDescent="0.35">
      <c r="A207" s="21">
        <f t="shared" si="11"/>
        <v>206</v>
      </c>
      <c r="B207" s="55">
        <v>50</v>
      </c>
      <c r="C207" s="27" t="s">
        <v>286</v>
      </c>
      <c r="D207" s="21" t="str">
        <f>IFERROR(VLOOKUP(C207,[1]Foundation!$C$5:$D$551,2,0),"")</f>
        <v>DB1+0</v>
      </c>
      <c r="E207" s="13">
        <f>F179+1</f>
        <v>45911</v>
      </c>
      <c r="F207" s="13">
        <v>45925</v>
      </c>
      <c r="G207" s="14" t="s">
        <v>260</v>
      </c>
      <c r="H207" s="15">
        <f t="shared" si="12"/>
        <v>55.450851000000007</v>
      </c>
      <c r="I207" s="28">
        <f t="shared" si="13"/>
        <v>5.1662670663084009</v>
      </c>
      <c r="J207" s="54" t="s">
        <v>135</v>
      </c>
      <c r="K207" s="29" t="s">
        <v>15</v>
      </c>
      <c r="L207" s="56" t="s">
        <v>84</v>
      </c>
    </row>
    <row r="208" spans="1:12" x14ac:dyDescent="0.35">
      <c r="A208" s="55">
        <f t="shared" si="11"/>
        <v>207</v>
      </c>
      <c r="B208" s="21">
        <v>51</v>
      </c>
      <c r="C208" s="27" t="s">
        <v>287</v>
      </c>
      <c r="D208" s="21" t="str">
        <f>IFERROR(VLOOKUP(C208,[1]Foundation!$C$5:$D$551,2,0),"")</f>
        <v>DA+6</v>
      </c>
      <c r="E208" s="13">
        <f>F182+1</f>
        <v>45913</v>
      </c>
      <c r="F208" s="13">
        <v>45925</v>
      </c>
      <c r="G208" s="14" t="s">
        <v>173</v>
      </c>
      <c r="H208" s="15">
        <f t="shared" si="12"/>
        <v>43.804423999999997</v>
      </c>
      <c r="I208" s="28">
        <f t="shared" si="13"/>
        <v>4.0811880970015997</v>
      </c>
      <c r="J208" s="54" t="s">
        <v>162</v>
      </c>
      <c r="K208" s="29" t="s">
        <v>15</v>
      </c>
      <c r="L208" s="22"/>
    </row>
    <row r="209" spans="1:12" x14ac:dyDescent="0.35">
      <c r="A209" s="55">
        <f t="shared" si="11"/>
        <v>208</v>
      </c>
      <c r="B209" s="21">
        <v>52</v>
      </c>
      <c r="C209" s="27" t="s">
        <v>288</v>
      </c>
      <c r="D209" s="21" t="str">
        <f>IFERROR(VLOOKUP(C209,[1]Foundation!$C$5:$D$551,2,0),"")</f>
        <v>DA+6</v>
      </c>
      <c r="E209" s="13">
        <v>45918</v>
      </c>
      <c r="F209" s="13">
        <v>45925</v>
      </c>
      <c r="G209" s="14" t="s">
        <v>216</v>
      </c>
      <c r="H209" s="15">
        <f t="shared" si="12"/>
        <v>43.804423999999997</v>
      </c>
      <c r="I209" s="28">
        <f t="shared" si="13"/>
        <v>4.0811880970015997</v>
      </c>
      <c r="J209" s="54" t="s">
        <v>289</v>
      </c>
      <c r="K209" s="29" t="s">
        <v>15</v>
      </c>
      <c r="L209" s="22"/>
    </row>
    <row r="210" spans="1:12" x14ac:dyDescent="0.35">
      <c r="A210" s="21">
        <f t="shared" si="11"/>
        <v>209</v>
      </c>
      <c r="B210" s="21">
        <v>53</v>
      </c>
      <c r="C210" s="27" t="s">
        <v>290</v>
      </c>
      <c r="D210" s="21" t="str">
        <f>IFERROR(VLOOKUP(C210,[1]Foundation!$C$5:$D$551,2,0),"")</f>
        <v>DA-3</v>
      </c>
      <c r="E210" s="13">
        <v>45919</v>
      </c>
      <c r="F210" s="13">
        <v>45925</v>
      </c>
      <c r="G210" s="14" t="s">
        <v>189</v>
      </c>
      <c r="H210" s="15">
        <f t="shared" si="12"/>
        <v>34.789810000000003</v>
      </c>
      <c r="I210" s="28">
        <f t="shared" si="13"/>
        <v>3.2413109340040003</v>
      </c>
      <c r="J210" s="54" t="s">
        <v>14</v>
      </c>
      <c r="K210" s="29" t="s">
        <v>15</v>
      </c>
      <c r="L210" s="43"/>
    </row>
    <row r="211" spans="1:12" x14ac:dyDescent="0.35">
      <c r="A211" s="21">
        <f t="shared" si="11"/>
        <v>210</v>
      </c>
      <c r="B211" s="21">
        <v>54</v>
      </c>
      <c r="C211" s="27" t="s">
        <v>291</v>
      </c>
      <c r="D211" s="21" t="str">
        <f>IFERROR(VLOOKUP(C211,[1]Foundation!$C$5:$D$551,2,0),"")</f>
        <v>DA+1.5</v>
      </c>
      <c r="E211" s="13">
        <v>45921</v>
      </c>
      <c r="F211" s="13">
        <v>45925</v>
      </c>
      <c r="G211" s="14" t="s">
        <v>187</v>
      </c>
      <c r="H211" s="15">
        <f t="shared" si="12"/>
        <v>37.138323999999997</v>
      </c>
      <c r="I211" s="28">
        <f t="shared" si="13"/>
        <v>3.4601182257615997</v>
      </c>
      <c r="J211" s="54" t="s">
        <v>192</v>
      </c>
      <c r="K211" s="29" t="s">
        <v>15</v>
      </c>
      <c r="L211" s="43"/>
    </row>
    <row r="212" spans="1:12" x14ac:dyDescent="0.35">
      <c r="A212" s="21">
        <f t="shared" si="11"/>
        <v>211</v>
      </c>
      <c r="B212" s="21">
        <v>55</v>
      </c>
      <c r="C212" s="27" t="s">
        <v>292</v>
      </c>
      <c r="D212" s="21" t="str">
        <f>IFERROR(VLOOKUP(C212,[1]Foundation!$C$5:$D$551,2,0),"")</f>
        <v>DB1+9</v>
      </c>
      <c r="E212" s="13">
        <v>45911</v>
      </c>
      <c r="F212" s="13">
        <v>45926</v>
      </c>
      <c r="G212" s="14" t="s">
        <v>250</v>
      </c>
      <c r="H212" s="15">
        <f t="shared" si="12"/>
        <v>66.780901</v>
      </c>
      <c r="I212" s="28">
        <f t="shared" si="13"/>
        <v>6.2218696967283993</v>
      </c>
      <c r="J212" s="54" t="s">
        <v>251</v>
      </c>
      <c r="K212" s="29" t="s">
        <v>15</v>
      </c>
      <c r="L212" s="22"/>
    </row>
    <row r="213" spans="1:12" x14ac:dyDescent="0.35">
      <c r="A213" s="54">
        <f t="shared" si="11"/>
        <v>212</v>
      </c>
      <c r="B213" s="21">
        <v>56</v>
      </c>
      <c r="C213" s="27" t="s">
        <v>293</v>
      </c>
      <c r="D213" s="21" t="str">
        <f>IFERROR(VLOOKUP(C213,[1]Foundation!$C$5:$D$551,2,0),"")</f>
        <v>DA+0</v>
      </c>
      <c r="E213" s="13">
        <v>45920</v>
      </c>
      <c r="F213" s="13">
        <v>45927</v>
      </c>
      <c r="G213" s="14" t="s">
        <v>175</v>
      </c>
      <c r="H213" s="15">
        <f t="shared" si="12"/>
        <v>36.159755999999994</v>
      </c>
      <c r="I213" s="28">
        <f t="shared" si="13"/>
        <v>3.3689466109103994</v>
      </c>
      <c r="J213" s="54" t="s">
        <v>34</v>
      </c>
      <c r="K213" s="29" t="s">
        <v>15</v>
      </c>
      <c r="L213" s="51" t="s">
        <v>294</v>
      </c>
    </row>
    <row r="214" spans="1:12" x14ac:dyDescent="0.35">
      <c r="A214" s="21">
        <f t="shared" si="11"/>
        <v>213</v>
      </c>
      <c r="B214" s="21">
        <v>57</v>
      </c>
      <c r="C214" s="27" t="s">
        <v>295</v>
      </c>
      <c r="D214" s="21" t="str">
        <f>IFERROR(VLOOKUP(C214,[1]Foundation!$C$5:$D$551,2,0),"")</f>
        <v>DA+0</v>
      </c>
      <c r="E214" s="13">
        <v>45924</v>
      </c>
      <c r="F214" s="13">
        <v>45928</v>
      </c>
      <c r="G214" s="14" t="s">
        <v>232</v>
      </c>
      <c r="H214" s="15">
        <f t="shared" si="12"/>
        <v>36.159755999999994</v>
      </c>
      <c r="I214" s="28">
        <f t="shared" si="13"/>
        <v>3.3689466109103994</v>
      </c>
      <c r="J214" s="54" t="s">
        <v>208</v>
      </c>
      <c r="K214" s="29" t="s">
        <v>15</v>
      </c>
      <c r="L214" s="22"/>
    </row>
    <row r="215" spans="1:12" x14ac:dyDescent="0.35">
      <c r="A215" s="21">
        <f t="shared" si="11"/>
        <v>214</v>
      </c>
      <c r="B215" s="21">
        <v>58</v>
      </c>
      <c r="C215" s="27" t="s">
        <v>296</v>
      </c>
      <c r="D215" s="21" t="str">
        <f>IFERROR(VLOOKUP(C215,[1]Foundation!$C$5:$D$551,2,0),"")</f>
        <v>DB1+6</v>
      </c>
      <c r="E215" s="13">
        <v>45920</v>
      </c>
      <c r="F215" s="13">
        <v>45929</v>
      </c>
      <c r="G215" s="14" t="s">
        <v>159</v>
      </c>
      <c r="H215" s="15">
        <f t="shared" si="12"/>
        <v>65.027778999999995</v>
      </c>
      <c r="I215" s="28">
        <f t="shared" si="13"/>
        <v>6.0585341249835993</v>
      </c>
      <c r="J215" s="54" t="s">
        <v>297</v>
      </c>
      <c r="K215" s="29" t="s">
        <v>15</v>
      </c>
      <c r="L215" s="22"/>
    </row>
    <row r="216" spans="1:12" x14ac:dyDescent="0.35">
      <c r="A216" s="21">
        <f t="shared" si="11"/>
        <v>215</v>
      </c>
      <c r="B216" s="21">
        <v>59</v>
      </c>
      <c r="C216" s="27" t="s">
        <v>298</v>
      </c>
      <c r="D216" s="21" t="str">
        <f>IFERROR(VLOOKUP(C216,[1]Foundation!$C$5:$D$551,2,0),"")</f>
        <v>DA+9</v>
      </c>
      <c r="E216" s="13">
        <v>45921</v>
      </c>
      <c r="F216" s="13">
        <v>45929</v>
      </c>
      <c r="G216" s="14" t="s">
        <v>276</v>
      </c>
      <c r="H216" s="15">
        <f t="shared" si="12"/>
        <v>45.697022000000004</v>
      </c>
      <c r="I216" s="28">
        <f t="shared" si="13"/>
        <v>4.2575184245048003</v>
      </c>
      <c r="J216" s="54" t="s">
        <v>169</v>
      </c>
      <c r="K216" s="29" t="s">
        <v>15</v>
      </c>
      <c r="L216" s="22"/>
    </row>
    <row r="217" spans="1:12" x14ac:dyDescent="0.35">
      <c r="A217" s="21">
        <f t="shared" si="11"/>
        <v>216</v>
      </c>
      <c r="B217" s="21">
        <v>60</v>
      </c>
      <c r="C217" s="27" t="s">
        <v>299</v>
      </c>
      <c r="D217" s="21" t="str">
        <f>IFERROR(VLOOKUP(C217,[1]Foundation!$C$5:$D$551,2,0),"")</f>
        <v>DB1+6</v>
      </c>
      <c r="E217" s="13">
        <v>45919</v>
      </c>
      <c r="F217" s="13">
        <v>45930</v>
      </c>
      <c r="G217" s="14" t="s">
        <v>242</v>
      </c>
      <c r="H217" s="15">
        <f t="shared" si="12"/>
        <v>65.027778999999995</v>
      </c>
      <c r="I217" s="28">
        <f t="shared" si="13"/>
        <v>6.0585341249835993</v>
      </c>
      <c r="J217" s="54" t="s">
        <v>151</v>
      </c>
      <c r="K217" s="29" t="s">
        <v>15</v>
      </c>
      <c r="L217" s="22"/>
    </row>
    <row r="218" spans="1:12" x14ac:dyDescent="0.35">
      <c r="A218" s="21">
        <f t="shared" si="11"/>
        <v>217</v>
      </c>
      <c r="B218" s="21">
        <v>61</v>
      </c>
      <c r="C218" s="27" t="s">
        <v>300</v>
      </c>
      <c r="D218" s="21" t="str">
        <f>IFERROR(VLOOKUP(C218,[1]Foundation!$C$5:$D$551,2,0),"")</f>
        <v>DA-3</v>
      </c>
      <c r="E218" s="13">
        <v>45926</v>
      </c>
      <c r="F218" s="13">
        <v>45930</v>
      </c>
      <c r="G218" s="14" t="s">
        <v>189</v>
      </c>
      <c r="H218" s="15">
        <f t="shared" si="12"/>
        <v>34.789810000000003</v>
      </c>
      <c r="I218" s="28">
        <f t="shared" si="13"/>
        <v>3.2413109340040003</v>
      </c>
      <c r="J218" s="14" t="s">
        <v>289</v>
      </c>
      <c r="K218" s="29" t="s">
        <v>15</v>
      </c>
      <c r="L218" s="22"/>
    </row>
    <row r="219" spans="1:12" x14ac:dyDescent="0.35">
      <c r="A219" s="21">
        <f t="shared" si="11"/>
        <v>218</v>
      </c>
      <c r="B219" s="21">
        <v>62</v>
      </c>
      <c r="C219" s="27" t="s">
        <v>301</v>
      </c>
      <c r="D219" s="21" t="str">
        <f>IFERROR(VLOOKUP(C219,[1]Foundation!$C$5:$D$551,2,0),"")</f>
        <v>DA+6</v>
      </c>
      <c r="E219" s="13">
        <v>45926</v>
      </c>
      <c r="F219" s="13">
        <v>45930</v>
      </c>
      <c r="G219" s="14" t="s">
        <v>187</v>
      </c>
      <c r="H219" s="15">
        <f t="shared" si="12"/>
        <v>43.804423999999997</v>
      </c>
      <c r="I219" s="28">
        <f t="shared" si="13"/>
        <v>4.0811880970015997</v>
      </c>
      <c r="J219" s="14" t="s">
        <v>302</v>
      </c>
      <c r="K219" s="29" t="s">
        <v>15</v>
      </c>
      <c r="L219" s="43"/>
    </row>
    <row r="220" spans="1:12" x14ac:dyDescent="0.35">
      <c r="A220" s="21">
        <f t="shared" si="11"/>
        <v>219</v>
      </c>
      <c r="B220" s="21">
        <v>63</v>
      </c>
      <c r="C220" s="27" t="s">
        <v>303</v>
      </c>
      <c r="D220" s="21" t="str">
        <f>IFERROR(VLOOKUP(C220,[1]Foundation!$C$5:$D$551,2,0),"")</f>
        <v>DA+6</v>
      </c>
      <c r="E220" s="13">
        <v>45924</v>
      </c>
      <c r="F220" s="13">
        <v>45930</v>
      </c>
      <c r="G220" s="14" t="s">
        <v>199</v>
      </c>
      <c r="H220" s="15">
        <f t="shared" si="12"/>
        <v>43.804423999999997</v>
      </c>
      <c r="I220" s="28">
        <f t="shared" si="13"/>
        <v>4.0811880970015997</v>
      </c>
      <c r="J220" s="54" t="s">
        <v>192</v>
      </c>
      <c r="K220" s="29" t="s">
        <v>15</v>
      </c>
      <c r="L220" s="22"/>
    </row>
    <row r="221" spans="1:12" x14ac:dyDescent="0.35">
      <c r="A221" s="21">
        <f t="shared" si="11"/>
        <v>220</v>
      </c>
      <c r="B221" s="21">
        <v>64</v>
      </c>
      <c r="C221" s="27" t="s">
        <v>304</v>
      </c>
      <c r="D221" s="21" t="str">
        <f>IFERROR(VLOOKUP(C221,[1]Foundation!$C$5:$D$551,2,0),"")</f>
        <v>DA+9</v>
      </c>
      <c r="E221" s="13">
        <f>F172+1</f>
        <v>45909</v>
      </c>
      <c r="F221" s="13">
        <v>45930</v>
      </c>
      <c r="G221" s="14" t="s">
        <v>195</v>
      </c>
      <c r="H221" s="15">
        <f t="shared" si="12"/>
        <v>45.697022000000004</v>
      </c>
      <c r="I221" s="28">
        <f t="shared" si="13"/>
        <v>4.2575184245048003</v>
      </c>
      <c r="J221" s="54" t="s">
        <v>34</v>
      </c>
      <c r="K221" s="29" t="s">
        <v>15</v>
      </c>
      <c r="L221" s="22"/>
    </row>
    <row r="222" spans="1:12" x14ac:dyDescent="0.35">
      <c r="A222" s="21">
        <f t="shared" si="11"/>
        <v>221</v>
      </c>
      <c r="B222" s="21">
        <v>65</v>
      </c>
      <c r="C222" s="27" t="s">
        <v>305</v>
      </c>
      <c r="D222" s="21" t="str">
        <f>IFERROR(VLOOKUP(C222,[1]Foundation!$C$5:$D$551,2,0),"")</f>
        <v>DA+9</v>
      </c>
      <c r="E222" s="13">
        <v>45926</v>
      </c>
      <c r="F222" s="13">
        <v>45930</v>
      </c>
      <c r="G222" s="14" t="s">
        <v>173</v>
      </c>
      <c r="H222" s="15">
        <f t="shared" si="12"/>
        <v>45.697022000000004</v>
      </c>
      <c r="I222" s="28">
        <f t="shared" si="13"/>
        <v>4.2575184245048003</v>
      </c>
      <c r="J222" s="14" t="s">
        <v>162</v>
      </c>
      <c r="K222" s="29" t="s">
        <v>15</v>
      </c>
      <c r="L222" s="57"/>
    </row>
    <row r="223" spans="1:12" x14ac:dyDescent="0.35">
      <c r="A223" s="21">
        <f t="shared" si="11"/>
        <v>222</v>
      </c>
      <c r="B223" s="21">
        <v>1</v>
      </c>
      <c r="C223" s="27" t="s">
        <v>306</v>
      </c>
      <c r="D223" s="21" t="str">
        <f>IFERROR(VLOOKUP(C223,[1]Foundation!$C$5:$D$551,2,0),"")</f>
        <v>DA+9</v>
      </c>
      <c r="E223" s="13">
        <v>45924</v>
      </c>
      <c r="F223" s="13">
        <v>45934</v>
      </c>
      <c r="G223" s="14" t="s">
        <v>157</v>
      </c>
      <c r="H223" s="15">
        <f t="shared" si="12"/>
        <v>45.697022000000004</v>
      </c>
      <c r="I223" s="28">
        <f t="shared" si="13"/>
        <v>4.2575184245048003</v>
      </c>
      <c r="J223" s="54" t="s">
        <v>41</v>
      </c>
      <c r="K223" s="29" t="s">
        <v>15</v>
      </c>
      <c r="L223" s="22"/>
    </row>
    <row r="224" spans="1:12" x14ac:dyDescent="0.35">
      <c r="A224" s="21">
        <f t="shared" si="11"/>
        <v>223</v>
      </c>
      <c r="B224" s="21">
        <v>2</v>
      </c>
      <c r="C224" s="27" t="s">
        <v>307</v>
      </c>
      <c r="D224" s="21" t="str">
        <f>IFERROR(VLOOKUP(C224,[1]Foundation!$C$5:$D$551,2,0),"")</f>
        <v>DA+9</v>
      </c>
      <c r="E224" s="13">
        <v>45924</v>
      </c>
      <c r="F224" s="13">
        <v>45934</v>
      </c>
      <c r="G224" s="14" t="s">
        <v>225</v>
      </c>
      <c r="H224" s="15">
        <f t="shared" si="12"/>
        <v>45.697022000000004</v>
      </c>
      <c r="I224" s="28">
        <f t="shared" si="13"/>
        <v>4.2575184245048003</v>
      </c>
      <c r="J224" s="14" t="s">
        <v>153</v>
      </c>
      <c r="K224" s="29" t="s">
        <v>15</v>
      </c>
      <c r="L224" s="58"/>
    </row>
    <row r="225" spans="1:12" x14ac:dyDescent="0.35">
      <c r="A225" s="21">
        <f t="shared" si="11"/>
        <v>224</v>
      </c>
      <c r="B225" s="21">
        <v>3</v>
      </c>
      <c r="C225" s="27" t="s">
        <v>308</v>
      </c>
      <c r="D225" s="21" t="str">
        <f>IFERROR(VLOOKUP(C225,[1]Foundation!$C$5:$D$551,2,0),"")</f>
        <v>DA+6</v>
      </c>
      <c r="E225" s="13">
        <v>45926</v>
      </c>
      <c r="F225" s="13">
        <v>45934</v>
      </c>
      <c r="G225" s="14" t="s">
        <v>260</v>
      </c>
      <c r="H225" s="15">
        <f t="shared" si="12"/>
        <v>43.804423999999997</v>
      </c>
      <c r="I225" s="28">
        <f t="shared" si="13"/>
        <v>4.0811880970015997</v>
      </c>
      <c r="J225" s="14" t="s">
        <v>135</v>
      </c>
      <c r="K225" s="29" t="s">
        <v>15</v>
      </c>
      <c r="L225" s="58"/>
    </row>
    <row r="226" spans="1:12" x14ac:dyDescent="0.35">
      <c r="A226" s="21">
        <f t="shared" si="11"/>
        <v>225</v>
      </c>
      <c r="B226" s="21">
        <v>4</v>
      </c>
      <c r="C226" s="27" t="s">
        <v>309</v>
      </c>
      <c r="D226" s="21" t="str">
        <f>IFERROR(VLOOKUP(C226,[1]Foundation!$C$5:$D$551,2,0),"")</f>
        <v>DA+1.5</v>
      </c>
      <c r="E226" s="13">
        <v>45927</v>
      </c>
      <c r="F226" s="13">
        <v>45934</v>
      </c>
      <c r="G226" s="14" t="s">
        <v>250</v>
      </c>
      <c r="H226" s="15">
        <f t="shared" si="12"/>
        <v>37.138323999999997</v>
      </c>
      <c r="I226" s="28">
        <f t="shared" si="13"/>
        <v>3.4601182257615997</v>
      </c>
      <c r="J226" s="14" t="s">
        <v>251</v>
      </c>
      <c r="K226" s="29" t="s">
        <v>15</v>
      </c>
      <c r="L226" s="58"/>
    </row>
    <row r="227" spans="1:12" x14ac:dyDescent="0.35">
      <c r="A227" s="21">
        <f t="shared" si="11"/>
        <v>226</v>
      </c>
      <c r="B227" s="21">
        <v>5</v>
      </c>
      <c r="C227" s="27" t="s">
        <v>310</v>
      </c>
      <c r="D227" s="21" t="str">
        <f>IFERROR(VLOOKUP(C227,[1]Foundation!$C$5:$D$551,2,0),"")</f>
        <v>DA-3</v>
      </c>
      <c r="E227" s="13">
        <v>45931</v>
      </c>
      <c r="F227" s="13">
        <v>45936</v>
      </c>
      <c r="G227" s="14" t="s">
        <v>187</v>
      </c>
      <c r="H227" s="15">
        <f t="shared" si="12"/>
        <v>34.789810000000003</v>
      </c>
      <c r="I227" s="28">
        <f t="shared" si="13"/>
        <v>3.2413109340040003</v>
      </c>
      <c r="J227" s="14" t="s">
        <v>302</v>
      </c>
      <c r="K227" s="29" t="s">
        <v>15</v>
      </c>
      <c r="L227" s="57"/>
    </row>
    <row r="228" spans="1:12" x14ac:dyDescent="0.35">
      <c r="A228" s="21">
        <f t="shared" si="11"/>
        <v>227</v>
      </c>
      <c r="B228" s="21">
        <v>6</v>
      </c>
      <c r="C228" s="27" t="s">
        <v>311</v>
      </c>
      <c r="D228" s="21" t="str">
        <f>IFERROR(VLOOKUP(C228,[1]Foundation!$C$5:$D$551,2,0),"")</f>
        <v>DA+9</v>
      </c>
      <c r="E228" s="13">
        <v>45926</v>
      </c>
      <c r="F228" s="13">
        <v>45937</v>
      </c>
      <c r="G228" s="14" t="s">
        <v>216</v>
      </c>
      <c r="H228" s="15">
        <f t="shared" si="12"/>
        <v>45.697022000000004</v>
      </c>
      <c r="I228" s="28">
        <f t="shared" si="13"/>
        <v>4.2575184245048003</v>
      </c>
      <c r="J228" s="14" t="s">
        <v>151</v>
      </c>
      <c r="K228" s="29" t="s">
        <v>15</v>
      </c>
      <c r="L228" s="58" t="s">
        <v>312</v>
      </c>
    </row>
    <row r="229" spans="1:12" x14ac:dyDescent="0.35">
      <c r="A229" s="59">
        <f t="shared" si="11"/>
        <v>228</v>
      </c>
      <c r="B229" s="60"/>
      <c r="C229" s="61" t="s">
        <v>313</v>
      </c>
      <c r="D229" s="59" t="str">
        <f>IFERROR(VLOOKUP(C229,[1]Foundation!$C$5:$D$551,2,0),"")</f>
        <v>DB1+9</v>
      </c>
      <c r="E229" s="62">
        <v>45928</v>
      </c>
      <c r="F229" s="62"/>
      <c r="G229" s="63" t="s">
        <v>232</v>
      </c>
      <c r="H229" s="64">
        <f t="shared" si="12"/>
        <v>66.780901</v>
      </c>
      <c r="I229" s="65">
        <f t="shared" si="13"/>
        <v>6.2218696967283993</v>
      </c>
      <c r="J229" s="63" t="s">
        <v>208</v>
      </c>
      <c r="K229" s="66" t="s">
        <v>314</v>
      </c>
      <c r="L229" s="67"/>
    </row>
    <row r="230" spans="1:12" x14ac:dyDescent="0.35">
      <c r="A230" s="59">
        <f t="shared" si="11"/>
        <v>229</v>
      </c>
      <c r="B230" s="60"/>
      <c r="C230" s="61" t="s">
        <v>315</v>
      </c>
      <c r="D230" s="59" t="str">
        <f>IFERROR(VLOOKUP(C230,[1]Foundation!$C$5:$D$551,2,0),"")</f>
        <v>DA+3</v>
      </c>
      <c r="E230" s="62">
        <f>F216+1</f>
        <v>45930</v>
      </c>
      <c r="F230" s="62"/>
      <c r="G230" s="63" t="s">
        <v>276</v>
      </c>
      <c r="H230" s="64">
        <f t="shared" si="12"/>
        <v>37.931087999999995</v>
      </c>
      <c r="I230" s="65">
        <f t="shared" si="13"/>
        <v>3.5339787792191997</v>
      </c>
      <c r="J230" s="63" t="s">
        <v>169</v>
      </c>
      <c r="K230" s="66" t="s">
        <v>314</v>
      </c>
      <c r="L230" s="67"/>
    </row>
    <row r="231" spans="1:12" x14ac:dyDescent="0.35">
      <c r="A231" s="59">
        <f t="shared" si="11"/>
        <v>230</v>
      </c>
      <c r="B231" s="59"/>
      <c r="C231" s="61" t="s">
        <v>316</v>
      </c>
      <c r="D231" s="59" t="str">
        <f>IFERROR(VLOOKUP(C231,[1]Foundation!$C$5:$D$551,2,0),"")</f>
        <v>DB1+9</v>
      </c>
      <c r="E231" s="62">
        <v>45925</v>
      </c>
      <c r="F231" s="62"/>
      <c r="G231" s="63" t="s">
        <v>182</v>
      </c>
      <c r="H231" s="64">
        <f t="shared" si="12"/>
        <v>66.780901</v>
      </c>
      <c r="I231" s="65">
        <f t="shared" si="13"/>
        <v>6.2218696967283993</v>
      </c>
      <c r="J231" s="63" t="s">
        <v>267</v>
      </c>
      <c r="K231" s="66" t="s">
        <v>314</v>
      </c>
      <c r="L231" s="68" t="s">
        <v>317</v>
      </c>
    </row>
    <row r="232" spans="1:12" x14ac:dyDescent="0.35">
      <c r="A232" s="59">
        <f t="shared" si="11"/>
        <v>231</v>
      </c>
      <c r="B232" s="59"/>
      <c r="C232" s="61" t="s">
        <v>318</v>
      </c>
      <c r="D232" s="59" t="str">
        <f>IFERROR(VLOOKUP(C232,[1]Foundation!$C$5:$D$551,2,0),"")</f>
        <v>DB2+9</v>
      </c>
      <c r="E232" s="62">
        <v>45925</v>
      </c>
      <c r="F232" s="62"/>
      <c r="G232" s="63" t="s">
        <v>150</v>
      </c>
      <c r="H232" s="64">
        <f t="shared" si="12"/>
        <v>72.155540000000002</v>
      </c>
      <c r="I232" s="65">
        <f t="shared" si="13"/>
        <v>6.7226162129360008</v>
      </c>
      <c r="J232" s="63" t="s">
        <v>255</v>
      </c>
      <c r="K232" s="66" t="s">
        <v>314</v>
      </c>
      <c r="L232" s="68" t="s">
        <v>53</v>
      </c>
    </row>
    <row r="233" spans="1:12" x14ac:dyDescent="0.35">
      <c r="A233" s="59">
        <f t="shared" si="11"/>
        <v>232</v>
      </c>
      <c r="B233" s="59"/>
      <c r="C233" s="61" t="s">
        <v>319</v>
      </c>
      <c r="D233" s="59" t="str">
        <f>IFERROR(VLOOKUP(C233,[1]Foundation!$C$5:$D$551,2,0),"")</f>
        <v>DB1+12</v>
      </c>
      <c r="E233" s="62">
        <f>F215+1</f>
        <v>45930</v>
      </c>
      <c r="F233" s="62"/>
      <c r="G233" s="63" t="s">
        <v>159</v>
      </c>
      <c r="H233" s="64">
        <f t="shared" si="12"/>
        <v>70.788264999999996</v>
      </c>
      <c r="I233" s="65">
        <f t="shared" si="13"/>
        <v>6.5952293888259996</v>
      </c>
      <c r="J233" s="63" t="s">
        <v>297</v>
      </c>
      <c r="K233" s="66" t="s">
        <v>314</v>
      </c>
      <c r="L233" s="68"/>
    </row>
    <row r="234" spans="1:12" x14ac:dyDescent="0.35">
      <c r="A234" s="59">
        <f t="shared" si="11"/>
        <v>233</v>
      </c>
      <c r="B234" s="59"/>
      <c r="C234" s="61" t="s">
        <v>320</v>
      </c>
      <c r="D234" s="59" t="str">
        <f>IFERROR(VLOOKUP(C234,[1]Foundation!$C$5:$D$551,2,0),"")</f>
        <v>DD60+25</v>
      </c>
      <c r="E234" s="62">
        <v>45931</v>
      </c>
      <c r="F234" s="62"/>
      <c r="G234" s="63" t="s">
        <v>242</v>
      </c>
      <c r="H234" s="64">
        <f t="shared" si="12"/>
        <v>137.04611199999999</v>
      </c>
      <c r="I234" s="65">
        <f t="shared" si="13"/>
        <v>12.768366981260799</v>
      </c>
      <c r="J234" s="63" t="s">
        <v>151</v>
      </c>
      <c r="K234" s="66" t="s">
        <v>314</v>
      </c>
      <c r="L234" s="68" t="s">
        <v>321</v>
      </c>
    </row>
    <row r="235" spans="1:12" x14ac:dyDescent="0.35">
      <c r="A235" s="59">
        <f t="shared" si="11"/>
        <v>234</v>
      </c>
      <c r="B235" s="59"/>
      <c r="C235" s="61" t="s">
        <v>322</v>
      </c>
      <c r="D235" s="59" t="str">
        <f>IFERROR(VLOOKUP(C235,[1]Foundation!$C$5:$D$551,2,0),"")</f>
        <v>DD60+3</v>
      </c>
      <c r="E235" s="62">
        <v>45931</v>
      </c>
      <c r="F235" s="62"/>
      <c r="G235" s="63" t="s">
        <v>189</v>
      </c>
      <c r="H235" s="64">
        <f t="shared" si="12"/>
        <v>87.021340000000009</v>
      </c>
      <c r="I235" s="65">
        <f t="shared" si="13"/>
        <v>8.1076390136560015</v>
      </c>
      <c r="J235" s="63" t="s">
        <v>289</v>
      </c>
      <c r="K235" s="66" t="s">
        <v>314</v>
      </c>
      <c r="L235" s="68" t="s">
        <v>47</v>
      </c>
    </row>
    <row r="236" spans="1:12" x14ac:dyDescent="0.35">
      <c r="A236" s="59">
        <f t="shared" si="11"/>
        <v>235</v>
      </c>
      <c r="B236" s="59"/>
      <c r="C236" s="61" t="s">
        <v>323</v>
      </c>
      <c r="D236" s="59" t="str">
        <f>IFERROR(VLOOKUP(C236,[1]Foundation!$C$5:$D$551,2,0),"")</f>
        <v>DA+0</v>
      </c>
      <c r="E236" s="62">
        <v>45931</v>
      </c>
      <c r="F236" s="62"/>
      <c r="G236" s="63" t="s">
        <v>199</v>
      </c>
      <c r="H236" s="64">
        <f t="shared" si="12"/>
        <v>36.159755999999994</v>
      </c>
      <c r="I236" s="65">
        <f t="shared" si="13"/>
        <v>3.3689466109103994</v>
      </c>
      <c r="J236" s="63" t="s">
        <v>324</v>
      </c>
      <c r="K236" s="66" t="s">
        <v>314</v>
      </c>
      <c r="L236" s="68" t="s">
        <v>201</v>
      </c>
    </row>
    <row r="237" spans="1:12" x14ac:dyDescent="0.35">
      <c r="A237" s="59">
        <f t="shared" si="11"/>
        <v>236</v>
      </c>
      <c r="B237" s="59"/>
      <c r="C237" s="61" t="s">
        <v>325</v>
      </c>
      <c r="D237" s="59" t="str">
        <f>IFERROR(VLOOKUP(C237,[1]Foundation!$C$5:$D$551,2,0),"")</f>
        <v>DB1+6</v>
      </c>
      <c r="E237" s="62">
        <v>45931</v>
      </c>
      <c r="F237" s="62"/>
      <c r="G237" s="63" t="s">
        <v>175</v>
      </c>
      <c r="H237" s="64">
        <f t="shared" si="12"/>
        <v>65.027778999999995</v>
      </c>
      <c r="I237" s="65">
        <f t="shared" si="13"/>
        <v>6.0585341249835993</v>
      </c>
      <c r="J237" s="63" t="s">
        <v>34</v>
      </c>
      <c r="K237" s="66" t="s">
        <v>314</v>
      </c>
      <c r="L237" s="68" t="s">
        <v>294</v>
      </c>
    </row>
    <row r="238" spans="1:12" x14ac:dyDescent="0.35">
      <c r="A238" s="59">
        <f t="shared" si="11"/>
        <v>237</v>
      </c>
      <c r="B238" s="59"/>
      <c r="C238" s="61" t="s">
        <v>326</v>
      </c>
      <c r="D238" s="59" t="str">
        <f>IFERROR(VLOOKUP(C238,[1]Foundation!$C$5:$D$551,2,0),"")</f>
        <v>DC1+0</v>
      </c>
      <c r="E238" s="62">
        <v>45934</v>
      </c>
      <c r="F238" s="62"/>
      <c r="G238" s="63" t="s">
        <v>195</v>
      </c>
      <c r="H238" s="64">
        <f t="shared" si="12"/>
        <v>62.443705999999999</v>
      </c>
      <c r="I238" s="65">
        <f t="shared" si="13"/>
        <v>5.8177801780904002</v>
      </c>
      <c r="J238" s="63" t="s">
        <v>25</v>
      </c>
      <c r="K238" s="66" t="s">
        <v>314</v>
      </c>
      <c r="L238" s="68" t="s">
        <v>327</v>
      </c>
    </row>
    <row r="239" spans="1:12" x14ac:dyDescent="0.35">
      <c r="A239" s="59">
        <f t="shared" si="11"/>
        <v>238</v>
      </c>
      <c r="B239" s="59"/>
      <c r="C239" s="61" t="s">
        <v>328</v>
      </c>
      <c r="D239" s="59" t="str">
        <f>IFERROR(VLOOKUP(C239,[1]Foundation!$C$5:$D$551,2,0),"")</f>
        <v>DA+6</v>
      </c>
      <c r="E239" s="62">
        <v>45934</v>
      </c>
      <c r="F239" s="62"/>
      <c r="G239" s="63" t="s">
        <v>173</v>
      </c>
      <c r="H239" s="64">
        <f t="shared" si="12"/>
        <v>43.804423999999997</v>
      </c>
      <c r="I239" s="65">
        <f t="shared" si="13"/>
        <v>4.0811880970015997</v>
      </c>
      <c r="J239" s="63" t="s">
        <v>25</v>
      </c>
      <c r="K239" s="66" t="s">
        <v>314</v>
      </c>
      <c r="L239" s="68" t="s">
        <v>329</v>
      </c>
    </row>
    <row r="240" spans="1:12" x14ac:dyDescent="0.35">
      <c r="A240" s="59">
        <f t="shared" si="11"/>
        <v>239</v>
      </c>
      <c r="B240" s="59"/>
      <c r="C240" s="61" t="s">
        <v>330</v>
      </c>
      <c r="D240" s="59" t="str">
        <f>IFERROR(VLOOKUP(C240,[1]Foundation!$C$5:$D$551,2,0),"")</f>
        <v>DB1+0</v>
      </c>
      <c r="E240" s="62">
        <v>45935</v>
      </c>
      <c r="F240" s="62"/>
      <c r="G240" s="63" t="s">
        <v>157</v>
      </c>
      <c r="H240" s="64">
        <f t="shared" si="12"/>
        <v>55.450851000000007</v>
      </c>
      <c r="I240" s="65">
        <f t="shared" si="13"/>
        <v>5.1662670663084009</v>
      </c>
      <c r="J240" s="63" t="s">
        <v>41</v>
      </c>
      <c r="K240" s="66" t="s">
        <v>314</v>
      </c>
      <c r="L240" s="68" t="s">
        <v>331</v>
      </c>
    </row>
    <row r="241" spans="1:12" x14ac:dyDescent="0.35">
      <c r="A241" s="59">
        <f t="shared" si="11"/>
        <v>240</v>
      </c>
      <c r="B241" s="59"/>
      <c r="C241" s="61" t="s">
        <v>332</v>
      </c>
      <c r="D241" s="59" t="str">
        <f>IFERROR(VLOOKUP(C241,[1]Foundation!$C$5:$D$551,2,0),"")</f>
        <v>DB1+9</v>
      </c>
      <c r="E241" s="62">
        <v>45935</v>
      </c>
      <c r="F241" s="62"/>
      <c r="G241" s="63" t="s">
        <v>225</v>
      </c>
      <c r="H241" s="64">
        <f t="shared" si="12"/>
        <v>66.780901</v>
      </c>
      <c r="I241" s="65">
        <f t="shared" si="13"/>
        <v>6.2218696967283993</v>
      </c>
      <c r="J241" s="63" t="s">
        <v>153</v>
      </c>
      <c r="K241" s="66" t="s">
        <v>314</v>
      </c>
      <c r="L241" s="68" t="s">
        <v>333</v>
      </c>
    </row>
    <row r="242" spans="1:12" x14ac:dyDescent="0.35">
      <c r="A242" s="59">
        <f t="shared" si="11"/>
        <v>241</v>
      </c>
      <c r="B242" s="59"/>
      <c r="C242" s="61" t="s">
        <v>334</v>
      </c>
      <c r="D242" s="59" t="str">
        <f>IFERROR(VLOOKUP(C242,[1]Foundation!$C$5:$D$551,2,0),"")</f>
        <v>DA+3</v>
      </c>
      <c r="E242" s="62">
        <v>45935</v>
      </c>
      <c r="F242" s="62"/>
      <c r="G242" s="63" t="s">
        <v>260</v>
      </c>
      <c r="H242" s="64">
        <f t="shared" si="12"/>
        <v>37.931087999999995</v>
      </c>
      <c r="I242" s="65">
        <f t="shared" si="13"/>
        <v>3.5339787792191997</v>
      </c>
      <c r="J242" s="63" t="s">
        <v>135</v>
      </c>
      <c r="K242" s="66" t="s">
        <v>314</v>
      </c>
      <c r="L242" s="68" t="s">
        <v>84</v>
      </c>
    </row>
    <row r="243" spans="1:12" x14ac:dyDescent="0.35">
      <c r="A243" s="59">
        <f t="shared" si="11"/>
        <v>242</v>
      </c>
      <c r="B243" s="59"/>
      <c r="C243" s="61" t="s">
        <v>335</v>
      </c>
      <c r="D243" s="59" t="str">
        <f>IFERROR(VLOOKUP(C243,[1]Foundation!$C$5:$D$551,2,0),"")</f>
        <v>DC1+3</v>
      </c>
      <c r="E243" s="62">
        <v>45935</v>
      </c>
      <c r="F243" s="62"/>
      <c r="G243" s="63" t="s">
        <v>250</v>
      </c>
      <c r="H243" s="64">
        <f t="shared" si="12"/>
        <v>65.872484</v>
      </c>
      <c r="I243" s="65">
        <f t="shared" si="13"/>
        <v>6.1372339383056005</v>
      </c>
      <c r="J243" s="63" t="s">
        <v>251</v>
      </c>
      <c r="K243" s="66" t="s">
        <v>336</v>
      </c>
      <c r="L243" s="68" t="s">
        <v>337</v>
      </c>
    </row>
    <row r="244" spans="1:12" x14ac:dyDescent="0.35">
      <c r="A244" s="59">
        <f t="shared" si="11"/>
        <v>243</v>
      </c>
      <c r="B244" s="59"/>
      <c r="C244" s="61" t="s">
        <v>338</v>
      </c>
      <c r="D244" s="59" t="str">
        <f>IFERROR(VLOOKUP(C244,[1]Foundation!$C$5:$D$551,2,0),"")</f>
        <v>DA+0</v>
      </c>
      <c r="E244" s="62">
        <v>45937</v>
      </c>
      <c r="F244" s="62"/>
      <c r="G244" s="63" t="s">
        <v>187</v>
      </c>
      <c r="H244" s="64">
        <f t="shared" si="12"/>
        <v>36.159755999999994</v>
      </c>
      <c r="I244" s="65">
        <f t="shared" si="13"/>
        <v>3.3689466109103994</v>
      </c>
      <c r="J244" s="63" t="s">
        <v>302</v>
      </c>
      <c r="K244" s="66" t="s">
        <v>314</v>
      </c>
      <c r="L244" s="68" t="s">
        <v>45</v>
      </c>
    </row>
    <row r="245" spans="1:12" x14ac:dyDescent="0.35">
      <c r="A245" s="59">
        <f t="shared" si="11"/>
        <v>244</v>
      </c>
      <c r="B245" s="59"/>
      <c r="C245" s="61" t="s">
        <v>339</v>
      </c>
      <c r="D245" s="59" t="str">
        <f>IFERROR(VLOOKUP(C245,[1]Foundation!$C$5:$D$551,2,0),"")</f>
        <v>DA+3</v>
      </c>
      <c r="E245" s="62">
        <v>45938</v>
      </c>
      <c r="F245" s="62"/>
      <c r="G245" s="63" t="s">
        <v>216</v>
      </c>
      <c r="H245" s="64">
        <f t="shared" si="12"/>
        <v>37.931087999999995</v>
      </c>
      <c r="I245" s="65">
        <f t="shared" si="13"/>
        <v>3.5339787792191997</v>
      </c>
      <c r="J245" s="63" t="s">
        <v>340</v>
      </c>
      <c r="K245" s="66" t="s">
        <v>314</v>
      </c>
      <c r="L245" s="68" t="s">
        <v>312</v>
      </c>
    </row>
    <row r="246" spans="1:12" x14ac:dyDescent="0.35">
      <c r="A246" s="59">
        <f t="shared" si="11"/>
        <v>245</v>
      </c>
      <c r="B246" s="59"/>
      <c r="C246" s="61" t="s">
        <v>341</v>
      </c>
      <c r="D246" s="59" t="str">
        <f>IFERROR(VLOOKUP(C246,[1]Foundation!$C$5:$D$551,2,0),"")</f>
        <v>DD60+35</v>
      </c>
      <c r="E246" s="62">
        <v>45940</v>
      </c>
      <c r="F246" s="62"/>
      <c r="G246" s="63" t="s">
        <v>232</v>
      </c>
      <c r="H246" s="64">
        <f t="shared" si="12"/>
        <v>173.560912</v>
      </c>
      <c r="I246" s="65">
        <f t="shared" si="13"/>
        <v>16.170392473580801</v>
      </c>
      <c r="J246" s="63" t="s">
        <v>208</v>
      </c>
      <c r="K246" s="66" t="s">
        <v>314</v>
      </c>
      <c r="L246" s="68"/>
    </row>
    <row r="247" spans="1:12" x14ac:dyDescent="0.35">
      <c r="A247" s="59">
        <f t="shared" si="11"/>
        <v>246</v>
      </c>
      <c r="B247" s="59"/>
      <c r="C247" s="61" t="s">
        <v>342</v>
      </c>
      <c r="D247" s="59" t="str">
        <f>IFERROR(VLOOKUP(C247,[1]Foundation!$C$5:$D$551,2,0),"")</f>
        <v>DA-1.5</v>
      </c>
      <c r="E247" s="62">
        <v>45940</v>
      </c>
      <c r="F247" s="62"/>
      <c r="G247" s="63" t="s">
        <v>276</v>
      </c>
      <c r="H247" s="64">
        <f t="shared" si="12"/>
        <v>35.601761999999994</v>
      </c>
      <c r="I247" s="65">
        <f t="shared" si="13"/>
        <v>3.3169592027207995</v>
      </c>
      <c r="J247" s="63" t="s">
        <v>169</v>
      </c>
      <c r="K247" s="66" t="s">
        <v>314</v>
      </c>
      <c r="L247" s="68"/>
    </row>
    <row r="251" spans="1:12" ht="15" thickBot="1" x14ac:dyDescent="0.4"/>
    <row r="252" spans="1:12" x14ac:dyDescent="0.35">
      <c r="C252" s="98" t="s">
        <v>343</v>
      </c>
      <c r="D252" s="100" t="s">
        <v>344</v>
      </c>
      <c r="E252" s="102" t="s">
        <v>345</v>
      </c>
      <c r="F252" s="102"/>
      <c r="G252" s="102"/>
      <c r="H252" s="102"/>
      <c r="I252" s="102"/>
      <c r="J252" s="69"/>
      <c r="K252" s="70"/>
    </row>
    <row r="253" spans="1:12" ht="58" x14ac:dyDescent="0.35">
      <c r="C253" s="99"/>
      <c r="D253" s="101"/>
      <c r="E253" s="71" t="s">
        <v>346</v>
      </c>
      <c r="F253" s="72" t="s">
        <v>347</v>
      </c>
      <c r="G253" s="72" t="s">
        <v>348</v>
      </c>
      <c r="H253" s="72" t="s">
        <v>349</v>
      </c>
      <c r="I253" s="71" t="s">
        <v>350</v>
      </c>
      <c r="J253" s="73"/>
      <c r="K253" s="74" t="s">
        <v>351</v>
      </c>
    </row>
    <row r="254" spans="1:12" x14ac:dyDescent="0.35">
      <c r="C254" s="75" t="s">
        <v>352</v>
      </c>
      <c r="D254" s="76"/>
      <c r="E254" s="76"/>
      <c r="F254" s="76"/>
      <c r="G254" s="76"/>
      <c r="H254" s="76"/>
      <c r="I254" s="76"/>
      <c r="J254" s="76"/>
      <c r="K254" s="77"/>
    </row>
    <row r="255" spans="1:12" x14ac:dyDescent="0.35">
      <c r="C255" s="78">
        <v>1</v>
      </c>
      <c r="D255" s="79" t="s">
        <v>353</v>
      </c>
      <c r="E255" s="80">
        <v>24.697671999999997</v>
      </c>
      <c r="F255" s="81">
        <v>9.9266880000000004</v>
      </c>
      <c r="G255" s="81">
        <v>3.0435E-2</v>
      </c>
      <c r="H255" s="81">
        <v>1.504961</v>
      </c>
      <c r="I255" s="80">
        <f>SUM(E255:H255)</f>
        <v>36.159755999999994</v>
      </c>
      <c r="J255" s="73"/>
      <c r="K255" s="82">
        <f>9316.84*I255</f>
        <v>336894.66109103995</v>
      </c>
    </row>
    <row r="256" spans="1:12" x14ac:dyDescent="0.35">
      <c r="C256" s="78">
        <v>2</v>
      </c>
      <c r="D256" s="19" t="s">
        <v>354</v>
      </c>
      <c r="E256" s="83">
        <v>25.518809999999998</v>
      </c>
      <c r="F256" s="81">
        <v>10.831932</v>
      </c>
      <c r="G256" s="81">
        <v>3.0628999999999997E-2</v>
      </c>
      <c r="H256" s="81">
        <v>1.5497169999999998</v>
      </c>
      <c r="I256" s="80">
        <f t="shared" ref="I256:I285" si="14">SUM(E256:H256)</f>
        <v>37.931087999999995</v>
      </c>
      <c r="J256" s="73"/>
      <c r="K256" s="82">
        <f t="shared" ref="K256:K285" si="15">9316.84*I256</f>
        <v>353397.87792191998</v>
      </c>
    </row>
    <row r="257" spans="3:11" x14ac:dyDescent="0.35">
      <c r="C257" s="78">
        <v>3</v>
      </c>
      <c r="D257" s="19" t="s">
        <v>355</v>
      </c>
      <c r="E257" s="83">
        <v>29.451642</v>
      </c>
      <c r="F257" s="81">
        <v>12.621458000000001</v>
      </c>
      <c r="G257" s="81">
        <v>3.0759000000000002E-2</v>
      </c>
      <c r="H257" s="81">
        <v>1.7005650000000001</v>
      </c>
      <c r="I257" s="80">
        <f t="shared" si="14"/>
        <v>43.804423999999997</v>
      </c>
      <c r="J257" s="73"/>
      <c r="K257" s="82">
        <f>9316.84*I257</f>
        <v>408118.80970016</v>
      </c>
    </row>
    <row r="258" spans="3:11" x14ac:dyDescent="0.35">
      <c r="C258" s="78">
        <v>4</v>
      </c>
      <c r="D258" s="19" t="s">
        <v>356</v>
      </c>
      <c r="E258" s="83">
        <v>30.247433999999998</v>
      </c>
      <c r="F258" s="81">
        <v>13.658548000000001</v>
      </c>
      <c r="G258" s="81">
        <v>3.1054999999999999E-2</v>
      </c>
      <c r="H258" s="81">
        <v>1.7599850000000001</v>
      </c>
      <c r="I258" s="80">
        <f t="shared" si="14"/>
        <v>45.697022000000004</v>
      </c>
      <c r="J258" s="73"/>
      <c r="K258" s="82">
        <f t="shared" si="15"/>
        <v>425751.84245048004</v>
      </c>
    </row>
    <row r="259" spans="3:11" x14ac:dyDescent="0.35">
      <c r="C259" s="78">
        <v>5</v>
      </c>
      <c r="D259" s="19" t="s">
        <v>357</v>
      </c>
      <c r="E259" s="80">
        <v>24.403597999999999</v>
      </c>
      <c r="F259" s="81">
        <v>9.6764360000000007</v>
      </c>
      <c r="G259" s="81">
        <v>3.0223E-2</v>
      </c>
      <c r="H259" s="81">
        <v>1.4915049999999999</v>
      </c>
      <c r="I259" s="80">
        <f t="shared" si="14"/>
        <v>35.601761999999994</v>
      </c>
      <c r="J259" s="73"/>
      <c r="K259" s="82">
        <f t="shared" si="15"/>
        <v>331695.92027207994</v>
      </c>
    </row>
    <row r="260" spans="3:11" x14ac:dyDescent="0.35">
      <c r="C260" s="78">
        <v>6</v>
      </c>
      <c r="D260" s="19" t="s">
        <v>358</v>
      </c>
      <c r="E260" s="80">
        <v>23.948781999999998</v>
      </c>
      <c r="F260" s="81">
        <v>9.3495840000000001</v>
      </c>
      <c r="G260" s="81">
        <v>3.0210999999999998E-2</v>
      </c>
      <c r="H260" s="81">
        <v>1.461233</v>
      </c>
      <c r="I260" s="80">
        <f t="shared" si="14"/>
        <v>34.789810000000003</v>
      </c>
      <c r="J260" s="73"/>
      <c r="K260" s="82">
        <f t="shared" si="15"/>
        <v>324131.09340040002</v>
      </c>
    </row>
    <row r="261" spans="3:11" x14ac:dyDescent="0.35">
      <c r="C261" s="84">
        <v>7</v>
      </c>
      <c r="D261" s="85" t="s">
        <v>359</v>
      </c>
      <c r="E261" s="86">
        <v>28.933322</v>
      </c>
      <c r="F261" s="87">
        <v>12.283810000000001</v>
      </c>
      <c r="G261" s="87">
        <v>3.0686999999999999E-2</v>
      </c>
      <c r="H261" s="87">
        <v>1.6739999999999999</v>
      </c>
      <c r="I261" s="80">
        <f t="shared" si="14"/>
        <v>42.921818999999999</v>
      </c>
      <c r="J261" s="73"/>
      <c r="K261" s="82">
        <f t="shared" si="15"/>
        <v>399895.72013196</v>
      </c>
    </row>
    <row r="262" spans="3:11" x14ac:dyDescent="0.35">
      <c r="C262" s="78">
        <v>8</v>
      </c>
      <c r="D262" s="19" t="s">
        <v>360</v>
      </c>
      <c r="E262" s="80">
        <v>25.261426</v>
      </c>
      <c r="F262" s="81">
        <v>10.313587999999999</v>
      </c>
      <c r="G262" s="81">
        <v>3.0518999999999998E-2</v>
      </c>
      <c r="H262" s="81">
        <v>1.532791</v>
      </c>
      <c r="I262" s="80">
        <f t="shared" si="14"/>
        <v>37.138323999999997</v>
      </c>
      <c r="J262" s="73"/>
      <c r="K262" s="82">
        <f t="shared" si="15"/>
        <v>346011.82257615996</v>
      </c>
    </row>
    <row r="263" spans="3:11" x14ac:dyDescent="0.35">
      <c r="C263" s="78">
        <v>9</v>
      </c>
      <c r="D263" s="19" t="s">
        <v>361</v>
      </c>
      <c r="E263" s="83">
        <v>42.084434000000002</v>
      </c>
      <c r="F263" s="81">
        <v>10.82634</v>
      </c>
      <c r="G263" s="81">
        <v>5.9184E-2</v>
      </c>
      <c r="H263" s="81">
        <v>2.480893</v>
      </c>
      <c r="I263" s="80">
        <f t="shared" si="14"/>
        <v>55.450851000000007</v>
      </c>
      <c r="J263" s="73"/>
      <c r="K263" s="82">
        <f t="shared" si="15"/>
        <v>516626.70663084008</v>
      </c>
    </row>
    <row r="264" spans="3:11" x14ac:dyDescent="0.35">
      <c r="C264" s="88">
        <v>10</v>
      </c>
      <c r="D264" s="22" t="s">
        <v>362</v>
      </c>
      <c r="E264" s="89">
        <f>43746.578/1000</f>
        <v>43.746578</v>
      </c>
      <c r="F264" s="81">
        <f>11615.294/1000</f>
        <v>11.615294</v>
      </c>
      <c r="G264" s="81">
        <f>61.852/1000</f>
        <v>6.1851999999999997E-2</v>
      </c>
      <c r="H264" s="81">
        <f>2539.447/1000</f>
        <v>2.539447</v>
      </c>
      <c r="I264" s="81">
        <f t="shared" si="14"/>
        <v>57.963171000000003</v>
      </c>
      <c r="J264" s="32"/>
      <c r="K264" s="90">
        <f t="shared" si="15"/>
        <v>540033.59009964007</v>
      </c>
    </row>
    <row r="265" spans="3:11" x14ac:dyDescent="0.35">
      <c r="C265" s="88">
        <v>11</v>
      </c>
      <c r="D265" s="22" t="s">
        <v>363</v>
      </c>
      <c r="E265" s="89">
        <f>49126.438/1000</f>
        <v>49.126438</v>
      </c>
      <c r="F265" s="81">
        <f>12988.792/1000</f>
        <v>12.988792</v>
      </c>
      <c r="G265" s="81">
        <f>74.512/1000</f>
        <v>7.4511999999999995E-2</v>
      </c>
      <c r="H265" s="81">
        <f>2838.037/1000</f>
        <v>2.8380369999999999</v>
      </c>
      <c r="I265" s="81">
        <f t="shared" si="14"/>
        <v>65.027778999999995</v>
      </c>
      <c r="J265" s="32"/>
      <c r="K265" s="90">
        <f t="shared" si="15"/>
        <v>605853.41249835992</v>
      </c>
    </row>
    <row r="266" spans="3:11" x14ac:dyDescent="0.35">
      <c r="C266" s="88">
        <v>12</v>
      </c>
      <c r="D266" s="22" t="s">
        <v>364</v>
      </c>
      <c r="E266" s="81">
        <v>49.741413999999999</v>
      </c>
      <c r="F266" s="81">
        <v>14.034192000000001</v>
      </c>
      <c r="G266" s="81">
        <v>7.4608000000000008E-2</v>
      </c>
      <c r="H266" s="81">
        <v>2.9306869999999998</v>
      </c>
      <c r="I266" s="81">
        <f t="shared" si="14"/>
        <v>66.780901</v>
      </c>
      <c r="J266" s="32"/>
      <c r="K266" s="90">
        <f t="shared" si="15"/>
        <v>622186.96967283997</v>
      </c>
    </row>
    <row r="267" spans="3:11" x14ac:dyDescent="0.35">
      <c r="C267" s="88">
        <v>13</v>
      </c>
      <c r="D267" s="22" t="s">
        <v>365</v>
      </c>
      <c r="E267" s="89">
        <v>44.646487</v>
      </c>
      <c r="F267" s="81">
        <v>12.285440999999999</v>
      </c>
      <c r="G267" s="81">
        <v>6.6186000000000009E-2</v>
      </c>
      <c r="H267" s="81">
        <v>2.5025140000000001</v>
      </c>
      <c r="I267" s="81">
        <f t="shared" si="14"/>
        <v>59.500627999999999</v>
      </c>
      <c r="J267" s="32"/>
      <c r="K267" s="90">
        <f t="shared" si="15"/>
        <v>554357.83097551996</v>
      </c>
    </row>
    <row r="268" spans="3:11" x14ac:dyDescent="0.35">
      <c r="C268" s="78">
        <v>14</v>
      </c>
      <c r="D268" s="19" t="s">
        <v>366</v>
      </c>
      <c r="E268" s="83">
        <v>46.281091000000004</v>
      </c>
      <c r="F268" s="81">
        <v>13.214246999999999</v>
      </c>
      <c r="G268" s="81">
        <v>6.9438E-2</v>
      </c>
      <c r="H268" s="81">
        <v>2.55138</v>
      </c>
      <c r="I268" s="80">
        <f t="shared" si="14"/>
        <v>62.116156000000004</v>
      </c>
      <c r="J268" s="73"/>
      <c r="K268" s="82">
        <f t="shared" si="15"/>
        <v>578726.28686704009</v>
      </c>
    </row>
    <row r="269" spans="3:11" x14ac:dyDescent="0.35">
      <c r="C269" s="78">
        <v>15</v>
      </c>
      <c r="D269" s="19" t="s">
        <v>367</v>
      </c>
      <c r="E269" s="80">
        <v>51.442</v>
      </c>
      <c r="F269" s="81">
        <v>14.984</v>
      </c>
      <c r="G269" s="81">
        <v>8.1000000000000003E-2</v>
      </c>
      <c r="H269" s="81">
        <v>2.8690000000000002</v>
      </c>
      <c r="I269" s="80">
        <f t="shared" si="14"/>
        <v>69.376000000000005</v>
      </c>
      <c r="J269" s="73"/>
      <c r="K269" s="82">
        <f t="shared" si="15"/>
        <v>646365.09184000001</v>
      </c>
    </row>
    <row r="270" spans="3:11" x14ac:dyDescent="0.35">
      <c r="C270" s="78">
        <v>16</v>
      </c>
      <c r="D270" s="19" t="s">
        <v>368</v>
      </c>
      <c r="E270" s="83">
        <v>52.841999999999999</v>
      </c>
      <c r="F270" s="81">
        <v>16.266999999999999</v>
      </c>
      <c r="G270" s="81">
        <v>8.2046000000000008E-2</v>
      </c>
      <c r="H270" s="81">
        <v>2.9644940000000002</v>
      </c>
      <c r="I270" s="80">
        <f t="shared" si="14"/>
        <v>72.155540000000002</v>
      </c>
      <c r="J270" s="73"/>
      <c r="K270" s="82">
        <f t="shared" si="15"/>
        <v>672261.62129360007</v>
      </c>
    </row>
    <row r="271" spans="3:11" x14ac:dyDescent="0.35">
      <c r="C271" s="78">
        <v>17</v>
      </c>
      <c r="D271" s="19" t="s">
        <v>369</v>
      </c>
      <c r="E271" s="83">
        <v>47.969223</v>
      </c>
      <c r="F271" s="81">
        <v>11.841364000000002</v>
      </c>
      <c r="G271" s="81">
        <v>6.1932000000000001E-2</v>
      </c>
      <c r="H271" s="81">
        <v>2.5711870000000001</v>
      </c>
      <c r="I271" s="80">
        <f t="shared" si="14"/>
        <v>62.443705999999999</v>
      </c>
      <c r="J271" s="73"/>
      <c r="K271" s="82">
        <f t="shared" si="15"/>
        <v>581778.01780904003</v>
      </c>
    </row>
    <row r="272" spans="3:11" x14ac:dyDescent="0.35">
      <c r="C272" s="78">
        <v>18</v>
      </c>
      <c r="D272" s="19" t="s">
        <v>370</v>
      </c>
      <c r="E272" s="83">
        <v>50.178643000000001</v>
      </c>
      <c r="F272" s="81">
        <v>12.958997999999999</v>
      </c>
      <c r="G272" s="81">
        <v>6.5039999999999987E-2</v>
      </c>
      <c r="H272" s="81">
        <v>2.6698029999999999</v>
      </c>
      <c r="I272" s="80">
        <f t="shared" si="14"/>
        <v>65.872484</v>
      </c>
      <c r="J272" s="73"/>
      <c r="K272" s="82">
        <f t="shared" si="15"/>
        <v>613723.39383056003</v>
      </c>
    </row>
    <row r="273" spans="3:11" x14ac:dyDescent="0.35">
      <c r="C273" s="78">
        <v>19</v>
      </c>
      <c r="D273" s="19" t="s">
        <v>371</v>
      </c>
      <c r="E273" s="83">
        <v>51.846687999999993</v>
      </c>
      <c r="F273" s="89">
        <v>12.818520000000001</v>
      </c>
      <c r="G273" s="89">
        <v>6.2995999999999996E-2</v>
      </c>
      <c r="H273" s="89">
        <v>2.5335239999999999</v>
      </c>
      <c r="I273" s="80">
        <f t="shared" si="14"/>
        <v>67.261727999999991</v>
      </c>
      <c r="J273" s="73"/>
      <c r="K273" s="82">
        <f t="shared" si="15"/>
        <v>626666.75789951987</v>
      </c>
    </row>
    <row r="274" spans="3:11" x14ac:dyDescent="0.35">
      <c r="C274" s="78">
        <v>20</v>
      </c>
      <c r="D274" s="19" t="s">
        <v>372</v>
      </c>
      <c r="E274" s="83">
        <v>50.413368000000006</v>
      </c>
      <c r="F274" s="89">
        <v>11.935082</v>
      </c>
      <c r="G274" s="89">
        <v>6.1876E-2</v>
      </c>
      <c r="H274" s="89">
        <v>2.4739719999999998</v>
      </c>
      <c r="I274" s="80">
        <f t="shared" si="14"/>
        <v>64.884298000000001</v>
      </c>
      <c r="J274" s="73"/>
      <c r="K274" s="82">
        <f t="shared" si="15"/>
        <v>604516.62297832</v>
      </c>
    </row>
    <row r="275" spans="3:11" x14ac:dyDescent="0.35">
      <c r="C275" s="78">
        <v>21</v>
      </c>
      <c r="D275" s="19" t="s">
        <v>373</v>
      </c>
      <c r="E275" s="80">
        <v>55.813431999999999</v>
      </c>
      <c r="F275" s="81">
        <v>14.803932000000001</v>
      </c>
      <c r="G275" s="81">
        <v>5.8150999999999994E-2</v>
      </c>
      <c r="H275" s="81">
        <v>2.5690330000000006</v>
      </c>
      <c r="I275" s="80">
        <f t="shared" si="14"/>
        <v>73.244547999999995</v>
      </c>
      <c r="J275" s="73"/>
      <c r="K275" s="82">
        <f t="shared" si="15"/>
        <v>682407.73458832002</v>
      </c>
    </row>
    <row r="276" spans="3:11" x14ac:dyDescent="0.35">
      <c r="C276" s="78">
        <v>22</v>
      </c>
      <c r="D276" s="19" t="s">
        <v>374</v>
      </c>
      <c r="E276" s="80">
        <v>60.957751999999999</v>
      </c>
      <c r="F276" s="81">
        <v>13.36816</v>
      </c>
      <c r="G276" s="81">
        <v>5.9057000000000005E-2</v>
      </c>
      <c r="H276" s="81">
        <v>2.6919630000000003</v>
      </c>
      <c r="I276" s="80">
        <f t="shared" si="14"/>
        <v>77.076931999999999</v>
      </c>
      <c r="J276" s="73"/>
      <c r="K276" s="82">
        <f t="shared" si="15"/>
        <v>718113.44313488004</v>
      </c>
    </row>
    <row r="277" spans="3:11" x14ac:dyDescent="0.35">
      <c r="C277" s="78">
        <v>23</v>
      </c>
      <c r="D277" s="19" t="s">
        <v>375</v>
      </c>
      <c r="E277" s="83">
        <v>62.426788000000002</v>
      </c>
      <c r="F277" s="81">
        <v>17.631148</v>
      </c>
      <c r="G277" s="81">
        <v>6.7222000000000004E-2</v>
      </c>
      <c r="H277" s="81">
        <v>3.0083679999999999</v>
      </c>
      <c r="I277" s="80">
        <f t="shared" si="14"/>
        <v>83.133526000000003</v>
      </c>
      <c r="J277" s="73"/>
      <c r="K277" s="82">
        <f t="shared" si="15"/>
        <v>774541.76037784002</v>
      </c>
    </row>
    <row r="278" spans="3:11" x14ac:dyDescent="0.35">
      <c r="C278" s="78">
        <v>24</v>
      </c>
      <c r="D278" s="19" t="s">
        <v>376</v>
      </c>
      <c r="E278" s="83">
        <v>66.109888000000012</v>
      </c>
      <c r="F278" s="81">
        <v>17.675502000000002</v>
      </c>
      <c r="G278" s="81">
        <v>6.9954000000000002E-2</v>
      </c>
      <c r="H278" s="81">
        <v>3.1659960000000003</v>
      </c>
      <c r="I278" s="80">
        <f t="shared" si="14"/>
        <v>87.021340000000009</v>
      </c>
      <c r="J278" s="73"/>
      <c r="K278" s="82">
        <f t="shared" si="15"/>
        <v>810763.90136560006</v>
      </c>
    </row>
    <row r="279" spans="3:11" x14ac:dyDescent="0.35">
      <c r="C279" s="78">
        <v>25</v>
      </c>
      <c r="D279" s="19" t="s">
        <v>377</v>
      </c>
      <c r="E279" s="83">
        <v>73.456547999999998</v>
      </c>
      <c r="F279" s="89">
        <v>24.850072000000001</v>
      </c>
      <c r="G279" s="89">
        <v>7.8590000000000007E-2</v>
      </c>
      <c r="H279" s="89">
        <v>3.5673820000000003</v>
      </c>
      <c r="I279" s="80">
        <f t="shared" si="14"/>
        <v>101.952592</v>
      </c>
      <c r="J279" s="73"/>
      <c r="K279" s="82">
        <f t="shared" si="15"/>
        <v>949875.98724927998</v>
      </c>
    </row>
    <row r="280" spans="3:11" x14ac:dyDescent="0.35">
      <c r="C280" s="78">
        <v>26</v>
      </c>
      <c r="D280" s="85" t="s">
        <v>378</v>
      </c>
      <c r="E280" s="86">
        <v>49.541086</v>
      </c>
      <c r="F280" s="87">
        <v>18.166779999999999</v>
      </c>
      <c r="G280" s="87">
        <v>8.7379999999999999E-2</v>
      </c>
      <c r="H280" s="87">
        <v>2.9930190000000003</v>
      </c>
      <c r="I280" s="80">
        <f t="shared" si="14"/>
        <v>70.788264999999996</v>
      </c>
      <c r="J280" s="73"/>
      <c r="K280" s="82">
        <f t="shared" si="15"/>
        <v>659522.93888259993</v>
      </c>
    </row>
    <row r="281" spans="3:11" x14ac:dyDescent="0.35">
      <c r="C281" s="78">
        <v>27</v>
      </c>
      <c r="D281" s="19" t="s">
        <v>379</v>
      </c>
      <c r="E281" s="83">
        <v>71.12</v>
      </c>
      <c r="F281" s="89">
        <v>22.268999999999998</v>
      </c>
      <c r="G281" s="89">
        <v>9.7335999999999978E-2</v>
      </c>
      <c r="H281" s="89">
        <v>3.393564</v>
      </c>
      <c r="I281" s="80">
        <f t="shared" si="14"/>
        <v>96.879900000000006</v>
      </c>
      <c r="J281" s="73"/>
      <c r="K281" s="82">
        <f t="shared" si="15"/>
        <v>902614.52751600009</v>
      </c>
    </row>
    <row r="282" spans="3:11" x14ac:dyDescent="0.35">
      <c r="C282" s="78">
        <v>28</v>
      </c>
      <c r="D282" s="19" t="s">
        <v>380</v>
      </c>
      <c r="E282" s="80">
        <v>84.601611999999989</v>
      </c>
      <c r="F282" s="81">
        <v>36.043199999999999</v>
      </c>
      <c r="G282" s="81">
        <v>0.10176600000000001</v>
      </c>
      <c r="H282" s="81">
        <v>4.2033740000000002</v>
      </c>
      <c r="I282" s="80">
        <f t="shared" si="14"/>
        <v>124.94995199999998</v>
      </c>
      <c r="J282" s="73"/>
      <c r="K282" s="82">
        <f t="shared" si="15"/>
        <v>1164138.7107916798</v>
      </c>
    </row>
    <row r="283" spans="3:11" x14ac:dyDescent="0.35">
      <c r="C283" s="78">
        <v>29</v>
      </c>
      <c r="D283" s="19" t="s">
        <v>381</v>
      </c>
      <c r="E283" s="80">
        <v>90.602580000000003</v>
      </c>
      <c r="F283" s="81">
        <v>41.945982000000001</v>
      </c>
      <c r="G283" s="81">
        <v>0.10993</v>
      </c>
      <c r="H283" s="81">
        <v>4.3876200000000001</v>
      </c>
      <c r="I283" s="80">
        <f t="shared" si="14"/>
        <v>137.04611199999999</v>
      </c>
      <c r="J283" s="73"/>
      <c r="K283" s="82">
        <f t="shared" si="15"/>
        <v>1276836.69812608</v>
      </c>
    </row>
    <row r="284" spans="3:11" x14ac:dyDescent="0.35">
      <c r="C284" s="78">
        <v>30</v>
      </c>
      <c r="D284" s="19" t="s">
        <v>382</v>
      </c>
      <c r="E284" s="80">
        <v>130.96920800000001</v>
      </c>
      <c r="F284" s="81">
        <v>37.303660000000001</v>
      </c>
      <c r="G284" s="81">
        <v>0.10993</v>
      </c>
      <c r="H284" s="81">
        <v>5.1781139999999999</v>
      </c>
      <c r="I284" s="80">
        <f t="shared" si="14"/>
        <v>173.560912</v>
      </c>
      <c r="J284" s="73"/>
      <c r="K284" s="82">
        <f t="shared" si="15"/>
        <v>1617039.24735808</v>
      </c>
    </row>
    <row r="285" spans="3:11" ht="15" thickBot="1" x14ac:dyDescent="0.4">
      <c r="C285" s="91">
        <v>31</v>
      </c>
      <c r="D285" s="92" t="s">
        <v>383</v>
      </c>
      <c r="E285" s="93">
        <v>59.533379999999994</v>
      </c>
      <c r="F285" s="94">
        <v>19.751999000000001</v>
      </c>
      <c r="G285" s="94">
        <v>0.11</v>
      </c>
      <c r="H285" s="94">
        <v>2.8679999999999999</v>
      </c>
      <c r="I285" s="95">
        <f t="shared" si="14"/>
        <v>82.263378999999986</v>
      </c>
      <c r="J285" s="96"/>
      <c r="K285" s="97">
        <f t="shared" si="15"/>
        <v>766434.74000235985</v>
      </c>
    </row>
  </sheetData>
  <mergeCells count="3">
    <mergeCell ref="C252:C253"/>
    <mergeCell ref="D252:D253"/>
    <mergeCell ref="E252:I252"/>
  </mergeCells>
  <conditionalFormatting sqref="C1:C247">
    <cfRule type="duplicateValues" dxfId="8" priority="2"/>
  </conditionalFormatting>
  <conditionalFormatting sqref="C193:C201"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C252:C2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Erection 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Kaushik</dc:creator>
  <cp:lastModifiedBy>Bharat Kaushik</cp:lastModifiedBy>
  <dcterms:created xsi:type="dcterms:W3CDTF">2015-06-05T18:17:20Z</dcterms:created>
  <dcterms:modified xsi:type="dcterms:W3CDTF">2025-10-09T12:18:27Z</dcterms:modified>
</cp:coreProperties>
</file>