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kaushikb\Documents\Work\Git\Office-work-\Test\"/>
    </mc:Choice>
  </mc:AlternateContent>
  <xr:revisionPtr revIDLastSave="0" documentId="13_ncr:1_{1A40E783-D303-42C8-A2ED-1C96BA0B9F61}" xr6:coauthVersionLast="47" xr6:coauthVersionMax="47" xr10:uidLastSave="{00000000-0000-0000-0000-000000000000}"/>
  <bookViews>
    <workbookView xWindow="-110" yWindow="-110" windowWidth="19420" windowHeight="10300" tabRatio="757" firstSheet="2" activeTab="2" xr2:uid="{00000000-000D-0000-FFFF-FFFF00000000}"/>
  </bookViews>
  <sheets>
    <sheet name="FDN-June25" sheetId="1" state="hidden" r:id="rId1"/>
    <sheet name="Stub dispatch" sheetId="4" state="hidden" r:id="rId2"/>
    <sheet name="Erection-Sep25" sheetId="2" r:id="rId3"/>
    <sheet name="STG-Sep25" sheetId="3" state="hidden" r:id="rId4"/>
  </sheets>
  <definedNames>
    <definedName name="_xlnm._FilterDatabase" localSheetId="2" hidden="1">'Erection-Sep25'!$A$20:$D$52</definedName>
    <definedName name="_xlnm._FilterDatabase" localSheetId="0" hidden="1">'FDN-June25'!$A$18:$P$28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34" i="2" l="1"/>
  <c r="AC36" i="2" l="1"/>
  <c r="K32" i="3" l="1"/>
  <c r="K31" i="3"/>
  <c r="K30" i="3"/>
  <c r="K29" i="3"/>
  <c r="K28" i="3"/>
  <c r="K27" i="3"/>
  <c r="K26" i="3"/>
  <c r="K25" i="3"/>
  <c r="K24" i="3"/>
  <c r="K23" i="3"/>
  <c r="K22" i="3"/>
  <c r="K21" i="3"/>
  <c r="K33" i="3"/>
  <c r="T32" i="3"/>
  <c r="T31" i="3"/>
  <c r="T30" i="3"/>
  <c r="T29" i="3"/>
  <c r="AG26" i="2"/>
  <c r="AG43" i="2" l="1"/>
  <c r="AF40" i="2" l="1"/>
  <c r="T26" i="3" l="1"/>
  <c r="T27" i="3"/>
  <c r="T28" i="3"/>
  <c r="T33" i="3"/>
  <c r="Y24" i="3"/>
  <c r="X24" i="3" l="1"/>
  <c r="Y32" i="3"/>
  <c r="W30" i="3"/>
  <c r="V29" i="3"/>
  <c r="Z31" i="3"/>
  <c r="Y31" i="3"/>
  <c r="W29" i="3"/>
  <c r="X32" i="3"/>
  <c r="W31" i="3"/>
  <c r="V30" i="3"/>
  <c r="V32" i="3"/>
  <c r="Y30" i="3"/>
  <c r="Z32" i="3"/>
  <c r="X30" i="3"/>
  <c r="W32" i="3"/>
  <c r="V31" i="3"/>
  <c r="Z29" i="3"/>
  <c r="Z30" i="3"/>
  <c r="Y29" i="3"/>
  <c r="X27" i="3"/>
  <c r="X31" i="3"/>
  <c r="X29" i="3"/>
  <c r="W25" i="3"/>
  <c r="Z24" i="3"/>
  <c r="Y27" i="3"/>
  <c r="V26" i="3"/>
  <c r="W24" i="3"/>
  <c r="Z25" i="3"/>
  <c r="V24" i="3"/>
  <c r="Z28" i="3"/>
  <c r="W27" i="3"/>
  <c r="Y25" i="3"/>
  <c r="Y28" i="3"/>
  <c r="V27" i="3"/>
  <c r="X25" i="3"/>
  <c r="X28" i="3"/>
  <c r="Z26" i="3"/>
  <c r="W28" i="3"/>
  <c r="Y26" i="3"/>
  <c r="V25" i="3"/>
  <c r="V28" i="3"/>
  <c r="X26" i="3"/>
  <c r="Z27" i="3"/>
  <c r="W26" i="3"/>
  <c r="T24" i="3"/>
  <c r="T25" i="3"/>
  <c r="AA30" i="3" l="1"/>
  <c r="AB30" i="3" s="1"/>
  <c r="AA31" i="3"/>
  <c r="AB31" i="3" s="1"/>
  <c r="AA29" i="3"/>
  <c r="AB29" i="3" s="1"/>
  <c r="AA32" i="3"/>
  <c r="AB32" i="3" s="1"/>
  <c r="AA24" i="3"/>
  <c r="AA25" i="3"/>
  <c r="AA27" i="3"/>
  <c r="AA28" i="3"/>
  <c r="AA26" i="3"/>
  <c r="AB26" i="3" s="1"/>
  <c r="AF31" i="2"/>
  <c r="AE29" i="2" l="1"/>
  <c r="AB24" i="3" l="1"/>
  <c r="AE36" i="2"/>
  <c r="AB25" i="3" l="1"/>
  <c r="AB27" i="3"/>
  <c r="Z33" i="3"/>
  <c r="AC44" i="2"/>
  <c r="AC41" i="2" l="1"/>
  <c r="P33" i="1" l="1"/>
  <c r="P32" i="1"/>
  <c r="Y21" i="1"/>
  <c r="AA21" i="1"/>
  <c r="AB21" i="1"/>
  <c r="AC21" i="1"/>
  <c r="AD21" i="1"/>
  <c r="AE21" i="1"/>
  <c r="Y22" i="1"/>
  <c r="AE22" i="1"/>
  <c r="AF22" i="1" s="1"/>
  <c r="AG22" i="1" s="1"/>
  <c r="Y23" i="1"/>
  <c r="AA23" i="1"/>
  <c r="AB23" i="1"/>
  <c r="AC23" i="1"/>
  <c r="AD23" i="1"/>
  <c r="AE23" i="1"/>
  <c r="Y24" i="1"/>
  <c r="AA24" i="1"/>
  <c r="AB24" i="1"/>
  <c r="AC24" i="1"/>
  <c r="AD24" i="1"/>
  <c r="AE24" i="1"/>
  <c r="Y25" i="1"/>
  <c r="AA25" i="1"/>
  <c r="AB25" i="1"/>
  <c r="AC25" i="1"/>
  <c r="AD25" i="1"/>
  <c r="AE25" i="1"/>
  <c r="Y26" i="1"/>
  <c r="AA26" i="1"/>
  <c r="AB26" i="1"/>
  <c r="AC26" i="1"/>
  <c r="AD26" i="1"/>
  <c r="AE26" i="1"/>
  <c r="AF21" i="1" l="1"/>
  <c r="AG21" i="1" s="1"/>
  <c r="AF24" i="1"/>
  <c r="AG24" i="1" s="1"/>
  <c r="AF25" i="1"/>
  <c r="AG25" i="1" s="1"/>
  <c r="AF26" i="1"/>
  <c r="AG26" i="1" s="1"/>
  <c r="AF23" i="1"/>
  <c r="AG23" i="1" s="1"/>
  <c r="AG46" i="2"/>
  <c r="AF30" i="2" l="1"/>
  <c r="AF41" i="2" l="1"/>
  <c r="AF34" i="2" l="1"/>
  <c r="AF50" i="2" l="1"/>
  <c r="W21" i="3" l="1"/>
  <c r="AE26" i="2" l="1"/>
  <c r="AE48" i="2" l="1"/>
  <c r="AE35" i="2"/>
  <c r="AE40" i="2" l="1"/>
  <c r="AD40" i="2"/>
  <c r="AA21" i="2" l="1"/>
  <c r="AD33" i="2" l="1"/>
  <c r="AC47" i="2" l="1"/>
  <c r="AG50" i="2" l="1"/>
  <c r="AG38" i="2"/>
  <c r="AG47" i="2"/>
  <c r="AF43" i="2" l="1"/>
  <c r="AF27" i="2"/>
  <c r="AF44" i="2" l="1"/>
  <c r="AF37" i="2" l="1"/>
  <c r="AE33" i="2" l="1"/>
  <c r="AE46" i="2" l="1"/>
  <c r="AE42" i="2" l="1"/>
  <c r="AD49" i="2" l="1"/>
  <c r="AD45" i="2"/>
  <c r="AB27" i="1" l="1"/>
  <c r="AF38" i="2" l="1"/>
  <c r="AE27" i="2" l="1"/>
  <c r="AE44" i="2" l="1"/>
  <c r="AE37" i="2" l="1"/>
  <c r="AD35" i="2" l="1"/>
  <c r="AD36" i="2" l="1"/>
  <c r="AC43" i="2" l="1"/>
  <c r="AC26" i="2"/>
  <c r="AC48" i="2" l="1"/>
  <c r="AA27" i="1" l="1"/>
  <c r="AC27" i="1"/>
  <c r="AD27" i="1"/>
  <c r="AE27" i="1"/>
  <c r="AF27" i="1" l="1"/>
  <c r="AG27" i="1" s="1"/>
  <c r="AC50" i="2" l="1"/>
  <c r="AD50" i="2"/>
  <c r="AE50" i="2"/>
  <c r="AA50" i="2"/>
  <c r="AD44" i="2"/>
  <c r="AA44" i="2"/>
  <c r="AH50" i="2" l="1"/>
  <c r="AI50" i="2" s="1"/>
  <c r="AD34" i="2"/>
  <c r="AD31" i="2"/>
  <c r="AD47" i="2" l="1"/>
  <c r="AD38" i="2"/>
  <c r="AD41" i="2"/>
  <c r="AC33" i="2" l="1"/>
  <c r="AC29" i="2"/>
  <c r="Y28" i="1" l="1"/>
  <c r="AA28" i="1"/>
  <c r="AB28" i="1"/>
  <c r="AC28" i="1"/>
  <c r="AD28" i="1"/>
  <c r="AE28" i="1"/>
  <c r="AE41" i="2"/>
  <c r="AG41" i="2"/>
  <c r="AC42" i="2"/>
  <c r="AD42" i="2"/>
  <c r="AF42" i="2"/>
  <c r="AG42" i="2"/>
  <c r="AD43" i="2"/>
  <c r="AE43" i="2"/>
  <c r="AG44" i="2"/>
  <c r="AC45" i="2"/>
  <c r="AE45" i="2"/>
  <c r="AF45" i="2"/>
  <c r="AG45" i="2"/>
  <c r="AC46" i="2"/>
  <c r="AD46" i="2"/>
  <c r="AF46" i="2"/>
  <c r="AE47" i="2"/>
  <c r="AF47" i="2"/>
  <c r="AD48" i="2"/>
  <c r="AF48" i="2"/>
  <c r="AG48" i="2"/>
  <c r="AC49" i="2"/>
  <c r="AE49" i="2"/>
  <c r="AF49" i="2"/>
  <c r="AG49" i="2"/>
  <c r="AA41" i="2"/>
  <c r="AA42" i="2"/>
  <c r="AA43" i="2"/>
  <c r="AA45" i="2"/>
  <c r="AA46" i="2"/>
  <c r="AA47" i="2"/>
  <c r="AA48" i="2"/>
  <c r="AA49" i="2"/>
  <c r="AF28" i="1" l="1"/>
  <c r="AG28" i="1" s="1"/>
  <c r="AH45" i="2"/>
  <c r="AI45" i="2" s="1"/>
  <c r="AH43" i="2"/>
  <c r="AI43" i="2" s="1"/>
  <c r="AH49" i="2"/>
  <c r="AI49" i="2" s="1"/>
  <c r="AH47" i="2"/>
  <c r="AI47" i="2" s="1"/>
  <c r="AH44" i="2"/>
  <c r="AI44" i="2" s="1"/>
  <c r="AH41" i="2"/>
  <c r="AI41" i="2" s="1"/>
  <c r="AH42" i="2"/>
  <c r="AI42" i="2" s="1"/>
  <c r="AH48" i="2"/>
  <c r="AI48" i="2" s="1"/>
  <c r="AH46" i="2"/>
  <c r="AI46" i="2" s="1"/>
  <c r="AE34" i="2" l="1"/>
  <c r="AE30" i="2" l="1"/>
  <c r="AD26" i="2" l="1"/>
  <c r="AD29" i="2" l="1"/>
  <c r="AC37" i="2" l="1"/>
  <c r="AC32" i="2" l="1"/>
  <c r="AC28" i="2" l="1"/>
  <c r="X30" i="1" l="1"/>
  <c r="E15" i="1" s="1"/>
  <c r="F15" i="1" s="1"/>
  <c r="W30" i="1"/>
  <c r="E14" i="1" s="1"/>
  <c r="F14" i="1" s="1"/>
  <c r="V30" i="1"/>
  <c r="E13" i="1" s="1"/>
  <c r="F13" i="1" s="1"/>
  <c r="U30" i="1"/>
  <c r="E12" i="1" s="1"/>
  <c r="F12" i="1" s="1"/>
  <c r="T30" i="1"/>
  <c r="E11" i="1" s="1"/>
  <c r="P30" i="1"/>
  <c r="G9" i="1" s="1"/>
  <c r="F30" i="1"/>
  <c r="E30" i="1"/>
  <c r="AE29" i="1"/>
  <c r="AD29" i="1"/>
  <c r="AC29" i="1"/>
  <c r="AB29" i="1"/>
  <c r="AA29" i="1"/>
  <c r="Y29" i="1"/>
  <c r="Y27" i="1"/>
  <c r="E7" i="1"/>
  <c r="P34" i="1" l="1"/>
  <c r="AE30" i="1"/>
  <c r="G15" i="1" s="1"/>
  <c r="AF29" i="1"/>
  <c r="AG29" i="1" s="1"/>
  <c r="AA30" i="1"/>
  <c r="G11" i="1" s="1"/>
  <c r="E16" i="1"/>
  <c r="F16" i="1" s="1"/>
  <c r="AC30" i="1"/>
  <c r="G13" i="1" s="1"/>
  <c r="AD30" i="1"/>
  <c r="G14" i="1" s="1"/>
  <c r="Y30" i="1"/>
  <c r="F11" i="1"/>
  <c r="AB30" i="1"/>
  <c r="G12" i="1" s="1"/>
  <c r="AG34" i="2"/>
  <c r="AC35" i="2"/>
  <c r="AF35" i="2"/>
  <c r="AG35" i="2"/>
  <c r="AF36" i="2"/>
  <c r="AG36" i="2"/>
  <c r="AD37" i="2"/>
  <c r="AG37" i="2"/>
  <c r="AC38" i="2"/>
  <c r="AE38" i="2"/>
  <c r="AC39" i="2"/>
  <c r="AD39" i="2"/>
  <c r="AE39" i="2"/>
  <c r="AF39" i="2"/>
  <c r="AG39" i="2"/>
  <c r="AC40" i="2"/>
  <c r="AG40" i="2"/>
  <c r="AA23" i="2"/>
  <c r="AA24" i="2"/>
  <c r="AA25" i="2"/>
  <c r="AA26" i="2"/>
  <c r="AA27" i="2"/>
  <c r="AA28" i="2"/>
  <c r="AA29" i="2"/>
  <c r="AA30" i="2"/>
  <c r="AA31" i="2"/>
  <c r="AA32" i="2"/>
  <c r="AA33" i="2"/>
  <c r="AA34" i="2"/>
  <c r="AA35" i="2"/>
  <c r="AA36" i="2"/>
  <c r="AA37" i="2"/>
  <c r="AA38" i="2"/>
  <c r="AA39" i="2"/>
  <c r="AA40" i="2"/>
  <c r="H15" i="1" l="1"/>
  <c r="H11" i="1"/>
  <c r="H12" i="1"/>
  <c r="H14" i="1"/>
  <c r="H13" i="1"/>
  <c r="AG30" i="1"/>
  <c r="AF30" i="1"/>
  <c r="G16" i="1"/>
  <c r="H16" i="1" s="1"/>
  <c r="AH40" i="2"/>
  <c r="AI40" i="2" s="1"/>
  <c r="AH39" i="2"/>
  <c r="AI39" i="2" s="1"/>
  <c r="AH36" i="2"/>
  <c r="AI36" i="2" s="1"/>
  <c r="AH34" i="2"/>
  <c r="AI34" i="2" s="1"/>
  <c r="AH38" i="2"/>
  <c r="AI38" i="2" s="1"/>
  <c r="AH37" i="2"/>
  <c r="AI37" i="2" s="1"/>
  <c r="AH35" i="2"/>
  <c r="AI35" i="2" s="1"/>
  <c r="AC31" i="2"/>
  <c r="AF29" i="2" l="1"/>
  <c r="AG29" i="2"/>
  <c r="AC30" i="2"/>
  <c r="AD30" i="2"/>
  <c r="AG30" i="2"/>
  <c r="AE31" i="2"/>
  <c r="AG31" i="2"/>
  <c r="AD32" i="2"/>
  <c r="AE32" i="2"/>
  <c r="AF32" i="2"/>
  <c r="AG32" i="2"/>
  <c r="AH32" i="2" l="1"/>
  <c r="AI32" i="2" s="1"/>
  <c r="AH29" i="2"/>
  <c r="AI29" i="2" s="1"/>
  <c r="AH31" i="2"/>
  <c r="AI31" i="2" s="1"/>
  <c r="AH30" i="2"/>
  <c r="AI30" i="2" s="1"/>
  <c r="AF26" i="2" l="1"/>
  <c r="AC27" i="2"/>
  <c r="AD27" i="2"/>
  <c r="AG27" i="2"/>
  <c r="AD28" i="2"/>
  <c r="AE28" i="2"/>
  <c r="AF28" i="2"/>
  <c r="AG28" i="2"/>
  <c r="AF33" i="2"/>
  <c r="AG33" i="2"/>
  <c r="AH26" i="2" l="1"/>
  <c r="AI26" i="2" s="1"/>
  <c r="AH28" i="2"/>
  <c r="AI28" i="2" s="1"/>
  <c r="AH27" i="2"/>
  <c r="AI27" i="2" s="1"/>
  <c r="AH33" i="2"/>
  <c r="AI33" i="2" s="1"/>
  <c r="P6" i="4" l="1"/>
  <c r="T23" i="3" l="1"/>
  <c r="T22" i="3"/>
  <c r="T21" i="3"/>
  <c r="AA22" i="2"/>
  <c r="C34" i="3"/>
  <c r="E9" i="3" s="1"/>
  <c r="T34" i="3" l="1"/>
  <c r="S34" i="3"/>
  <c r="E15" i="3" s="1"/>
  <c r="F15" i="3" s="1"/>
  <c r="R34" i="3"/>
  <c r="E14" i="3" s="1"/>
  <c r="F14" i="3" s="1"/>
  <c r="Q34" i="3"/>
  <c r="E13" i="3" s="1"/>
  <c r="F13" i="3" s="1"/>
  <c r="P34" i="3"/>
  <c r="E12" i="3" s="1"/>
  <c r="F12" i="3" s="1"/>
  <c r="O34" i="3"/>
  <c r="E11" i="3" s="1"/>
  <c r="F11" i="3" s="1"/>
  <c r="K34" i="3"/>
  <c r="G9" i="3" s="1"/>
  <c r="Y33" i="3"/>
  <c r="X33" i="3"/>
  <c r="W33" i="3"/>
  <c r="V33" i="3"/>
  <c r="Z23" i="3"/>
  <c r="Y23" i="3"/>
  <c r="X23" i="3"/>
  <c r="W23" i="3"/>
  <c r="V23" i="3"/>
  <c r="Z22" i="3"/>
  <c r="Y22" i="3"/>
  <c r="X22" i="3"/>
  <c r="W22" i="3"/>
  <c r="V22" i="3"/>
  <c r="Z21" i="3"/>
  <c r="Y21" i="3"/>
  <c r="X21" i="3"/>
  <c r="V21" i="3"/>
  <c r="E7" i="3"/>
  <c r="D52" i="2"/>
  <c r="AA52" i="2"/>
  <c r="Z52" i="2"/>
  <c r="E15" i="2" s="1"/>
  <c r="J15" i="2" s="1"/>
  <c r="Y52" i="2"/>
  <c r="E14" i="2" s="1"/>
  <c r="J14" i="2" s="1"/>
  <c r="X52" i="2"/>
  <c r="E13" i="2" s="1"/>
  <c r="J13" i="2" s="1"/>
  <c r="W52" i="2"/>
  <c r="E12" i="2" s="1"/>
  <c r="J12" i="2" s="1"/>
  <c r="V52" i="2"/>
  <c r="E11" i="2" s="1"/>
  <c r="O52" i="2"/>
  <c r="K9" i="2" s="1"/>
  <c r="AG25" i="2"/>
  <c r="AF25" i="2"/>
  <c r="AE25" i="2"/>
  <c r="AD25" i="2"/>
  <c r="AC25" i="2"/>
  <c r="AG24" i="2"/>
  <c r="AF24" i="2"/>
  <c r="AE24" i="2"/>
  <c r="AD24" i="2"/>
  <c r="AC24" i="2"/>
  <c r="AG23" i="2"/>
  <c r="AF23" i="2"/>
  <c r="AE23" i="2"/>
  <c r="AD23" i="2"/>
  <c r="AC23" i="2"/>
  <c r="AG22" i="2"/>
  <c r="AF22" i="2"/>
  <c r="AE22" i="2"/>
  <c r="AD22" i="2"/>
  <c r="AC22" i="2"/>
  <c r="AG21" i="2"/>
  <c r="AF21" i="2"/>
  <c r="AE21" i="2"/>
  <c r="AD21" i="2"/>
  <c r="AC21" i="2"/>
  <c r="E7" i="2"/>
  <c r="AA21" i="3" l="1"/>
  <c r="AB21" i="3" s="1"/>
  <c r="Y34" i="3"/>
  <c r="G14" i="3" s="1"/>
  <c r="H14" i="3" s="1"/>
  <c r="AB28" i="3"/>
  <c r="AA22" i="3"/>
  <c r="AB22" i="3" s="1"/>
  <c r="AA33" i="3"/>
  <c r="AB33" i="3" s="1"/>
  <c r="Z34" i="3"/>
  <c r="G15" i="3" s="1"/>
  <c r="H15" i="3" s="1"/>
  <c r="X34" i="3"/>
  <c r="G13" i="3" s="1"/>
  <c r="H13" i="3" s="1"/>
  <c r="AH21" i="2"/>
  <c r="AI21" i="2" s="1"/>
  <c r="E16" i="2"/>
  <c r="J16" i="2" s="1"/>
  <c r="AH22" i="2"/>
  <c r="AI22" i="2" s="1"/>
  <c r="AH24" i="2"/>
  <c r="AI24" i="2" s="1"/>
  <c r="J11" i="2"/>
  <c r="AA23" i="3"/>
  <c r="AB23" i="3" s="1"/>
  <c r="W34" i="3"/>
  <c r="G12" i="3" s="1"/>
  <c r="H12" i="3" s="1"/>
  <c r="V34" i="3"/>
  <c r="G11" i="3" s="1"/>
  <c r="E16" i="3"/>
  <c r="F16" i="3" s="1"/>
  <c r="AH23" i="2"/>
  <c r="AI23" i="2" s="1"/>
  <c r="AE52" i="2"/>
  <c r="K13" i="2" s="1"/>
  <c r="AH25" i="2"/>
  <c r="AI25" i="2" s="1"/>
  <c r="AF52" i="2"/>
  <c r="K14" i="2" s="1"/>
  <c r="AG52" i="2"/>
  <c r="K15" i="2" s="1"/>
  <c r="AD52" i="2"/>
  <c r="K12" i="2" s="1"/>
  <c r="AC52" i="2"/>
  <c r="K11" i="2" s="1"/>
  <c r="L14" i="2" l="1"/>
  <c r="L15" i="2"/>
  <c r="L13" i="2"/>
  <c r="L12" i="2"/>
  <c r="AB34" i="3"/>
  <c r="AA34" i="3"/>
  <c r="L11" i="2"/>
  <c r="G16" i="3"/>
  <c r="H16" i="3" s="1"/>
  <c r="H11" i="3"/>
  <c r="AH52" i="2"/>
  <c r="AI52" i="2"/>
  <c r="K16" i="2" l="1"/>
  <c r="L16" i="2" s="1"/>
</calcChain>
</file>

<file path=xl/sharedStrings.xml><?xml version="1.0" encoding="utf-8"?>
<sst xmlns="http://schemas.openxmlformats.org/spreadsheetml/2006/main" count="366" uniqueCount="192">
  <si>
    <t>Project Code</t>
  </si>
  <si>
    <t>Foundation</t>
  </si>
  <si>
    <t>Balance</t>
  </si>
  <si>
    <t>Nos</t>
  </si>
  <si>
    <t>Sl</t>
  </si>
  <si>
    <t>Loc No.</t>
  </si>
  <si>
    <t>Tower type</t>
  </si>
  <si>
    <t>Classification</t>
  </si>
  <si>
    <t>Sub-Cont</t>
  </si>
  <si>
    <t>Excavation</t>
  </si>
  <si>
    <t xml:space="preserve">Start </t>
  </si>
  <si>
    <t>End</t>
  </si>
  <si>
    <t>Stub-setting</t>
  </si>
  <si>
    <t>Concreting</t>
  </si>
  <si>
    <t>Backfilling</t>
  </si>
  <si>
    <t>Earthing</t>
  </si>
  <si>
    <t>Conc. Vol (CuM)</t>
  </si>
  <si>
    <t>Reinf 
(MT)</t>
  </si>
  <si>
    <t>Work Plan</t>
  </si>
  <si>
    <t>Revenue</t>
  </si>
  <si>
    <t>Rs. Cr.</t>
  </si>
  <si>
    <t>Name of Line</t>
  </si>
  <si>
    <t>Activity</t>
  </si>
  <si>
    <t>Micro Plan for month</t>
  </si>
  <si>
    <t>Wk-1</t>
  </si>
  <si>
    <t>Wk-2</t>
  </si>
  <si>
    <t>Wk-3</t>
  </si>
  <si>
    <t>Wk-4</t>
  </si>
  <si>
    <t>Wk-5</t>
  </si>
  <si>
    <t>Total</t>
  </si>
  <si>
    <t>Revenue Achievement</t>
  </si>
  <si>
    <t>Physical Completion</t>
  </si>
  <si>
    <t>Rs. Cr</t>
  </si>
  <si>
    <t>Achievement for Month</t>
  </si>
  <si>
    <t>Shortfall</t>
  </si>
  <si>
    <t>Qty</t>
  </si>
  <si>
    <t>Actual Completion</t>
  </si>
  <si>
    <t>Date</t>
  </si>
  <si>
    <t>Erection</t>
  </si>
  <si>
    <t>Tack-welding</t>
  </si>
  <si>
    <t>Final checking</t>
  </si>
  <si>
    <t>Matl feeding</t>
  </si>
  <si>
    <t>Stringing</t>
  </si>
  <si>
    <t>Section</t>
  </si>
  <si>
    <t>Manual/TSE</t>
  </si>
  <si>
    <t>Pay-Out</t>
  </si>
  <si>
    <t>Final Sag</t>
  </si>
  <si>
    <t>km</t>
  </si>
  <si>
    <t>Section Length 
(km)</t>
  </si>
  <si>
    <t>TA-416</t>
  </si>
  <si>
    <t>NEEMRANA-II-BAREILLY (PG) 765KV D/C LINE,WZ-5 (Part-III)</t>
  </si>
  <si>
    <t>DA+0</t>
  </si>
  <si>
    <t>Rs. Lacs.</t>
  </si>
  <si>
    <t>Actual for the  Month</t>
  </si>
  <si>
    <t>Location</t>
  </si>
  <si>
    <t>Project</t>
  </si>
  <si>
    <t>Structure</t>
  </si>
  <si>
    <t>B LOT</t>
  </si>
  <si>
    <t>Actual PRS Date</t>
  </si>
  <si>
    <t>STEEL Wt (MT)</t>
  </si>
  <si>
    <t xml:space="preserve">BNA Wt </t>
  </si>
  <si>
    <t>Disp Bal</t>
  </si>
  <si>
    <t>May'24 Disp Plan</t>
  </si>
  <si>
    <t>Wk01</t>
  </si>
  <si>
    <t>WK02</t>
  </si>
  <si>
    <t>WK03</t>
  </si>
  <si>
    <t>WK04</t>
  </si>
  <si>
    <t>July'24 Disp Plan</t>
  </si>
  <si>
    <t>TA416</t>
  </si>
  <si>
    <t>DA</t>
  </si>
  <si>
    <t>JPR</t>
  </si>
  <si>
    <t>Stub - 28 Nos</t>
  </si>
  <si>
    <t>TA416-00018</t>
  </si>
  <si>
    <t>Stub - 132 Nos</t>
  </si>
  <si>
    <t>TA416-00026</t>
  </si>
  <si>
    <t>Remark</t>
  </si>
  <si>
    <t>Jun'24 Disp Plan MT</t>
  </si>
  <si>
    <t>As on date 160 stub reieved.</t>
  </si>
  <si>
    <t>DA-3</t>
  </si>
  <si>
    <t>Total Reve</t>
  </si>
  <si>
    <t>DD60+0</t>
  </si>
  <si>
    <t>FS</t>
  </si>
  <si>
    <t>AVI</t>
  </si>
  <si>
    <t>Reeta Bharti</t>
  </si>
  <si>
    <t>DA+6</t>
  </si>
  <si>
    <t>TSE</t>
  </si>
  <si>
    <t>DC2+18</t>
  </si>
  <si>
    <t>38/0</t>
  </si>
  <si>
    <t>Rate @Kms</t>
  </si>
  <si>
    <t>STUB Setting-1</t>
  </si>
  <si>
    <t>Earthing-1</t>
  </si>
  <si>
    <t>Completed (May-25)</t>
  </si>
  <si>
    <t>DA+9</t>
  </si>
  <si>
    <t>26/0</t>
  </si>
  <si>
    <t>DB+9</t>
  </si>
  <si>
    <t>17/0</t>
  </si>
  <si>
    <t>17/6</t>
  </si>
  <si>
    <t>54/1</t>
  </si>
  <si>
    <t>DB+18</t>
  </si>
  <si>
    <t>11/0</t>
  </si>
  <si>
    <t>29/0</t>
  </si>
  <si>
    <t>DD60+25</t>
  </si>
  <si>
    <t>25/0</t>
  </si>
  <si>
    <t>2/0</t>
  </si>
  <si>
    <t>DD45+3</t>
  </si>
  <si>
    <t>22A/0</t>
  </si>
  <si>
    <t>69A/0</t>
  </si>
  <si>
    <t>43/0</t>
  </si>
  <si>
    <t>DD60+9</t>
  </si>
  <si>
    <t>53A/1</t>
  </si>
  <si>
    <t>Gagan Enterprise-1</t>
  </si>
  <si>
    <t>Kongres-1</t>
  </si>
  <si>
    <t>Kongres-2</t>
  </si>
  <si>
    <t>Ananya Trader</t>
  </si>
  <si>
    <t>Punam Kumari</t>
  </si>
  <si>
    <t>DB+6</t>
  </si>
  <si>
    <t>DB+25</t>
  </si>
  <si>
    <t>DC+18</t>
  </si>
  <si>
    <t>Manual-1</t>
  </si>
  <si>
    <t>Manual-2</t>
  </si>
  <si>
    <t>Radha Construction</t>
  </si>
  <si>
    <t>27/0</t>
  </si>
  <si>
    <t>DD60+3</t>
  </si>
  <si>
    <t>19/0</t>
  </si>
  <si>
    <t>DC+6</t>
  </si>
  <si>
    <t>37/0</t>
  </si>
  <si>
    <t>47/0</t>
  </si>
  <si>
    <t>DC+9</t>
  </si>
  <si>
    <t>46/0</t>
  </si>
  <si>
    <t>DB+0</t>
  </si>
  <si>
    <t>2/2</t>
  </si>
  <si>
    <t>16/0</t>
  </si>
  <si>
    <t>64/0</t>
  </si>
  <si>
    <t>DC+0</t>
  </si>
  <si>
    <t>48/1</t>
  </si>
  <si>
    <t>49/0</t>
  </si>
  <si>
    <t>52/7</t>
  </si>
  <si>
    <t>53/0</t>
  </si>
  <si>
    <t>55/0</t>
  </si>
  <si>
    <t>56/8</t>
  </si>
  <si>
    <t>56/7</t>
  </si>
  <si>
    <t>Sainik Trader.</t>
  </si>
  <si>
    <t>Gourishankar</t>
  </si>
  <si>
    <t>Amit Choudhury</t>
  </si>
  <si>
    <t>MK Infra</t>
  </si>
  <si>
    <t>Spotify-1</t>
  </si>
  <si>
    <t>Spotify-2</t>
  </si>
  <si>
    <t>Spotify-3</t>
  </si>
  <si>
    <t>Completed (Aug-25)</t>
  </si>
  <si>
    <t>14/0-15/0</t>
  </si>
  <si>
    <t>12/0-13/0</t>
  </si>
  <si>
    <t>3/0-4/0</t>
  </si>
  <si>
    <t>11/0-12/0</t>
  </si>
  <si>
    <t>13/0-14/0</t>
  </si>
  <si>
    <t>20/0-21/0</t>
  </si>
  <si>
    <t>21/0-22/0</t>
  </si>
  <si>
    <t>18/0-19/0</t>
  </si>
  <si>
    <t>36/0-37/0</t>
  </si>
  <si>
    <t>Anarul</t>
  </si>
  <si>
    <t>Pankaj</t>
  </si>
  <si>
    <t>30/0-31/0</t>
  </si>
  <si>
    <t>29/0-30/0</t>
  </si>
  <si>
    <t>28/0-29/0</t>
  </si>
  <si>
    <t>12/0</t>
  </si>
  <si>
    <t>Manpower</t>
  </si>
  <si>
    <t>Section Incharge</t>
  </si>
  <si>
    <t>Supervisor</t>
  </si>
  <si>
    <t>Power Tools Issued (YES/NO)</t>
  </si>
  <si>
    <t>Prabin Patra</t>
  </si>
  <si>
    <t>D N Prasad</t>
  </si>
  <si>
    <t>Closed</t>
  </si>
  <si>
    <t>Rupesh</t>
  </si>
  <si>
    <t>No</t>
  </si>
  <si>
    <t>Bijendra</t>
  </si>
  <si>
    <t>Rahman</t>
  </si>
  <si>
    <t>Sitaram</t>
  </si>
  <si>
    <t>Churamani</t>
  </si>
  <si>
    <t>J S Jha</t>
  </si>
  <si>
    <t>52/0</t>
  </si>
  <si>
    <t>Ritlal</t>
  </si>
  <si>
    <t>Somenath</t>
  </si>
  <si>
    <t>Water logged</t>
  </si>
  <si>
    <t>Madhusudan</t>
  </si>
  <si>
    <t>Aflaudin</t>
  </si>
  <si>
    <t>Akhtarul</t>
  </si>
  <si>
    <t>Mohika Con</t>
  </si>
  <si>
    <t>23/0</t>
  </si>
  <si>
    <t>Tower Weight</t>
  </si>
  <si>
    <t>Gang Name</t>
  </si>
  <si>
    <t>Revenue Planned</t>
  </si>
  <si>
    <t>Starting Date</t>
  </si>
  <si>
    <t>Completion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</si>
</sst>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 * #,##0.00_ ;_ * \-#,##0.00_ ;_ * &quot;-&quot;??_ ;_ @_ "/>
    <numFmt numFmtId="165" formatCode="_ * #,##0_ ;_ * \-#,##0_ ;_ * &quot;-&quot;??_ ;_ @_ "/>
    <numFmt numFmtId="166" formatCode="[$-409]d\-mmm\-yy;@"/>
    <numFmt numFmtId="167" formatCode="[$-F400]h:mm:ss\ AM/PM"/>
    <numFmt numFmtId="168" formatCode="[$-409]d/mmm/yy;@"/>
    <numFmt numFmtId="169" formatCode="0.0"/>
    <numFmt numFmtId="170" formatCode="#,##0.000"/>
    <numFmt numFmtId="171" formatCode="0.000"/>
    <numFmt numFmtId="172" formatCode="_ * #,##0.0_ ;_ * \-#,##0.0_ ;_ * &quot;-&quot;??_ ;_ @_ 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theme="0"/>
      <name val="Calibri"/>
      <family val="2"/>
      <scheme val="minor"/>
    </font>
    <font>
      <u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  <font>
      <u val="singleAccounting"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b/>
      <u val="singleAccounting"/>
      <sz val="11"/>
      <color theme="1"/>
      <name val="Calibri"/>
      <family val="2"/>
      <scheme val="minor"/>
    </font>
    <font>
      <b/>
      <sz val="11"/>
      <color rgb="FFFF0000"/>
      <name val="Arial"/>
      <family val="2"/>
    </font>
    <font>
      <b/>
      <sz val="14"/>
      <name val="Calibri"/>
      <family val="2"/>
      <scheme val="minor"/>
    </font>
    <font>
      <sz val="11"/>
      <name val="Calibri"/>
      <family val="2"/>
    </font>
    <font>
      <sz val="12"/>
      <name val="Calibri"/>
      <family val="2"/>
    </font>
    <font>
      <b/>
      <sz val="11"/>
      <name val="Calibri"/>
      <family val="2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Tahoma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1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92D05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7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3" fillId="0" borderId="0"/>
    <xf numFmtId="0" fontId="13" fillId="0" borderId="0"/>
    <xf numFmtId="168" fontId="1" fillId="0" borderId="0"/>
    <xf numFmtId="168" fontId="13" fillId="0" borderId="0"/>
    <xf numFmtId="9" fontId="13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3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3" fillId="0" borderId="0"/>
  </cellStyleXfs>
  <cellXfs count="209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right" vertical="center" indent="1"/>
    </xf>
    <xf numFmtId="0" fontId="3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left" vertical="center" inden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3" fillId="0" borderId="0" xfId="0" applyFont="1" applyAlignment="1">
      <alignment horizontal="left" vertical="center" indent="1"/>
    </xf>
    <xf numFmtId="0" fontId="3" fillId="0" borderId="3" xfId="0" applyFont="1" applyBorder="1" applyAlignment="1">
      <alignment horizontal="center" vertical="center"/>
    </xf>
    <xf numFmtId="164" fontId="0" fillId="0" borderId="3" xfId="1" applyFont="1" applyBorder="1" applyAlignment="1">
      <alignment vertical="center"/>
    </xf>
    <xf numFmtId="164" fontId="0" fillId="0" borderId="2" xfId="1" applyFont="1" applyBorder="1" applyAlignment="1">
      <alignment vertical="center"/>
    </xf>
    <xf numFmtId="164" fontId="3" fillId="0" borderId="3" xfId="1" applyFont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right" vertical="center" indent="1"/>
    </xf>
    <xf numFmtId="164" fontId="0" fillId="0" borderId="1" xfId="0" applyNumberFormat="1" applyBorder="1" applyAlignment="1">
      <alignment vertical="center"/>
    </xf>
    <xf numFmtId="164" fontId="0" fillId="0" borderId="2" xfId="0" applyNumberFormat="1" applyBorder="1" applyAlignment="1">
      <alignment vertical="center"/>
    </xf>
    <xf numFmtId="165" fontId="0" fillId="0" borderId="3" xfId="1" applyNumberFormat="1" applyFont="1" applyBorder="1" applyAlignment="1">
      <alignment vertical="center"/>
    </xf>
    <xf numFmtId="165" fontId="0" fillId="0" borderId="1" xfId="1" applyNumberFormat="1" applyFont="1" applyBorder="1" applyAlignment="1">
      <alignment vertical="center"/>
    </xf>
    <xf numFmtId="165" fontId="0" fillId="0" borderId="2" xfId="1" applyNumberFormat="1" applyFont="1" applyBorder="1" applyAlignment="1">
      <alignment vertical="center"/>
    </xf>
    <xf numFmtId="165" fontId="0" fillId="0" borderId="6" xfId="1" applyNumberFormat="1" applyFont="1" applyBorder="1" applyAlignment="1">
      <alignment vertical="center"/>
    </xf>
    <xf numFmtId="165" fontId="3" fillId="0" borderId="3" xfId="1" applyNumberFormat="1" applyFont="1" applyBorder="1" applyAlignment="1">
      <alignment horizontal="center" vertical="center"/>
    </xf>
    <xf numFmtId="0" fontId="3" fillId="0" borderId="0" xfId="0" applyFont="1" applyAlignment="1">
      <alignment horizontal="right" vertical="center" indent="1"/>
    </xf>
    <xf numFmtId="0" fontId="9" fillId="0" borderId="0" xfId="0" applyFont="1" applyAlignment="1">
      <alignment horizontal="right" vertical="center" indent="1"/>
    </xf>
    <xf numFmtId="164" fontId="0" fillId="0" borderId="0" xfId="0" applyNumberFormat="1" applyAlignment="1">
      <alignment horizontal="center" vertical="center"/>
    </xf>
    <xf numFmtId="165" fontId="3" fillId="0" borderId="0" xfId="1" applyNumberFormat="1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64" fontId="10" fillId="0" borderId="0" xfId="0" applyNumberFormat="1" applyFont="1" applyAlignment="1">
      <alignment horizontal="center" vertical="center"/>
    </xf>
    <xf numFmtId="165" fontId="0" fillId="0" borderId="0" xfId="1" applyNumberFormat="1" applyFont="1" applyAlignment="1">
      <alignment vertical="center"/>
    </xf>
    <xf numFmtId="165" fontId="10" fillId="0" borderId="0" xfId="1" applyNumberFormat="1" applyFont="1" applyAlignment="1">
      <alignment vertical="center"/>
    </xf>
    <xf numFmtId="164" fontId="3" fillId="0" borderId="3" xfId="1" applyFont="1" applyBorder="1" applyAlignment="1">
      <alignment vertical="center"/>
    </xf>
    <xf numFmtId="164" fontId="3" fillId="0" borderId="1" xfId="1" applyFont="1" applyBorder="1" applyAlignment="1">
      <alignment vertical="center"/>
    </xf>
    <xf numFmtId="164" fontId="3" fillId="0" borderId="6" xfId="1" applyFont="1" applyBorder="1" applyAlignment="1">
      <alignment vertical="center"/>
    </xf>
    <xf numFmtId="0" fontId="0" fillId="4" borderId="12" xfId="0" applyFill="1" applyBorder="1" applyAlignment="1">
      <alignment vertical="center"/>
    </xf>
    <xf numFmtId="17" fontId="3" fillId="2" borderId="12" xfId="0" applyNumberFormat="1" applyFont="1" applyFill="1" applyBorder="1" applyAlignment="1">
      <alignment horizontal="right" vertical="center" indent="1"/>
    </xf>
    <xf numFmtId="165" fontId="0" fillId="4" borderId="0" xfId="1" applyNumberFormat="1" applyFont="1" applyFill="1" applyAlignment="1">
      <alignment horizontal="center" vertical="center"/>
    </xf>
    <xf numFmtId="165" fontId="10" fillId="4" borderId="0" xfId="1" applyNumberFormat="1" applyFont="1" applyFill="1" applyAlignment="1">
      <alignment horizontal="center" vertical="center"/>
    </xf>
    <xf numFmtId="165" fontId="3" fillId="4" borderId="0" xfId="1" applyNumberFormat="1" applyFont="1" applyFill="1" applyAlignment="1">
      <alignment vertical="center"/>
    </xf>
    <xf numFmtId="0" fontId="6" fillId="3" borderId="4" xfId="0" applyFont="1" applyFill="1" applyBorder="1" applyAlignment="1">
      <alignment horizontal="right" vertical="center" indent="1"/>
    </xf>
    <xf numFmtId="0" fontId="4" fillId="3" borderId="4" xfId="0" applyFont="1" applyFill="1" applyBorder="1" applyAlignment="1">
      <alignment horizontal="right" vertical="center" indent="1"/>
    </xf>
    <xf numFmtId="0" fontId="5" fillId="2" borderId="0" xfId="0" applyFont="1" applyFill="1" applyAlignment="1">
      <alignment horizontal="right" vertical="center" indent="1"/>
    </xf>
    <xf numFmtId="9" fontId="11" fillId="0" borderId="0" xfId="2" applyFont="1" applyAlignment="1">
      <alignment horizontal="left" vertical="center"/>
    </xf>
    <xf numFmtId="165" fontId="3" fillId="0" borderId="0" xfId="0" applyNumberFormat="1" applyFont="1" applyAlignment="1">
      <alignment horizontal="center" vertical="center"/>
    </xf>
    <xf numFmtId="9" fontId="11" fillId="0" borderId="0" xfId="2" applyFont="1" applyAlignment="1">
      <alignment horizontal="left" vertical="center" indent="1"/>
    </xf>
    <xf numFmtId="9" fontId="12" fillId="0" borderId="0" xfId="2" applyFont="1" applyAlignment="1">
      <alignment horizontal="left" vertical="center"/>
    </xf>
    <xf numFmtId="0" fontId="0" fillId="0" borderId="4" xfId="0" applyBorder="1" applyAlignment="1">
      <alignment vertical="center"/>
    </xf>
    <xf numFmtId="165" fontId="0" fillId="0" borderId="4" xfId="1" applyNumberFormat="1" applyFont="1" applyBorder="1" applyAlignment="1">
      <alignment vertical="center"/>
    </xf>
    <xf numFmtId="2" fontId="12" fillId="0" borderId="0" xfId="0" applyNumberFormat="1" applyFont="1" applyAlignment="1">
      <alignment horizontal="left" vertical="center" indent="1"/>
    </xf>
    <xf numFmtId="2" fontId="12" fillId="0" borderId="0" xfId="0" applyNumberFormat="1" applyFont="1" applyAlignment="1">
      <alignment vertical="center"/>
    </xf>
    <xf numFmtId="165" fontId="3" fillId="5" borderId="0" xfId="1" applyNumberFormat="1" applyFont="1" applyFill="1" applyAlignment="1">
      <alignment vertical="center"/>
    </xf>
    <xf numFmtId="165" fontId="3" fillId="4" borderId="0" xfId="1" applyNumberFormat="1" applyFont="1" applyFill="1" applyAlignment="1">
      <alignment horizontal="center" vertical="center"/>
    </xf>
    <xf numFmtId="165" fontId="15" fillId="4" borderId="0" xfId="1" applyNumberFormat="1" applyFont="1" applyFill="1" applyAlignment="1">
      <alignment horizontal="center" vertical="center"/>
    </xf>
    <xf numFmtId="0" fontId="0" fillId="2" borderId="0" xfId="0" applyFill="1" applyAlignment="1">
      <alignment vertical="center"/>
    </xf>
    <xf numFmtId="167" fontId="17" fillId="6" borderId="14" xfId="3" applyNumberFormat="1" applyFont="1" applyFill="1" applyBorder="1" applyAlignment="1">
      <alignment horizontal="center" vertical="center" wrapText="1"/>
    </xf>
    <xf numFmtId="166" fontId="17" fillId="6" borderId="14" xfId="3" applyNumberFormat="1" applyFont="1" applyFill="1" applyBorder="1" applyAlignment="1" applyProtection="1">
      <alignment horizontal="center" vertical="center" wrapText="1"/>
      <protection locked="0"/>
    </xf>
    <xf numFmtId="1" fontId="17" fillId="6" borderId="14" xfId="3" applyNumberFormat="1" applyFont="1" applyFill="1" applyBorder="1" applyAlignment="1">
      <alignment horizontal="center" vertical="center" wrapText="1"/>
    </xf>
    <xf numFmtId="167" fontId="17" fillId="6" borderId="14" xfId="4" applyNumberFormat="1" applyFont="1" applyFill="1" applyBorder="1" applyAlignment="1">
      <alignment horizontal="center" vertical="center" wrapText="1"/>
    </xf>
    <xf numFmtId="168" fontId="18" fillId="0" borderId="1" xfId="5" applyFont="1" applyBorder="1" applyAlignment="1">
      <alignment horizontal="center" vertical="center" wrapText="1"/>
    </xf>
    <xf numFmtId="166" fontId="19" fillId="0" borderId="1" xfId="6" applyNumberFormat="1" applyFont="1" applyBorder="1" applyAlignment="1">
      <alignment horizontal="center" vertical="center" wrapText="1"/>
    </xf>
    <xf numFmtId="166" fontId="18" fillId="0" borderId="1" xfId="6" applyNumberFormat="1" applyFont="1" applyBorder="1" applyAlignment="1">
      <alignment horizontal="center" vertical="center" wrapText="1"/>
    </xf>
    <xf numFmtId="166" fontId="18" fillId="0" borderId="1" xfId="6" quotePrefix="1" applyNumberFormat="1" applyFont="1" applyBorder="1" applyAlignment="1">
      <alignment vertical="center" wrapText="1"/>
    </xf>
    <xf numFmtId="0" fontId="18" fillId="0" borderId="1" xfId="6" applyNumberFormat="1" applyFont="1" applyBorder="1" applyAlignment="1">
      <alignment horizontal="center" vertical="center" wrapText="1"/>
    </xf>
    <xf numFmtId="1" fontId="20" fillId="0" borderId="4" xfId="7" applyNumberFormat="1" applyFont="1" applyBorder="1" applyAlignment="1">
      <alignment horizontal="center" vertical="center" wrapText="1"/>
    </xf>
    <xf numFmtId="1" fontId="20" fillId="0" borderId="3" xfId="7" applyNumberFormat="1" applyFont="1" applyBorder="1" applyAlignment="1">
      <alignment horizontal="center" vertical="center" wrapText="1"/>
    </xf>
    <xf numFmtId="1" fontId="18" fillId="7" borderId="3" xfId="7" applyNumberFormat="1" applyFont="1" applyFill="1" applyBorder="1" applyAlignment="1">
      <alignment horizontal="center" vertical="center" wrapText="1"/>
    </xf>
    <xf numFmtId="1" fontId="18" fillId="2" borderId="3" xfId="7" applyNumberFormat="1" applyFont="1" applyFill="1" applyBorder="1" applyAlignment="1">
      <alignment horizontal="center" vertical="center" wrapText="1"/>
    </xf>
    <xf numFmtId="1" fontId="18" fillId="0" borderId="1" xfId="7" applyNumberFormat="1" applyFont="1" applyBorder="1" applyAlignment="1">
      <alignment horizontal="center" vertical="center" wrapText="1"/>
    </xf>
    <xf numFmtId="1" fontId="14" fillId="2" borderId="3" xfId="6" applyNumberFormat="1" applyFont="1" applyFill="1" applyBorder="1" applyAlignment="1" applyProtection="1">
      <alignment horizontal="center" vertical="center"/>
      <protection locked="0"/>
    </xf>
    <xf numFmtId="1" fontId="20" fillId="0" borderId="1" xfId="7" applyNumberFormat="1" applyFont="1" applyBorder="1" applyAlignment="1">
      <alignment horizontal="center" vertical="center" wrapText="1"/>
    </xf>
    <xf numFmtId="169" fontId="18" fillId="8" borderId="3" xfId="7" applyNumberFormat="1" applyFont="1" applyFill="1" applyBorder="1" applyAlignment="1">
      <alignment horizontal="center" vertical="center" wrapText="1"/>
    </xf>
    <xf numFmtId="0" fontId="3" fillId="0" borderId="1" xfId="0" applyFont="1" applyBorder="1"/>
    <xf numFmtId="1" fontId="3" fillId="0" borderId="1" xfId="0" applyNumberFormat="1" applyFont="1" applyBorder="1"/>
    <xf numFmtId="0" fontId="3" fillId="0" borderId="0" xfId="0" applyFont="1"/>
    <xf numFmtId="0" fontId="21" fillId="0" borderId="0" xfId="0" applyFont="1" applyAlignment="1">
      <alignment vertical="center"/>
    </xf>
    <xf numFmtId="0" fontId="21" fillId="0" borderId="0" xfId="0" applyFont="1" applyAlignment="1">
      <alignment horizontal="center" vertical="center"/>
    </xf>
    <xf numFmtId="0" fontId="16" fillId="0" borderId="0" xfId="0" applyFont="1"/>
    <xf numFmtId="164" fontId="3" fillId="0" borderId="0" xfId="0" applyNumberFormat="1" applyFont="1" applyAlignment="1">
      <alignment vertical="center"/>
    </xf>
    <xf numFmtId="0" fontId="22" fillId="0" borderId="0" xfId="0" applyFont="1" applyAlignment="1">
      <alignment vertical="center"/>
    </xf>
    <xf numFmtId="0" fontId="0" fillId="0" borderId="0" xfId="0" applyAlignment="1">
      <alignment horizontal="center" vertical="center" wrapText="1"/>
    </xf>
    <xf numFmtId="0" fontId="14" fillId="0" borderId="0" xfId="0" quotePrefix="1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14" fontId="0" fillId="0" borderId="2" xfId="0" applyNumberFormat="1" applyBorder="1" applyAlignment="1">
      <alignment vertical="center"/>
    </xf>
    <xf numFmtId="166" fontId="11" fillId="0" borderId="1" xfId="0" applyNumberFormat="1" applyFont="1" applyBorder="1" applyAlignment="1">
      <alignment horizontal="center" vertical="center" wrapText="1"/>
    </xf>
    <xf numFmtId="164" fontId="11" fillId="0" borderId="3" xfId="1" applyFont="1" applyBorder="1" applyAlignment="1">
      <alignment vertical="center"/>
    </xf>
    <xf numFmtId="164" fontId="12" fillId="0" borderId="3" xfId="1" applyFont="1" applyBorder="1" applyAlignment="1">
      <alignment vertical="center"/>
    </xf>
    <xf numFmtId="164" fontId="12" fillId="0" borderId="1" xfId="1" applyFont="1" applyBorder="1" applyAlignment="1">
      <alignment vertical="center"/>
    </xf>
    <xf numFmtId="164" fontId="12" fillId="0" borderId="3" xfId="1" applyFont="1" applyBorder="1" applyAlignment="1">
      <alignment horizontal="center" vertical="center"/>
    </xf>
    <xf numFmtId="0" fontId="11" fillId="0" borderId="0" xfId="0" applyFont="1" applyAlignment="1">
      <alignment vertical="center"/>
    </xf>
    <xf numFmtId="0" fontId="7" fillId="3" borderId="4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14" fontId="0" fillId="0" borderId="1" xfId="0" applyNumberFormat="1" applyBorder="1" applyAlignment="1">
      <alignment vertical="center"/>
    </xf>
    <xf numFmtId="164" fontId="0" fillId="0" borderId="3" xfId="1" applyFont="1" applyFill="1" applyBorder="1" applyAlignment="1">
      <alignment vertical="center"/>
    </xf>
    <xf numFmtId="165" fontId="0" fillId="0" borderId="1" xfId="1" applyNumberFormat="1" applyFont="1" applyFill="1" applyBorder="1" applyAlignment="1">
      <alignment vertical="center"/>
    </xf>
    <xf numFmtId="14" fontId="0" fillId="0" borderId="4" xfId="0" applyNumberFormat="1" applyBorder="1" applyAlignment="1">
      <alignment vertical="center"/>
    </xf>
    <xf numFmtId="165" fontId="0" fillId="0" borderId="4" xfId="1" applyNumberFormat="1" applyFont="1" applyFill="1" applyBorder="1" applyAlignment="1">
      <alignment vertical="center"/>
    </xf>
    <xf numFmtId="0" fontId="0" fillId="0" borderId="6" xfId="0" quotePrefix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0" fillId="0" borderId="18" xfId="0" applyBorder="1" applyAlignment="1">
      <alignment vertical="center"/>
    </xf>
    <xf numFmtId="165" fontId="0" fillId="0" borderId="15" xfId="1" applyNumberFormat="1" applyFont="1" applyBorder="1" applyAlignment="1">
      <alignment vertical="center"/>
    </xf>
    <xf numFmtId="164" fontId="11" fillId="0" borderId="15" xfId="1" applyFont="1" applyBorder="1" applyAlignment="1">
      <alignment vertical="center"/>
    </xf>
    <xf numFmtId="164" fontId="12" fillId="0" borderId="15" xfId="1" applyFont="1" applyBorder="1" applyAlignment="1">
      <alignment vertical="center"/>
    </xf>
    <xf numFmtId="164" fontId="11" fillId="0" borderId="16" xfId="0" applyNumberFormat="1" applyFont="1" applyBorder="1" applyAlignment="1">
      <alignment vertical="center"/>
    </xf>
    <xf numFmtId="164" fontId="11" fillId="0" borderId="17" xfId="0" applyNumberFormat="1" applyFont="1" applyBorder="1" applyAlignment="1">
      <alignment vertical="center"/>
    </xf>
    <xf numFmtId="164" fontId="0" fillId="0" borderId="0" xfId="0" applyNumberFormat="1" applyAlignment="1">
      <alignment horizontal="center" vertical="center" wrapText="1"/>
    </xf>
    <xf numFmtId="165" fontId="0" fillId="0" borderId="3" xfId="1" applyNumberFormat="1" applyFont="1" applyFill="1" applyBorder="1" applyAlignment="1">
      <alignment vertical="center"/>
    </xf>
    <xf numFmtId="0" fontId="0" fillId="0" borderId="7" xfId="0" applyBorder="1" applyAlignment="1">
      <alignment horizontal="center" vertical="center"/>
    </xf>
    <xf numFmtId="164" fontId="0" fillId="0" borderId="0" xfId="0" applyNumberFormat="1" applyAlignment="1">
      <alignment vertical="center"/>
    </xf>
    <xf numFmtId="0" fontId="14" fillId="0" borderId="1" xfId="3" applyFont="1" applyBorder="1" applyAlignment="1">
      <alignment horizontal="center" vertical="center"/>
    </xf>
    <xf numFmtId="14" fontId="13" fillId="0" borderId="1" xfId="0" applyNumberFormat="1" applyFont="1" applyBorder="1" applyAlignment="1">
      <alignment horizontal="center" vertical="center"/>
    </xf>
    <xf numFmtId="1" fontId="11" fillId="0" borderId="1" xfId="0" applyNumberFormat="1" applyFont="1" applyBorder="1" applyAlignment="1">
      <alignment vertical="center"/>
    </xf>
    <xf numFmtId="0" fontId="0" fillId="0" borderId="9" xfId="0" applyBorder="1" applyAlignment="1">
      <alignment horizontal="center" vertical="center"/>
    </xf>
    <xf numFmtId="170" fontId="0" fillId="0" borderId="9" xfId="0" applyNumberFormat="1" applyBorder="1" applyAlignment="1">
      <alignment horizontal="center" vertical="center"/>
    </xf>
    <xf numFmtId="0" fontId="2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14" fontId="13" fillId="0" borderId="3" xfId="0" applyNumberFormat="1" applyFont="1" applyBorder="1" applyAlignment="1">
      <alignment horizontal="center" vertical="center"/>
    </xf>
    <xf numFmtId="0" fontId="2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14" fillId="0" borderId="1" xfId="3" quotePrefix="1" applyFont="1" applyBorder="1" applyAlignment="1">
      <alignment horizontal="center" vertical="center"/>
    </xf>
    <xf numFmtId="0" fontId="24" fillId="9" borderId="1" xfId="0" applyFont="1" applyFill="1" applyBorder="1" applyAlignment="1">
      <alignment horizontal="center" vertical="center"/>
    </xf>
    <xf numFmtId="0" fontId="24" fillId="2" borderId="1" xfId="0" applyFont="1" applyFill="1" applyBorder="1" applyAlignment="1">
      <alignment horizontal="center" vertical="center"/>
    </xf>
    <xf numFmtId="0" fontId="23" fillId="2" borderId="1" xfId="0" applyFont="1" applyFill="1" applyBorder="1" applyAlignment="1">
      <alignment horizontal="center"/>
    </xf>
    <xf numFmtId="171" fontId="23" fillId="0" borderId="1" xfId="0" applyNumberFormat="1" applyFont="1" applyBorder="1" applyAlignment="1">
      <alignment vertical="center" wrapText="1"/>
    </xf>
    <xf numFmtId="0" fontId="3" fillId="0" borderId="5" xfId="0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164" fontId="0" fillId="0" borderId="6" xfId="1" applyFont="1" applyBorder="1" applyAlignment="1">
      <alignment vertical="center"/>
    </xf>
    <xf numFmtId="0" fontId="23" fillId="9" borderId="1" xfId="0" applyFont="1" applyFill="1" applyBorder="1" applyAlignment="1">
      <alignment horizontal="center"/>
    </xf>
    <xf numFmtId="172" fontId="3" fillId="0" borderId="0" xfId="0" applyNumberFormat="1" applyFont="1" applyAlignment="1">
      <alignment horizontal="center" vertical="center"/>
    </xf>
    <xf numFmtId="165" fontId="12" fillId="0" borderId="0" xfId="0" applyNumberFormat="1" applyFon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5" fontId="10" fillId="0" borderId="0" xfId="0" applyNumberFormat="1" applyFont="1" applyAlignment="1">
      <alignment horizontal="center" vertical="center"/>
    </xf>
    <xf numFmtId="165" fontId="12" fillId="0" borderId="3" xfId="1" applyNumberFormat="1" applyFont="1" applyBorder="1" applyAlignment="1">
      <alignment horizontal="center" vertical="center"/>
    </xf>
    <xf numFmtId="165" fontId="3" fillId="0" borderId="1" xfId="1" applyNumberFormat="1" applyFont="1" applyBorder="1" applyAlignment="1">
      <alignment horizontal="center" vertical="center"/>
    </xf>
    <xf numFmtId="171" fontId="23" fillId="0" borderId="1" xfId="0" applyNumberFormat="1" applyFont="1" applyBorder="1" applyAlignment="1">
      <alignment horizontal="center" vertical="center" wrapText="1"/>
    </xf>
    <xf numFmtId="165" fontId="0" fillId="0" borderId="0" xfId="0" applyNumberFormat="1" applyAlignment="1">
      <alignment vertical="center"/>
    </xf>
    <xf numFmtId="0" fontId="14" fillId="2" borderId="1" xfId="3" applyFont="1" applyFill="1" applyBorder="1" applyAlignment="1">
      <alignment horizontal="center" vertical="center"/>
    </xf>
    <xf numFmtId="16" fontId="14" fillId="2" borderId="1" xfId="3" quotePrefix="1" applyNumberFormat="1" applyFont="1" applyFill="1" applyBorder="1" applyAlignment="1">
      <alignment horizontal="center" vertical="center"/>
    </xf>
    <xf numFmtId="16" fontId="14" fillId="0" borderId="1" xfId="3" quotePrefix="1" applyNumberFormat="1" applyFont="1" applyBorder="1" applyAlignment="1">
      <alignment horizontal="center" vertical="center"/>
    </xf>
    <xf numFmtId="1" fontId="3" fillId="0" borderId="3" xfId="0" applyNumberFormat="1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 wrapText="1"/>
    </xf>
    <xf numFmtId="2" fontId="26" fillId="0" borderId="1" xfId="0" applyNumberFormat="1" applyFont="1" applyBorder="1" applyAlignment="1">
      <alignment horizontal="center" vertical="center" wrapText="1"/>
    </xf>
    <xf numFmtId="171" fontId="26" fillId="0" borderId="1" xfId="0" applyNumberFormat="1" applyFont="1" applyBorder="1" applyAlignment="1">
      <alignment horizontal="center" vertical="center" wrapText="1"/>
    </xf>
    <xf numFmtId="0" fontId="14" fillId="2" borderId="1" xfId="3" quotePrefix="1" applyFont="1" applyFill="1" applyBorder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2" fontId="27" fillId="0" borderId="1" xfId="0" applyNumberFormat="1" applyFont="1" applyBorder="1" applyAlignment="1">
      <alignment horizontal="center" vertical="center"/>
    </xf>
    <xf numFmtId="0" fontId="25" fillId="2" borderId="1" xfId="0" applyFont="1" applyFill="1" applyBorder="1" applyAlignment="1">
      <alignment horizontal="center" vertical="center" wrapText="1"/>
    </xf>
    <xf numFmtId="2" fontId="26" fillId="4" borderId="1" xfId="0" applyNumberFormat="1" applyFont="1" applyFill="1" applyBorder="1" applyAlignment="1">
      <alignment horizontal="center" vertical="center" wrapText="1"/>
    </xf>
    <xf numFmtId="171" fontId="3" fillId="0" borderId="3" xfId="0" applyNumberFormat="1" applyFont="1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14" fillId="9" borderId="1" xfId="3" quotePrefix="1" applyFont="1" applyFill="1" applyBorder="1" applyAlignment="1">
      <alignment horizontal="center" vertical="center"/>
    </xf>
    <xf numFmtId="0" fontId="14" fillId="9" borderId="1" xfId="3" applyFont="1" applyFill="1" applyBorder="1" applyAlignment="1">
      <alignment horizontal="center" vertical="center"/>
    </xf>
    <xf numFmtId="171" fontId="23" fillId="4" borderId="1" xfId="0" applyNumberFormat="1" applyFont="1" applyFill="1" applyBorder="1" applyAlignment="1">
      <alignment horizontal="center" vertical="center" wrapText="1"/>
    </xf>
    <xf numFmtId="1" fontId="23" fillId="0" borderId="1" xfId="0" applyNumberFormat="1" applyFont="1" applyBorder="1" applyAlignment="1">
      <alignment horizontal="center" vertical="center" wrapText="1"/>
    </xf>
    <xf numFmtId="166" fontId="11" fillId="9" borderId="1" xfId="0" applyNumberFormat="1" applyFont="1" applyFill="1" applyBorder="1" applyAlignment="1">
      <alignment horizontal="center" vertical="center" wrapText="1"/>
    </xf>
    <xf numFmtId="0" fontId="6" fillId="3" borderId="0" xfId="0" applyFont="1" applyFill="1" applyAlignment="1">
      <alignment horizontal="right" vertical="center" indent="1"/>
    </xf>
    <xf numFmtId="1" fontId="11" fillId="0" borderId="0" xfId="0" applyNumberFormat="1" applyFont="1" applyAlignment="1">
      <alignment vertical="center"/>
    </xf>
    <xf numFmtId="164" fontId="3" fillId="0" borderId="0" xfId="1" applyFont="1" applyBorder="1" applyAlignment="1">
      <alignment horizontal="center" vertical="center"/>
    </xf>
    <xf numFmtId="0" fontId="6" fillId="3" borderId="3" xfId="0" applyFont="1" applyFill="1" applyBorder="1" applyAlignment="1">
      <alignment vertical="center"/>
    </xf>
    <xf numFmtId="0" fontId="6" fillId="3" borderId="0" xfId="0" applyFont="1" applyFill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4" fillId="3" borderId="19" xfId="0" applyFont="1" applyFill="1" applyBorder="1" applyAlignment="1">
      <alignment horizontal="right" vertical="center" indent="1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right" vertical="center" indent="1"/>
    </xf>
    <xf numFmtId="0" fontId="6" fillId="3" borderId="7" xfId="0" applyFont="1" applyFill="1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/>
    </xf>
    <xf numFmtId="0" fontId="6" fillId="3" borderId="10" xfId="0" applyFont="1" applyFill="1" applyBorder="1" applyAlignment="1">
      <alignment horizontal="right" vertical="center" indent="1"/>
    </xf>
    <xf numFmtId="0" fontId="6" fillId="3" borderId="11" xfId="0" applyFont="1" applyFill="1" applyBorder="1" applyAlignment="1">
      <alignment horizontal="right" vertical="center" indent="1"/>
    </xf>
    <xf numFmtId="0" fontId="2" fillId="3" borderId="3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6" fillId="3" borderId="5" xfId="0" applyFont="1" applyFill="1" applyBorder="1" applyAlignment="1">
      <alignment horizontal="center" vertical="center"/>
    </xf>
    <xf numFmtId="171" fontId="23" fillId="0" borderId="4" xfId="0" applyNumberFormat="1" applyFont="1" applyBorder="1" applyAlignment="1">
      <alignment horizontal="center" vertical="center" wrapText="1"/>
    </xf>
    <xf numFmtId="171" fontId="23" fillId="0" borderId="3" xfId="0" applyNumberFormat="1" applyFont="1" applyBorder="1" applyAlignment="1">
      <alignment horizontal="center" vertical="center" wrapText="1"/>
    </xf>
    <xf numFmtId="171" fontId="23" fillId="0" borderId="5" xfId="0" applyNumberFormat="1" applyFont="1" applyBorder="1" applyAlignment="1">
      <alignment horizontal="center" vertical="center" wrapText="1"/>
    </xf>
    <xf numFmtId="171" fontId="23" fillId="0" borderId="1" xfId="0" applyNumberFormat="1" applyFont="1" applyBorder="1" applyAlignment="1">
      <alignment horizontal="center" vertical="center" wrapText="1"/>
    </xf>
    <xf numFmtId="0" fontId="6" fillId="3" borderId="10" xfId="0" applyFont="1" applyFill="1" applyBorder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 wrapText="1"/>
    </xf>
    <xf numFmtId="0" fontId="7" fillId="3" borderId="7" xfId="0" applyFont="1" applyFill="1" applyBorder="1" applyAlignment="1">
      <alignment horizontal="center" vertical="center"/>
    </xf>
    <xf numFmtId="0" fontId="7" fillId="3" borderId="9" xfId="0" applyFont="1" applyFill="1" applyBorder="1" applyAlignment="1">
      <alignment horizontal="center" vertical="center"/>
    </xf>
  </cellXfs>
  <cellStyles count="27">
    <cellStyle name="Comma" xfId="1" builtinId="3"/>
    <cellStyle name="Comma 2" xfId="8" xr:uid="{2E20F6CD-B1A5-4CBE-90C6-C0D98A914F04}"/>
    <cellStyle name="Excel Built-in Normal" xfId="26" xr:uid="{4B0B78A8-24BE-4DE7-B5BF-D3DFA24ECD02}"/>
    <cellStyle name="Normal" xfId="0" builtinId="0"/>
    <cellStyle name="Normal 103" xfId="24" xr:uid="{91A4F84A-61E0-4BF9-80BE-E89A220C73D0}"/>
    <cellStyle name="Normal 11" xfId="5" xr:uid="{8A939B8D-25B5-4FC2-BE9D-DDCA7038C58F}"/>
    <cellStyle name="Normal 120" xfId="21" xr:uid="{51933D66-E223-4713-A2CA-4B3163621514}"/>
    <cellStyle name="Normal 17" xfId="10" xr:uid="{FB728059-7B66-4FB9-A5E0-ADE18B5FFE38}"/>
    <cellStyle name="Normal 188" xfId="12" xr:uid="{3CFBDC6D-5D6B-482D-AA21-814FB75E0B2F}"/>
    <cellStyle name="Normal 191" xfId="22" xr:uid="{D3C5529B-92F0-42E8-A10F-B7F5CCCD876D}"/>
    <cellStyle name="Normal 192" xfId="11" xr:uid="{D8393BB2-6890-4D3C-9BE2-095148EFAA3D}"/>
    <cellStyle name="Normal 195" xfId="20" xr:uid="{29503BE6-7324-48E9-9756-7D243BA75515}"/>
    <cellStyle name="Normal 196" xfId="15" xr:uid="{90DC8C3C-61E2-4A76-8A25-09F0D5F88207}"/>
    <cellStyle name="Normal 2 10 2 5 2" xfId="6" xr:uid="{0EA982F3-DC21-4E99-AAAB-6AD064B0EC05}"/>
    <cellStyle name="Normal 2 10 2 6" xfId="3" xr:uid="{BB34A5C0-63BA-480D-920F-445FEC5EA3E3}"/>
    <cellStyle name="Normal 2 2" xfId="9" xr:uid="{EB1085D2-CAC1-49AF-881E-5E46E6B9465A}"/>
    <cellStyle name="Normal 201 2" xfId="19" xr:uid="{7A9F1CE6-A645-432E-B2C2-9793B018DF90}"/>
    <cellStyle name="Normal 207" xfId="14" xr:uid="{BA8AB5B8-961E-4DFA-94B4-5E9EEE3A490F}"/>
    <cellStyle name="Normal 211" xfId="13" xr:uid="{58520A77-1171-433D-8FAE-25797FF0B801}"/>
    <cellStyle name="Normal 218" xfId="17" xr:uid="{E55ABECC-E800-4903-9A1C-14BDD498D09D}"/>
    <cellStyle name="Normal 219" xfId="18" xr:uid="{DFC60562-02A4-4EA4-8096-F18F39B0DE19}"/>
    <cellStyle name="Normal 222" xfId="16" xr:uid="{83AE90D7-9474-4B42-9990-710167A5A419}"/>
    <cellStyle name="Normal 3" xfId="25" xr:uid="{2DA1E557-7CA6-467D-8A70-659D8412FB6A}"/>
    <cellStyle name="Normal 5" xfId="23" xr:uid="{3FC12385-9363-45A8-94D8-55F9303BEA9B}"/>
    <cellStyle name="Normal_Rev_IPP_ BUB_ 10.04.09 2" xfId="4" xr:uid="{526D1CE4-A6A3-4EA2-BCF4-E0959F12CAFC}"/>
    <cellStyle name="Percent" xfId="2" builtinId="5"/>
    <cellStyle name="Percent 2" xfId="7" xr:uid="{36A5E538-A591-4B85-8561-9BC706E69FE8}"/>
  </cellStyles>
  <dxfs count="250">
    <dxf>
      <font>
        <color rgb="FFFF0000"/>
      </font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FF"/>
      </font>
      <fill>
        <patternFill patternType="none">
          <bgColor indexed="6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17"/>
      </font>
      <fill>
        <patternFill>
          <bgColor indexed="42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</dxf>
    <dxf>
      <font>
        <color indexed="17"/>
      </font>
      <fill>
        <patternFill>
          <bgColor indexed="42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G34"/>
  <sheetViews>
    <sheetView zoomScale="80" zoomScaleNormal="80" workbookViewId="0">
      <pane xSplit="4" ySplit="10" topLeftCell="E11" activePane="bottomRight" state="frozen"/>
      <selection activeCell="G16" sqref="G16"/>
      <selection pane="topRight" activeCell="G16" sqref="G16"/>
      <selection pane="bottomLeft" activeCell="G16" sqref="G16"/>
      <selection pane="bottomRight" activeCell="G16" sqref="G16"/>
    </sheetView>
  </sheetViews>
  <sheetFormatPr defaultColWidth="9.1796875" defaultRowHeight="14.5" x14ac:dyDescent="0.35"/>
  <cols>
    <col min="1" max="1" width="4.1796875" style="4" customWidth="1"/>
    <col min="2" max="3" width="10" style="1" customWidth="1"/>
    <col min="4" max="4" width="12.54296875" style="4" customWidth="1"/>
    <col min="5" max="6" width="8.7265625" style="4" customWidth="1"/>
    <col min="7" max="7" width="22.26953125" style="4" customWidth="1"/>
    <col min="8" max="8" width="14.26953125" style="1" customWidth="1"/>
    <col min="9" max="9" width="11.54296875" style="1" customWidth="1"/>
    <col min="10" max="10" width="12.54296875" style="1" customWidth="1"/>
    <col min="11" max="11" width="16.1796875" style="1" customWidth="1"/>
    <col min="12" max="12" width="12.1796875" style="1" customWidth="1"/>
    <col min="13" max="13" width="14.81640625" style="1" customWidth="1"/>
    <col min="14" max="14" width="11.26953125" style="1" customWidth="1"/>
    <col min="15" max="15" width="12.1796875" style="1" customWidth="1"/>
    <col min="16" max="16" width="17.7265625" style="1" customWidth="1"/>
    <col min="17" max="17" width="3.1796875" style="1" customWidth="1"/>
    <col min="18" max="18" width="14.54296875" style="1" customWidth="1"/>
    <col min="19" max="19" width="3.1796875" style="1" customWidth="1"/>
    <col min="20" max="25" width="8.7265625" style="1" customWidth="1"/>
    <col min="26" max="26" width="3.1796875" style="1" customWidth="1"/>
    <col min="27" max="27" width="15" style="1" customWidth="1"/>
    <col min="28" max="28" width="15.54296875" style="1" customWidth="1"/>
    <col min="29" max="29" width="17.1796875" style="1" customWidth="1"/>
    <col min="30" max="30" width="13.81640625" style="1" customWidth="1"/>
    <col min="31" max="31" width="10.7265625" style="1" customWidth="1"/>
    <col min="32" max="32" width="15.54296875" style="1" customWidth="1"/>
    <col min="33" max="33" width="17.1796875" style="1" customWidth="1"/>
    <col min="34" max="16384" width="9.1796875" style="1"/>
  </cols>
  <sheetData>
    <row r="1" spans="1:13" ht="15" thickBot="1" x14ac:dyDescent="0.4">
      <c r="A1" s="13" t="s">
        <v>0</v>
      </c>
      <c r="D1" s="38" t="s">
        <v>49</v>
      </c>
    </row>
    <row r="2" spans="1:13" x14ac:dyDescent="0.35">
      <c r="A2" s="13" t="s">
        <v>21</v>
      </c>
      <c r="D2" s="3" t="s">
        <v>50</v>
      </c>
    </row>
    <row r="3" spans="1:13" x14ac:dyDescent="0.35">
      <c r="A3" s="6"/>
      <c r="D3" s="1"/>
    </row>
    <row r="4" spans="1:13" ht="15.5" x14ac:dyDescent="0.35">
      <c r="A4" s="13" t="s">
        <v>22</v>
      </c>
      <c r="D4" s="45" t="s">
        <v>1</v>
      </c>
      <c r="E4" s="28" t="s">
        <v>35</v>
      </c>
      <c r="I4" s="82"/>
      <c r="J4" s="83"/>
      <c r="K4" s="109"/>
      <c r="L4" s="84"/>
      <c r="M4" s="85"/>
    </row>
    <row r="5" spans="1:13" x14ac:dyDescent="0.35">
      <c r="A5" s="6"/>
      <c r="D5" s="2" t="s">
        <v>29</v>
      </c>
      <c r="E5" s="55">
        <v>302</v>
      </c>
      <c r="J5" s="4"/>
      <c r="K5" s="4"/>
    </row>
    <row r="6" spans="1:13" ht="16" x14ac:dyDescent="0.35">
      <c r="A6" s="6"/>
      <c r="D6" s="2" t="s">
        <v>91</v>
      </c>
      <c r="E6" s="56">
        <v>301</v>
      </c>
      <c r="K6" s="3"/>
      <c r="M6" s="112"/>
    </row>
    <row r="7" spans="1:13" x14ac:dyDescent="0.35">
      <c r="A7" s="6"/>
      <c r="D7" s="2" t="s">
        <v>2</v>
      </c>
      <c r="E7" s="30">
        <f>E5-E6</f>
        <v>1</v>
      </c>
      <c r="K7" s="3"/>
      <c r="M7" s="112"/>
    </row>
    <row r="8" spans="1:13" ht="5.15" customHeight="1" thickBot="1" x14ac:dyDescent="0.4">
      <c r="A8" s="6"/>
      <c r="D8" s="1"/>
    </row>
    <row r="9" spans="1:13" ht="15" thickBot="1" x14ac:dyDescent="0.4">
      <c r="A9" s="13" t="s">
        <v>23</v>
      </c>
      <c r="D9" s="39">
        <v>45809</v>
      </c>
      <c r="E9" s="42">
        <v>1</v>
      </c>
      <c r="F9" s="3" t="s">
        <v>3</v>
      </c>
      <c r="G9" s="47">
        <f>P30</f>
        <v>4925228.8899999997</v>
      </c>
      <c r="H9" s="3" t="s">
        <v>20</v>
      </c>
    </row>
    <row r="10" spans="1:13" ht="5.15" customHeight="1" x14ac:dyDescent="0.35">
      <c r="A10" s="13"/>
      <c r="D10" s="1"/>
      <c r="E10" s="1"/>
      <c r="F10" s="13"/>
    </row>
    <row r="11" spans="1:13" x14ac:dyDescent="0.35">
      <c r="A11" s="13" t="s">
        <v>33</v>
      </c>
      <c r="D11" s="2" t="s">
        <v>24</v>
      </c>
      <c r="E11" s="33">
        <f>T30</f>
        <v>1</v>
      </c>
      <c r="F11" s="48">
        <f>E11/$E$9</f>
        <v>1</v>
      </c>
      <c r="G11" s="29">
        <f>AA30</f>
        <v>4925228.8899999997</v>
      </c>
      <c r="H11" s="48">
        <f>G11/$G$9</f>
        <v>1</v>
      </c>
    </row>
    <row r="12" spans="1:13" x14ac:dyDescent="0.35">
      <c r="A12" s="5"/>
      <c r="D12" s="2" t="s">
        <v>25</v>
      </c>
      <c r="E12" s="33">
        <f>U30</f>
        <v>0</v>
      </c>
      <c r="F12" s="48">
        <f t="shared" ref="F12:F15" si="0">E12/$E$9</f>
        <v>0</v>
      </c>
      <c r="G12" s="29">
        <f>AB30</f>
        <v>0</v>
      </c>
      <c r="H12" s="48">
        <f t="shared" ref="H12:H15" si="1">G12/$G$9</f>
        <v>0</v>
      </c>
    </row>
    <row r="13" spans="1:13" x14ac:dyDescent="0.35">
      <c r="A13" s="5"/>
      <c r="D13" s="2" t="s">
        <v>26</v>
      </c>
      <c r="E13" s="33">
        <f>V30</f>
        <v>0</v>
      </c>
      <c r="F13" s="48">
        <f t="shared" si="0"/>
        <v>0</v>
      </c>
      <c r="G13" s="29">
        <f>AC30</f>
        <v>0</v>
      </c>
      <c r="H13" s="48">
        <f t="shared" si="1"/>
        <v>0</v>
      </c>
    </row>
    <row r="14" spans="1:13" x14ac:dyDescent="0.35">
      <c r="A14" s="5"/>
      <c r="D14" s="2" t="s">
        <v>27</v>
      </c>
      <c r="E14" s="33">
        <f>W30</f>
        <v>0</v>
      </c>
      <c r="F14" s="48">
        <f t="shared" si="0"/>
        <v>0</v>
      </c>
      <c r="G14" s="29">
        <f>AD30</f>
        <v>0</v>
      </c>
      <c r="H14" s="48">
        <f t="shared" si="1"/>
        <v>0</v>
      </c>
    </row>
    <row r="15" spans="1:13" ht="16" x14ac:dyDescent="0.35">
      <c r="A15" s="5"/>
      <c r="D15" s="28" t="s">
        <v>28</v>
      </c>
      <c r="E15" s="34">
        <f>X30</f>
        <v>0</v>
      </c>
      <c r="F15" s="48">
        <f t="shared" si="0"/>
        <v>0</v>
      </c>
      <c r="G15" s="32">
        <f>AE30</f>
        <v>0</v>
      </c>
      <c r="H15" s="48">
        <f t="shared" si="1"/>
        <v>0</v>
      </c>
    </row>
    <row r="16" spans="1:13" x14ac:dyDescent="0.35">
      <c r="A16" s="5" t="s">
        <v>53</v>
      </c>
      <c r="D16" s="27" t="s">
        <v>29</v>
      </c>
      <c r="E16" s="54">
        <f>SUM(E11:E15)</f>
        <v>1</v>
      </c>
      <c r="F16" s="53">
        <f>E16/E9</f>
        <v>1</v>
      </c>
      <c r="G16" s="31">
        <f>SUM(G11:G15)</f>
        <v>4925228.8899999997</v>
      </c>
      <c r="H16" s="52">
        <f>G16/G9</f>
        <v>1</v>
      </c>
    </row>
    <row r="17" spans="1:33" x14ac:dyDescent="0.35">
      <c r="A17" s="5"/>
      <c r="D17" s="6"/>
      <c r="E17" s="6"/>
      <c r="F17" s="6"/>
    </row>
    <row r="18" spans="1:33" ht="22.5" customHeight="1" x14ac:dyDescent="0.35">
      <c r="A18" s="175" t="s">
        <v>4</v>
      </c>
      <c r="B18" s="175" t="s">
        <v>5</v>
      </c>
      <c r="C18" s="172" t="s">
        <v>6</v>
      </c>
      <c r="D18" s="175" t="s">
        <v>7</v>
      </c>
      <c r="E18" s="172" t="s">
        <v>16</v>
      </c>
      <c r="F18" s="172" t="s">
        <v>17</v>
      </c>
      <c r="G18" s="175" t="s">
        <v>8</v>
      </c>
      <c r="H18" s="187" t="s">
        <v>18</v>
      </c>
      <c r="I18" s="187"/>
      <c r="J18" s="187"/>
      <c r="K18" s="187"/>
      <c r="L18" s="187"/>
      <c r="M18" s="187"/>
      <c r="N18" s="187"/>
      <c r="O18" s="187"/>
      <c r="P18" s="180" t="s">
        <v>19</v>
      </c>
      <c r="R18" s="172" t="s">
        <v>36</v>
      </c>
      <c r="T18" s="181" t="s">
        <v>31</v>
      </c>
      <c r="U18" s="182"/>
      <c r="V18" s="182"/>
      <c r="W18" s="182"/>
      <c r="X18" s="182"/>
      <c r="Y18" s="183"/>
      <c r="AA18" s="181" t="s">
        <v>30</v>
      </c>
      <c r="AB18" s="182"/>
      <c r="AC18" s="182"/>
      <c r="AD18" s="182"/>
      <c r="AE18" s="182"/>
      <c r="AF18" s="183"/>
      <c r="AG18" s="184" t="s">
        <v>34</v>
      </c>
    </row>
    <row r="19" spans="1:33" ht="21" customHeight="1" x14ac:dyDescent="0.35">
      <c r="A19" s="176"/>
      <c r="B19" s="176"/>
      <c r="C19" s="173"/>
      <c r="D19" s="176"/>
      <c r="E19" s="173"/>
      <c r="F19" s="173"/>
      <c r="G19" s="176"/>
      <c r="H19" s="192" t="s">
        <v>9</v>
      </c>
      <c r="I19" s="192"/>
      <c r="J19" s="192" t="s">
        <v>12</v>
      </c>
      <c r="K19" s="192"/>
      <c r="L19" s="192" t="s">
        <v>13</v>
      </c>
      <c r="M19" s="192"/>
      <c r="N19" s="188" t="s">
        <v>15</v>
      </c>
      <c r="O19" s="188" t="s">
        <v>14</v>
      </c>
      <c r="P19" s="180"/>
      <c r="R19" s="186"/>
      <c r="T19" s="178" t="s">
        <v>24</v>
      </c>
      <c r="U19" s="178" t="s">
        <v>25</v>
      </c>
      <c r="V19" s="178" t="s">
        <v>26</v>
      </c>
      <c r="W19" s="178" t="s">
        <v>27</v>
      </c>
      <c r="X19" s="178" t="s">
        <v>28</v>
      </c>
      <c r="Y19" s="43" t="s">
        <v>29</v>
      </c>
      <c r="AA19" s="178" t="s">
        <v>24</v>
      </c>
      <c r="AB19" s="178" t="s">
        <v>25</v>
      </c>
      <c r="AC19" s="178" t="s">
        <v>26</v>
      </c>
      <c r="AD19" s="178" t="s">
        <v>27</v>
      </c>
      <c r="AE19" s="178" t="s">
        <v>28</v>
      </c>
      <c r="AF19" s="43" t="s">
        <v>29</v>
      </c>
      <c r="AG19" s="185"/>
    </row>
    <row r="20" spans="1:33" ht="15" thickBot="1" x14ac:dyDescent="0.4">
      <c r="A20" s="177"/>
      <c r="B20" s="176"/>
      <c r="C20" s="173"/>
      <c r="D20" s="176"/>
      <c r="E20" s="174"/>
      <c r="F20" s="174"/>
      <c r="G20" s="176"/>
      <c r="H20" s="102" t="s">
        <v>10</v>
      </c>
      <c r="I20" s="102" t="s">
        <v>11</v>
      </c>
      <c r="J20" s="102" t="s">
        <v>10</v>
      </c>
      <c r="K20" s="102" t="s">
        <v>11</v>
      </c>
      <c r="L20" s="102" t="s">
        <v>10</v>
      </c>
      <c r="M20" s="102" t="s">
        <v>11</v>
      </c>
      <c r="N20" s="189"/>
      <c r="O20" s="189"/>
      <c r="P20" s="44" t="s">
        <v>52</v>
      </c>
      <c r="R20" s="18" t="s">
        <v>37</v>
      </c>
      <c r="T20" s="179"/>
      <c r="U20" s="179"/>
      <c r="V20" s="179"/>
      <c r="W20" s="179"/>
      <c r="X20" s="179"/>
      <c r="Y20" s="19"/>
      <c r="AA20" s="179"/>
      <c r="AB20" s="179"/>
      <c r="AC20" s="179"/>
      <c r="AD20" s="179"/>
      <c r="AE20" s="179"/>
      <c r="AF20" s="19" t="s">
        <v>52</v>
      </c>
      <c r="AG20" s="44" t="s">
        <v>52</v>
      </c>
    </row>
    <row r="21" spans="1:33" ht="15" customHeight="1" x14ac:dyDescent="0.35">
      <c r="A21" s="111">
        <v>1</v>
      </c>
      <c r="B21" s="124" t="s">
        <v>87</v>
      </c>
      <c r="C21" s="118" t="s">
        <v>86</v>
      </c>
      <c r="D21" s="8" t="s">
        <v>81</v>
      </c>
      <c r="E21" s="117">
        <v>261.19600000000003</v>
      </c>
      <c r="F21" s="111">
        <v>15.029</v>
      </c>
      <c r="G21" s="122" t="s">
        <v>82</v>
      </c>
      <c r="H21" s="114">
        <v>45798</v>
      </c>
      <c r="I21" s="114">
        <v>45801</v>
      </c>
      <c r="J21" s="114">
        <v>45802</v>
      </c>
      <c r="K21" s="114">
        <v>45803</v>
      </c>
      <c r="L21" s="114">
        <v>45804</v>
      </c>
      <c r="M21" s="114">
        <v>45809</v>
      </c>
      <c r="N21" s="114">
        <v>45810</v>
      </c>
      <c r="O21" s="114">
        <v>45811</v>
      </c>
      <c r="P21" s="115">
        <v>4925228.8899999997</v>
      </c>
      <c r="R21" s="114">
        <v>45811</v>
      </c>
      <c r="T21" s="99">
        <v>1</v>
      </c>
      <c r="U21" s="99"/>
      <c r="V21" s="110"/>
      <c r="W21" s="110"/>
      <c r="X21" s="110"/>
      <c r="Y21" s="110">
        <f>SUM(T21:X21)</f>
        <v>1</v>
      </c>
      <c r="AA21" s="96">
        <f>$P$21*T21</f>
        <v>4925228.8899999997</v>
      </c>
      <c r="AB21" s="96">
        <f>$P$21*U21</f>
        <v>0</v>
      </c>
      <c r="AC21" s="96">
        <f t="shared" ref="AC21:AE21" si="2">$P$21*V21</f>
        <v>0</v>
      </c>
      <c r="AD21" s="96">
        <f t="shared" si="2"/>
        <v>0</v>
      </c>
      <c r="AE21" s="15">
        <f t="shared" si="2"/>
        <v>0</v>
      </c>
      <c r="AF21" s="35">
        <f>SUM(AA21:AE21)</f>
        <v>4925228.8899999997</v>
      </c>
      <c r="AG21" s="20">
        <f>P21-AF21</f>
        <v>0</v>
      </c>
    </row>
    <row r="22" spans="1:33" ht="15" hidden="1" customHeight="1" x14ac:dyDescent="0.35">
      <c r="A22" s="111">
        <v>2</v>
      </c>
      <c r="B22" s="126"/>
      <c r="C22" s="129"/>
      <c r="D22" s="130"/>
      <c r="E22" s="116"/>
      <c r="F22" s="8"/>
      <c r="G22" s="122"/>
      <c r="H22" s="114"/>
      <c r="I22" s="114"/>
      <c r="J22" s="114"/>
      <c r="K22" s="114"/>
      <c r="L22" s="114"/>
      <c r="M22" s="114"/>
      <c r="N22" s="114"/>
      <c r="O22" s="114"/>
      <c r="P22" s="115"/>
      <c r="R22" s="98"/>
      <c r="T22" s="99"/>
      <c r="U22" s="99"/>
      <c r="V22" s="110"/>
      <c r="W22" s="110"/>
      <c r="X22" s="110"/>
      <c r="Y22" s="110">
        <f t="shared" ref="Y22:Y23" si="3">SUM(T22:X22)</f>
        <v>0</v>
      </c>
      <c r="AA22" s="96"/>
      <c r="AB22" s="96"/>
      <c r="AC22" s="96"/>
      <c r="AD22" s="96"/>
      <c r="AE22" s="15">
        <f>$P$22*X22</f>
        <v>0</v>
      </c>
      <c r="AF22" s="35">
        <f>SUM(AA22:AE22)</f>
        <v>0</v>
      </c>
      <c r="AG22" s="20">
        <f>P22-AF22</f>
        <v>0</v>
      </c>
    </row>
    <row r="23" spans="1:33" ht="15" hidden="1" customHeight="1" x14ac:dyDescent="0.35">
      <c r="A23" s="111">
        <v>3</v>
      </c>
      <c r="B23" s="124"/>
      <c r="C23" s="118"/>
      <c r="D23" s="94"/>
      <c r="E23" s="117"/>
      <c r="F23" s="111"/>
      <c r="G23" s="128"/>
      <c r="H23" s="114"/>
      <c r="I23" s="114"/>
      <c r="J23" s="114"/>
      <c r="K23" s="114"/>
      <c r="L23" s="114"/>
      <c r="M23" s="114"/>
      <c r="N23" s="114"/>
      <c r="O23" s="114"/>
      <c r="P23" s="115"/>
      <c r="R23" s="98"/>
      <c r="T23" s="99"/>
      <c r="U23" s="99"/>
      <c r="V23" s="110"/>
      <c r="W23" s="110"/>
      <c r="X23" s="110"/>
      <c r="Y23" s="110">
        <f t="shared" si="3"/>
        <v>0</v>
      </c>
      <c r="AA23" s="96">
        <f t="shared" ref="AA23:AA25" si="4">$P$21*T23</f>
        <v>0</v>
      </c>
      <c r="AB23" s="96">
        <f t="shared" ref="AB23:AB26" si="5">$P$21*U23</f>
        <v>0</v>
      </c>
      <c r="AC23" s="96">
        <f t="shared" ref="AC23:AC26" si="6">$P$21*V23</f>
        <v>0</v>
      </c>
      <c r="AD23" s="96">
        <f>$P$23*W23</f>
        <v>0</v>
      </c>
      <c r="AE23" s="15">
        <f t="shared" ref="AE23:AE26" si="7">$P$21*X23</f>
        <v>0</v>
      </c>
      <c r="AF23" s="35">
        <f t="shared" ref="AF23:AF27" si="8">SUM(AA23:AE23)</f>
        <v>0</v>
      </c>
      <c r="AG23" s="20">
        <f>P23-AF23</f>
        <v>0</v>
      </c>
    </row>
    <row r="24" spans="1:33" ht="15" hidden="1" customHeight="1" x14ac:dyDescent="0.35">
      <c r="A24" s="111">
        <v>4</v>
      </c>
      <c r="B24" s="133"/>
      <c r="C24" s="121"/>
      <c r="D24" s="94"/>
      <c r="E24" s="116"/>
      <c r="F24" s="8"/>
      <c r="G24" s="122"/>
      <c r="H24" s="114"/>
      <c r="I24" s="114"/>
      <c r="J24" s="114"/>
      <c r="K24" s="114"/>
      <c r="L24" s="114"/>
      <c r="M24" s="114"/>
      <c r="N24" s="114"/>
      <c r="O24" s="114"/>
      <c r="P24" s="115"/>
      <c r="R24" s="95"/>
      <c r="T24" s="97"/>
      <c r="U24" s="97"/>
      <c r="V24" s="97"/>
      <c r="W24" s="97"/>
      <c r="X24" s="97"/>
      <c r="Y24" s="97">
        <f t="shared" ref="Y24:Y29" si="9">SUM(T24:X24)</f>
        <v>0</v>
      </c>
      <c r="AA24" s="96">
        <f t="shared" si="4"/>
        <v>0</v>
      </c>
      <c r="AB24" s="96">
        <f t="shared" si="5"/>
        <v>0</v>
      </c>
      <c r="AC24" s="96">
        <f>$P$24*V24</f>
        <v>0</v>
      </c>
      <c r="AD24" s="96">
        <f t="shared" ref="AD24:AD25" si="10">$P$21*W24</f>
        <v>0</v>
      </c>
      <c r="AE24" s="15">
        <f>$P$24*X24</f>
        <v>0</v>
      </c>
      <c r="AF24" s="35">
        <f t="shared" si="8"/>
        <v>0</v>
      </c>
      <c r="AG24" s="20">
        <f t="shared" ref="AG24:AG28" si="11">P24-AF24</f>
        <v>0</v>
      </c>
    </row>
    <row r="25" spans="1:33" ht="15" hidden="1" customHeight="1" x14ac:dyDescent="0.35">
      <c r="A25" s="111">
        <v>5</v>
      </c>
      <c r="B25" s="124"/>
      <c r="C25" s="118"/>
      <c r="D25" s="94"/>
      <c r="E25" s="116"/>
      <c r="F25" s="8"/>
      <c r="G25" s="190"/>
      <c r="H25" s="114"/>
      <c r="I25" s="114"/>
      <c r="J25" s="114"/>
      <c r="K25" s="114"/>
      <c r="L25" s="114"/>
      <c r="M25" s="114"/>
      <c r="N25" s="114"/>
      <c r="O25" s="114"/>
      <c r="P25" s="115"/>
      <c r="R25" s="95"/>
      <c r="T25" s="97"/>
      <c r="U25" s="97"/>
      <c r="V25" s="97"/>
      <c r="W25" s="97"/>
      <c r="X25" s="97"/>
      <c r="Y25" s="97">
        <f t="shared" si="9"/>
        <v>0</v>
      </c>
      <c r="AA25" s="96">
        <f t="shared" si="4"/>
        <v>0</v>
      </c>
      <c r="AB25" s="96">
        <f>$P$25*U25</f>
        <v>0</v>
      </c>
      <c r="AC25" s="96">
        <f>$P$25*V25</f>
        <v>0</v>
      </c>
      <c r="AD25" s="96">
        <f t="shared" si="10"/>
        <v>0</v>
      </c>
      <c r="AE25" s="15">
        <f t="shared" si="7"/>
        <v>0</v>
      </c>
      <c r="AF25" s="35">
        <f t="shared" si="8"/>
        <v>0</v>
      </c>
      <c r="AG25" s="20">
        <f t="shared" si="11"/>
        <v>0</v>
      </c>
    </row>
    <row r="26" spans="1:33" ht="15" hidden="1" customHeight="1" x14ac:dyDescent="0.35">
      <c r="A26" s="111">
        <v>6</v>
      </c>
      <c r="B26" s="124"/>
      <c r="C26" s="118"/>
      <c r="D26" s="8"/>
      <c r="E26" s="117"/>
      <c r="F26" s="111"/>
      <c r="G26" s="191"/>
      <c r="H26" s="114"/>
      <c r="I26" s="114"/>
      <c r="J26" s="114"/>
      <c r="K26" s="114"/>
      <c r="L26" s="114"/>
      <c r="M26" s="114"/>
      <c r="N26" s="114"/>
      <c r="O26" s="114"/>
      <c r="P26" s="115"/>
      <c r="R26" s="95"/>
      <c r="T26" s="97"/>
      <c r="U26" s="97"/>
      <c r="V26" s="97"/>
      <c r="W26" s="97"/>
      <c r="X26" s="97"/>
      <c r="Y26" s="97">
        <f t="shared" si="9"/>
        <v>0</v>
      </c>
      <c r="AA26" s="96">
        <f>$P$26*T26</f>
        <v>0</v>
      </c>
      <c r="AB26" s="96">
        <f t="shared" si="5"/>
        <v>0</v>
      </c>
      <c r="AC26" s="96">
        <f t="shared" si="6"/>
        <v>0</v>
      </c>
      <c r="AD26" s="96">
        <f>$P$26*W26</f>
        <v>0</v>
      </c>
      <c r="AE26" s="15">
        <f t="shared" si="7"/>
        <v>0</v>
      </c>
      <c r="AF26" s="35">
        <f t="shared" si="8"/>
        <v>0</v>
      </c>
      <c r="AG26" s="20">
        <f t="shared" si="11"/>
        <v>0</v>
      </c>
    </row>
    <row r="27" spans="1:33" ht="15" hidden="1" customHeight="1" x14ac:dyDescent="0.35">
      <c r="A27" s="111">
        <v>7</v>
      </c>
      <c r="B27" s="125"/>
      <c r="C27" s="118"/>
      <c r="D27" s="8"/>
      <c r="E27" s="117"/>
      <c r="F27" s="111"/>
      <c r="G27" s="122"/>
      <c r="H27" s="114"/>
      <c r="I27" s="114"/>
      <c r="J27" s="114"/>
      <c r="K27" s="114"/>
      <c r="L27" s="114"/>
      <c r="M27" s="114"/>
      <c r="N27" s="114"/>
      <c r="O27" s="114"/>
      <c r="P27" s="115"/>
      <c r="R27" s="95"/>
      <c r="T27" s="97"/>
      <c r="U27" s="97"/>
      <c r="V27" s="97"/>
      <c r="W27" s="97"/>
      <c r="X27" s="97"/>
      <c r="Y27" s="97">
        <f t="shared" si="9"/>
        <v>0</v>
      </c>
      <c r="AA27" s="96">
        <f>$P$21*T27</f>
        <v>0</v>
      </c>
      <c r="AB27" s="96">
        <f>$P$27*U27</f>
        <v>0</v>
      </c>
      <c r="AC27" s="96">
        <f t="shared" ref="AC27:AE28" si="12">$P$21*V27</f>
        <v>0</v>
      </c>
      <c r="AD27" s="96">
        <f t="shared" si="12"/>
        <v>0</v>
      </c>
      <c r="AE27" s="15">
        <f t="shared" si="12"/>
        <v>0</v>
      </c>
      <c r="AF27" s="35">
        <f t="shared" si="8"/>
        <v>0</v>
      </c>
      <c r="AG27" s="20">
        <f t="shared" si="11"/>
        <v>0</v>
      </c>
    </row>
    <row r="28" spans="1:33" ht="15" hidden="1" customHeight="1" x14ac:dyDescent="0.35">
      <c r="A28" s="111"/>
      <c r="B28" s="118"/>
      <c r="C28" s="118"/>
      <c r="D28" s="94"/>
      <c r="E28" s="116"/>
      <c r="F28" s="8"/>
      <c r="G28" s="119"/>
      <c r="H28" s="120"/>
      <c r="I28" s="114"/>
      <c r="J28" s="114"/>
      <c r="K28" s="114"/>
      <c r="L28" s="114"/>
      <c r="M28" s="120"/>
      <c r="N28" s="114"/>
      <c r="O28" s="114"/>
      <c r="P28" s="115"/>
      <c r="R28" s="98"/>
      <c r="T28" s="99"/>
      <c r="U28" s="99"/>
      <c r="V28" s="99"/>
      <c r="W28" s="99"/>
      <c r="X28" s="99"/>
      <c r="Y28" s="97">
        <f t="shared" si="9"/>
        <v>0</v>
      </c>
      <c r="AA28" s="96">
        <f>$P$21*T28</f>
        <v>0</v>
      </c>
      <c r="AB28" s="96">
        <f>$P$21*U28</f>
        <v>0</v>
      </c>
      <c r="AC28" s="96">
        <f t="shared" si="12"/>
        <v>0</v>
      </c>
      <c r="AD28" s="96">
        <f t="shared" si="12"/>
        <v>0</v>
      </c>
      <c r="AE28" s="15">
        <f t="shared" si="12"/>
        <v>0</v>
      </c>
      <c r="AF28" s="35">
        <f t="shared" ref="AF28" si="13">SUM(AA28:AE28)</f>
        <v>0</v>
      </c>
      <c r="AG28" s="20">
        <f t="shared" si="11"/>
        <v>0</v>
      </c>
    </row>
    <row r="29" spans="1:33" ht="20.149999999999999" hidden="1" customHeight="1" thickBot="1" x14ac:dyDescent="0.4">
      <c r="A29" s="11"/>
      <c r="B29" s="100"/>
      <c r="C29" s="101"/>
      <c r="D29" s="101"/>
      <c r="E29" s="101"/>
      <c r="F29" s="101"/>
      <c r="G29" s="101"/>
      <c r="H29" s="86"/>
      <c r="I29" s="86"/>
      <c r="J29" s="86"/>
      <c r="K29" s="86"/>
      <c r="L29" s="86"/>
      <c r="M29" s="86"/>
      <c r="N29" s="86"/>
      <c r="O29" s="86"/>
      <c r="P29" s="132"/>
      <c r="R29" s="12"/>
      <c r="T29" s="24"/>
      <c r="U29" s="24"/>
      <c r="V29" s="24"/>
      <c r="W29" s="24"/>
      <c r="X29" s="24"/>
      <c r="Y29" s="25">
        <f t="shared" si="9"/>
        <v>0</v>
      </c>
      <c r="AA29" s="16">
        <f>$P$29*T29</f>
        <v>0</v>
      </c>
      <c r="AB29" s="16">
        <f t="shared" ref="AB29:AE29" si="14">$P$29*U29</f>
        <v>0</v>
      </c>
      <c r="AC29" s="16">
        <f t="shared" si="14"/>
        <v>0</v>
      </c>
      <c r="AD29" s="16">
        <f t="shared" si="14"/>
        <v>0</v>
      </c>
      <c r="AE29" s="16">
        <f t="shared" si="14"/>
        <v>0</v>
      </c>
      <c r="AF29" s="37">
        <f t="shared" ref="AF29" si="15">SUM(AA29:AE29)</f>
        <v>0</v>
      </c>
      <c r="AG29" s="21">
        <f t="shared" ref="AG29" si="16">P29-AF29</f>
        <v>0</v>
      </c>
    </row>
    <row r="30" spans="1:33" ht="20.149999999999999" customHeight="1" x14ac:dyDescent="0.35">
      <c r="A30" s="9"/>
      <c r="B30" s="10"/>
      <c r="C30" s="10"/>
      <c r="D30" s="9"/>
      <c r="E30" s="14">
        <f>SUM(E21:E29)</f>
        <v>261.19600000000003</v>
      </c>
      <c r="F30" s="14">
        <f>SUM(F21:F29)</f>
        <v>15.029</v>
      </c>
      <c r="G30" s="9"/>
      <c r="H30" s="10"/>
      <c r="I30" s="10"/>
      <c r="J30" s="10"/>
      <c r="K30" s="10"/>
      <c r="L30" s="10"/>
      <c r="M30" s="10"/>
      <c r="N30" s="10"/>
      <c r="O30" s="10"/>
      <c r="P30" s="17">
        <f>SUM(P21:P29)</f>
        <v>4925228.8899999997</v>
      </c>
      <c r="R30" s="10"/>
      <c r="T30" s="26">
        <f t="shared" ref="T30:Y30" si="17">SUM(T21:T29)</f>
        <v>1</v>
      </c>
      <c r="U30" s="26">
        <f t="shared" si="17"/>
        <v>0</v>
      </c>
      <c r="V30" s="26">
        <f t="shared" si="17"/>
        <v>0</v>
      </c>
      <c r="W30" s="26">
        <f t="shared" si="17"/>
        <v>0</v>
      </c>
      <c r="X30" s="26">
        <f t="shared" si="17"/>
        <v>0</v>
      </c>
      <c r="Y30" s="26">
        <f t="shared" si="17"/>
        <v>1</v>
      </c>
      <c r="AA30" s="17">
        <f t="shared" ref="AA30:AG30" si="18">SUM(AA21:AA29)</f>
        <v>4925228.8899999997</v>
      </c>
      <c r="AB30" s="17">
        <f t="shared" si="18"/>
        <v>0</v>
      </c>
      <c r="AC30" s="17">
        <f t="shared" si="18"/>
        <v>0</v>
      </c>
      <c r="AD30" s="17">
        <f t="shared" si="18"/>
        <v>0</v>
      </c>
      <c r="AE30" s="17">
        <f t="shared" si="18"/>
        <v>0</v>
      </c>
      <c r="AF30" s="17">
        <f t="shared" si="18"/>
        <v>4925228.8899999997</v>
      </c>
      <c r="AG30" s="17">
        <f t="shared" si="18"/>
        <v>0</v>
      </c>
    </row>
    <row r="32" spans="1:33" x14ac:dyDescent="0.35">
      <c r="N32" s="57" t="s">
        <v>89</v>
      </c>
      <c r="P32" s="3">
        <f>7224.33*1</f>
        <v>7224.33</v>
      </c>
    </row>
    <row r="33" spans="2:16" x14ac:dyDescent="0.35">
      <c r="B33" s="78"/>
      <c r="C33" s="78"/>
      <c r="D33" s="79"/>
      <c r="E33" s="79"/>
      <c r="F33" s="79"/>
      <c r="G33" s="79"/>
      <c r="H33" s="78"/>
      <c r="I33" s="78"/>
      <c r="J33" s="78"/>
      <c r="N33" s="57" t="s">
        <v>90</v>
      </c>
      <c r="P33" s="3">
        <f>7782.57*1</f>
        <v>7782.57</v>
      </c>
    </row>
    <row r="34" spans="2:16" x14ac:dyDescent="0.3">
      <c r="B34" s="80"/>
      <c r="C34" s="78"/>
      <c r="D34" s="79"/>
      <c r="E34" s="79"/>
      <c r="F34" s="79"/>
      <c r="G34" s="79"/>
      <c r="H34" s="78"/>
      <c r="I34" s="78"/>
      <c r="J34" s="78"/>
      <c r="N34" s="57" t="s">
        <v>79</v>
      </c>
      <c r="P34" s="81">
        <f>SUM(P30:P33)</f>
        <v>4940235.79</v>
      </c>
    </row>
  </sheetData>
  <autoFilter ref="A18:P28" xr:uid="{00000000-0001-0000-0000-000000000000}"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</autoFilter>
  <mergeCells count="29">
    <mergeCell ref="G25:G26"/>
    <mergeCell ref="O19:O20"/>
    <mergeCell ref="H19:I19"/>
    <mergeCell ref="J19:K19"/>
    <mergeCell ref="L19:M19"/>
    <mergeCell ref="H18:O18"/>
    <mergeCell ref="N19:N20"/>
    <mergeCell ref="U19:U20"/>
    <mergeCell ref="V19:V20"/>
    <mergeCell ref="W19:W20"/>
    <mergeCell ref="X19:X20"/>
    <mergeCell ref="P18:P19"/>
    <mergeCell ref="AA18:AF18"/>
    <mergeCell ref="AG18:AG19"/>
    <mergeCell ref="AA19:AA20"/>
    <mergeCell ref="AB19:AB20"/>
    <mergeCell ref="AC19:AC20"/>
    <mergeCell ref="AD19:AD20"/>
    <mergeCell ref="AE19:AE20"/>
    <mergeCell ref="R18:R19"/>
    <mergeCell ref="T18:Y18"/>
    <mergeCell ref="T19:T20"/>
    <mergeCell ref="F18:F20"/>
    <mergeCell ref="G18:G20"/>
    <mergeCell ref="A18:A20"/>
    <mergeCell ref="B18:B20"/>
    <mergeCell ref="C18:C20"/>
    <mergeCell ref="D18:D20"/>
    <mergeCell ref="E18:E20"/>
  </mergeCells>
  <phoneticPr fontId="8" type="noConversion"/>
  <conditionalFormatting sqref="B21">
    <cfRule type="duplicateValues" dxfId="249" priority="1"/>
    <cfRule type="duplicateValues" dxfId="248" priority="2"/>
    <cfRule type="duplicateValues" dxfId="247" priority="3"/>
    <cfRule type="duplicateValues" dxfId="246" priority="4"/>
    <cfRule type="expression" dxfId="245" priority="5" stopIfTrue="1">
      <formula>AND(COUNTIF($D$28:$D$37, B21)+COUNTIF($D$16:$D$16, B21)&gt;1,NOT(ISBLANK(B21)))</formula>
    </cfRule>
    <cfRule type="expression" dxfId="244" priority="6" stopIfTrue="1">
      <formula>AND(COUNTIF($D$28:$D$65380, B21)+COUNTIF($D$1:$D$16, B21)&gt;1,NOT(ISBLANK(B21)))</formula>
    </cfRule>
    <cfRule type="expression" dxfId="243" priority="7" stopIfTrue="1">
      <formula>AND(COUNTIF($D$17:$D$65380, B21)+COUNTIF($D$1:$D$16, B21)&gt;1,NOT(ISBLANK(B21)))</formula>
    </cfRule>
    <cfRule type="expression" dxfId="242" priority="8" stopIfTrue="1">
      <formula>AND(COUNTIF($D$1:$D$123, B21)+COUNTIF($D$142:$D$65380, B21)&gt;1,NOT(ISBLANK(B21)))</formula>
    </cfRule>
    <cfRule type="expression" dxfId="241" priority="9" stopIfTrue="1">
      <formula>AND(COUNTIF($D$1:$D$191, B21)+COUNTIF($D$214:$D$65380, B21)&gt;1,NOT(ISBLANK(B21)))</formula>
    </cfRule>
    <cfRule type="expression" dxfId="240" priority="10" stopIfTrue="1">
      <formula>AND(COUNTIF($D$1:$D$191, B21)+COUNTIF($D$214:$D$65380, B21)&gt;1,NOT(ISBLANK(B21)))</formula>
    </cfRule>
    <cfRule type="expression" dxfId="239" priority="11" stopIfTrue="1">
      <formula>AND(COUNTIF($D$1:$D$191, B21)+COUNTIF($D$214:$D$65380, B21)&gt;1,NOT(ISBLANK(B21)))</formula>
    </cfRule>
    <cfRule type="expression" dxfId="238" priority="12" stopIfTrue="1">
      <formula>AND(COUNTIF($D$474:$D$65380, B21)+COUNTIF($D$454:$D$455, B21)+COUNTIF($D$416:$D$417, B21)+COUNTIF($D$374:$D$377, B21)+COUNTIF($D$351:$D$352, B21)+COUNTIF($D$324:$D$325, B21)+COUNTIF($D$303:$D$303, B21)+COUNTIF($D$288:$D$289, B21)+COUNTIF($D$263:$D$263, B21)+COUNTIF($D$252:$D$253, B21)+COUNTIF($D$233:$D$234, B21)+COUNTIF($D$51:$D$218, B21)+COUNTIF($D$219:$D$220, B21)+COUNTIF($D$1:$D$50, B21)&gt;1,NOT(ISBLANK(B21)))</formula>
    </cfRule>
  </conditionalFormatting>
  <conditionalFormatting sqref="B21:B27">
    <cfRule type="duplicateValues" dxfId="237" priority="18"/>
  </conditionalFormatting>
  <conditionalFormatting sqref="B22">
    <cfRule type="duplicateValues" dxfId="236" priority="14"/>
    <cfRule type="duplicateValues" dxfId="235" priority="15"/>
    <cfRule type="duplicateValues" dxfId="234" priority="16"/>
  </conditionalFormatting>
  <conditionalFormatting sqref="B23">
    <cfRule type="duplicateValues" dxfId="233" priority="19"/>
    <cfRule type="duplicateValues" dxfId="232" priority="20"/>
    <cfRule type="expression" dxfId="231" priority="1251" stopIfTrue="1">
      <formula>AND(COUNTIF($C$2:$C$65291, B23)+COUNTIF(#REF!, B23)&gt;1,NOT(ISBLANK(B23)))</formula>
    </cfRule>
    <cfRule type="expression" dxfId="230" priority="1252" stopIfTrue="1">
      <formula>AND(COUNTIF($C$145:$C$65291, B23)+COUNTIF($C$125:$C$126, B23)+COUNTIF($C$87:$C$88, B23)+COUNTIF($C$45:$C$48, B23)+COUNTIF(#REF!, B23)+COUNTIF(#REF!, B23)+COUNTIF(#REF!, B23)+COUNTIF(#REF!, B23)+COUNTIF(#REF!, B23)+COUNTIF(#REF!, B23)+COUNTIF(#REF!, B23)+COUNTIF(#REF!, B23)+COUNTIF($B$9:$B$9, B23)+COUNTIF($C$2:$C$8, B23)&gt;1,NOT(ISBLANK(B23)))</formula>
    </cfRule>
  </conditionalFormatting>
  <conditionalFormatting sqref="B26:B27 B21 B23">
    <cfRule type="expression" dxfId="229" priority="1248" stopIfTrue="1">
      <formula>AND(COUNTIF($C$1:$C$65282, B21)+COUNTIF(#REF!, B21)&gt;1,NOT(ISBLANK(B21)))</formula>
    </cfRule>
  </conditionalFormatting>
  <conditionalFormatting sqref="B26:B27 B23 B21">
    <cfRule type="expression" dxfId="228" priority="1236" stopIfTrue="1">
      <formula>AND(COUNTIF($C$136:$C$65282, B21)+COUNTIF($C$116:$C$117, B21)+COUNTIF($C$78:$C$79, B21)+COUNTIF($C$36:$C$39, B21)+COUNTIF($C$23:$C$24, B21)+COUNTIF(#REF!, B21)+COUNTIF(#REF!, B21)+COUNTIF(#REF!, B21)+COUNTIF(#REF!, B21)+COUNTIF(#REF!, B21)+COUNTIF(#REF!, B21)+COUNTIF(#REF!, B21)+COUNTIF(#REF!, B21)+COUNTIF($C$1:$C$5, B21)&gt;1,NOT(ISBLANK(B21)))</formula>
    </cfRule>
  </conditionalFormatting>
  <conditionalFormatting sqref="B26:B27">
    <cfRule type="duplicateValues" dxfId="227" priority="1239"/>
    <cfRule type="expression" dxfId="226" priority="1240" stopIfTrue="1">
      <formula>AND(COUNTIF($D$28:$D$37, B26)+COUNTIF($D$16:$D$16, B26)&gt;1,NOT(ISBLANK(B26)))</formula>
    </cfRule>
    <cfRule type="expression" dxfId="225" priority="1241" stopIfTrue="1">
      <formula>AND(COUNTIF($D$28:$D$65380, B26)+COUNTIF($D$1:$D$16, B26)&gt;1,NOT(ISBLANK(B26)))</formula>
    </cfRule>
    <cfRule type="expression" dxfId="224" priority="1242" stopIfTrue="1">
      <formula>AND(COUNTIF($D$17:$D$65380, B26)+COUNTIF($D$1:$D$16, B26)&gt;1,NOT(ISBLANK(B26)))</formula>
    </cfRule>
    <cfRule type="expression" dxfId="223" priority="1243" stopIfTrue="1">
      <formula>AND(COUNTIF($D$1:$D$123, B26)+COUNTIF($D$142:$D$65380, B26)&gt;1,NOT(ISBLANK(B26)))</formula>
    </cfRule>
    <cfRule type="expression" dxfId="222" priority="1245" stopIfTrue="1">
      <formula>AND(COUNTIF($D$1:$D$191, B26)+COUNTIF($D$214:$D$65380, B26)&gt;1,NOT(ISBLANK(B26)))</formula>
    </cfRule>
    <cfRule type="expression" dxfId="221" priority="1246" stopIfTrue="1">
      <formula>AND(COUNTIF($D$1:$D$191, B26)+COUNTIF($D$214:$D$65380, B26)&gt;1,NOT(ISBLANK(B26)))</formula>
    </cfRule>
    <cfRule type="expression" dxfId="220" priority="1247" stopIfTrue="1">
      <formula>AND(COUNTIF($D$474:$D$65380, B26)+COUNTIF($D$454:$D$455, B26)+COUNTIF($D$416:$D$417, B26)+COUNTIF($D$374:$D$377, B26)+COUNTIF($D$351:$D$352, B26)+COUNTIF($D$324:$D$325, B26)+COUNTIF($D$303:$D$303, B26)+COUNTIF($D$288:$D$289, B26)+COUNTIF($D$263:$D$263, B26)+COUNTIF($D$252:$D$253, B26)+COUNTIF($D$233:$D$234, B26)+COUNTIF($D$51:$D$218, B26)+COUNTIF($D$219:$D$220, B26)+COUNTIF($D$1:$D$50, B26)&gt;1,NOT(ISBLANK(B26)))</formula>
    </cfRule>
    <cfRule type="expression" dxfId="219" priority="1244" stopIfTrue="1">
      <formula>AND(COUNTIF($D$1:$D$191, B26)+COUNTIF($D$214:$D$65380, B26)&gt;1,NOT(ISBLANK(B26)))</formula>
    </cfRule>
  </conditionalFormatting>
  <conditionalFormatting sqref="B27">
    <cfRule type="duplicateValues" dxfId="218" priority="22"/>
    <cfRule type="duplicateValues" dxfId="217" priority="23"/>
    <cfRule type="duplicateValues" dxfId="216" priority="24"/>
  </conditionalFormatting>
  <conditionalFormatting sqref="B28">
    <cfRule type="duplicateValues" dxfId="215" priority="1190"/>
    <cfRule type="duplicateValues" dxfId="214" priority="1191"/>
    <cfRule type="duplicateValues" dxfId="213" priority="1192"/>
  </conditionalFormatting>
  <conditionalFormatting sqref="B29:B1048576 B1:B20">
    <cfRule type="duplicateValues" dxfId="212" priority="347"/>
  </conditionalFormatting>
  <conditionalFormatting sqref="L4">
    <cfRule type="expression" dxfId="211" priority="1221" stopIfTrue="1">
      <formula>AND(COUNTIF($C$1:$C$65460, L4)+COUNTIF(#REF!, L4)&gt;1,NOT(ISBLANK(L4)))</formula>
    </cfRule>
    <cfRule type="expression" dxfId="210" priority="1220" stopIfTrue="1">
      <formula>AND(COUNTIF($C$314:$C$65460, L4)+COUNTIF($C$294:$C$295, L4)+COUNTIF($C$256:$C$257, L4)+COUNTIF($C$214:$C$217, L4)+COUNTIF($C$191:$C$192, L4)+COUNTIF($C$164:$C$165, L4)+COUNTIF($C$143:$C$143, L4)+COUNTIF($C$128:$C$129, L4)+COUNTIF($C$103:$C$103, L4)+COUNTIF($C$92:$C$93, L4)+COUNTIF($C$73:$C$74, L4)+COUNTIF($C$29:$C$56, L4)+COUNTIF($C$58:$C$60, L4)+COUNTIF($C$1:$C$27, L4)&gt;1,NOT(ISBLANK(L4)))</formula>
    </cfRule>
  </conditionalFormatting>
  <conditionalFormatting sqref="M4">
    <cfRule type="expression" dxfId="209" priority="1223" stopIfTrue="1">
      <formula>AND(COUNTIF($D$314:$D$65460, M4)+COUNTIF(#REF!, M4)+COUNTIF($D$1:$D$27, M4)+COUNTIF($D$294:$D$295, M4)+COUNTIF($D$256:$D$257, M4)+COUNTIF($D$214:$D$217, M4)+COUNTIF($D$191:$D$192, M4)+COUNTIF($D$164:$D$165, M4)+COUNTIF($D$143:$D$143, M4)+COUNTIF($D$128:$D$129, M4)+COUNTIF($D$103:$D$103, M4)+COUNTIF($D$92:$D$93, M4)+COUNTIF($D$73:$D$74, M4)+COUNTIF($D$58:$D$60, M4)&gt;1,NOT(ISBLANK(M4)))</formula>
    </cfRule>
    <cfRule type="expression" dxfId="208" priority="1224" stopIfTrue="1">
      <formula>AND(COUNTIF($D$294:$D$65460, M4)+COUNTIF($D$1:$D$27, M4)+COUNTIF($D$256:$D$257, M4)+COUNTIF(#REF!, M4)+COUNTIF($D$214:$D$217, M4)+COUNTIF($D$191:$D$192, M4)+COUNTIF($D$164:$D$165, M4)+COUNTIF($D$143:$D$143, M4)+COUNTIF($D$128:$D$129, M4)+COUNTIF($D$103:$D$103, M4)+COUNTIF($D$92:$D$93, M4)+COUNTIF($D$73:$D$74, M4)+COUNTIF($D$58:$D$60, M4)&gt;1,NOT(ISBLANK(M4)))</formula>
    </cfRule>
    <cfRule type="expression" dxfId="207" priority="1225" stopIfTrue="1">
      <formula>AND(COUNTIF($D$256:$D$65460, M4)+COUNTIF($D$1:$D$27, M4)+COUNTIF(#REF!, M4)+COUNTIF($D$214:$D$217, M4)+COUNTIF($D$191:$D$192, M4)+COUNTIF($D$164:$D$165, M4)+COUNTIF($D$143:$D$143, M4)+COUNTIF($D$128:$D$129, M4)+COUNTIF($D$103:$D$103, M4)+COUNTIF($D$92:$D$93, M4)+COUNTIF($D$73:$D$74, M4)+COUNTIF($D$58:$D$60, M4)&gt;1,NOT(ISBLANK(M4)))</formula>
    </cfRule>
    <cfRule type="expression" dxfId="206" priority="1226" stopIfTrue="1">
      <formula>AND(COUNTIF($D$214:$D$65460, M4)+COUNTIF(#REF!, M4)+COUNTIF($D$1:$D$27, M4)+COUNTIF($D$191:$D$192, M4)+COUNTIF($D$164:$D$165, M4)+COUNTIF($D$143:$D$143, M4)+COUNTIF($D$128:$D$129, M4)+COUNTIF($D$103:$D$103, M4)+COUNTIF($D$92:$D$93, M4)+COUNTIF($D$73:$D$74, M4)+COUNTIF($D$58:$D$60, M4)&gt;1,NOT(ISBLANK(M4)))</formula>
    </cfRule>
    <cfRule type="expression" dxfId="205" priority="1227" stopIfTrue="1">
      <formula>AND(COUNTIF($D$214:$D$65460, M4)+COUNTIF($D$191:$D$192, M4)+COUNTIF($D$164:$D$165, M4)+COUNTIF($D$143:$D$143, M4)+COUNTIF($D$128:$D$129, M4)+COUNTIF($D$1:$D$27, M4)+COUNTIF(#REF!, M4)+COUNTIF($D$103:$D$103, M4)+COUNTIF($D$92:$D$93, M4)+COUNTIF(#REF!, M4)+COUNTIF($D$73:$D$74, M4)+COUNTIF($D$51:$D$51, M4)+COUNTIF($D$53:$D$60, M4)+COUNTIF(#REF!, M4)&gt;1,NOT(ISBLANK(M4)))</formula>
    </cfRule>
    <cfRule type="expression" dxfId="204" priority="1228" stopIfTrue="1">
      <formula>AND(COUNTIF($D$191:$D$65460, M4)+COUNTIF($D$164:$D$165, M4)+COUNTIF($D$143:$D$143, M4)+COUNTIF($D$128:$D$129, M4)+COUNTIF($D$1:$D$27, M4)+COUNTIF(#REF!, M4)+COUNTIF($D$103:$D$103, M4)+COUNTIF($D$92:$D$93, M4)+COUNTIF(#REF!, M4)+COUNTIF($D$73:$D$74, M4)+COUNTIF($D$51:$D$51, M4)+COUNTIF($D$53:$D$60, M4)+COUNTIF(#REF!, M4)&gt;1,NOT(ISBLANK(M4)))</formula>
    </cfRule>
    <cfRule type="expression" dxfId="203" priority="1229" stopIfTrue="1">
      <formula>AND(COUNTIF($F$369:$F$65454, M4)+COUNTIF($F$1:$F$27, M4)+COUNTIF(#REF!, M4)+COUNTIF($F$352:$F$353, M4)+COUNTIF($F$332:$F$333, M4)+COUNTIF($F$294:$F$295, M4)+COUNTIF($F$252:$F$255, M4)+COUNTIF($F$229:$F$230, M4)+COUNTIF($F$202:$F$203, M4)+COUNTIF($F$181:$F$181, M4)+COUNTIF($F$166:$F$167, M4)+COUNTIF($F$141:$F$141, M4)+COUNTIF($F$130:$F$131, M4)+COUNTIF($F$111:$F$112, M4)+COUNTIF($F$96:$F$98, M4)&gt;1,NOT(ISBLANK(M4)))</formula>
    </cfRule>
    <cfRule type="expression" dxfId="202" priority="1230" stopIfTrue="1">
      <formula>AND(COUNTIF($F$352:$F$65454, M4)+COUNTIF(#REF!, M4)+COUNTIF($F$1:$F$27, M4)+COUNTIF($F$332:$F$333, M4)+COUNTIF($F$294:$F$295, M4)+COUNTIF($F$252:$F$255, M4)+COUNTIF($F$229:$F$230, M4)+COUNTIF($F$202:$F$203, M4)+COUNTIF($F$181:$F$181, M4)+COUNTIF($F$166:$F$167, M4)+COUNTIF($F$141:$F$141, M4)+COUNTIF($F$130:$F$131, M4)+COUNTIF($F$111:$F$112, M4)+COUNTIF($F$96:$F$98, M4)&gt;1,NOT(ISBLANK(M4)))</formula>
    </cfRule>
    <cfRule type="expression" dxfId="201" priority="1231" stopIfTrue="1">
      <formula>AND(COUNTIF($F$332:$F$65454, M4)+COUNTIF($F$1:$F$27, M4)+COUNTIF($F$294:$F$295, M4)+COUNTIF(#REF!, M4)+COUNTIF($F$252:$F$255, M4)+COUNTIF($F$229:$F$230, M4)+COUNTIF($F$202:$F$203, M4)+COUNTIF($F$181:$F$181, M4)+COUNTIF($F$166:$F$167, M4)+COUNTIF($F$141:$F$141, M4)+COUNTIF($F$130:$F$131, M4)+COUNTIF($F$111:$F$112, M4)+COUNTIF($F$96:$F$98, M4)&gt;1,NOT(ISBLANK(M4)))</formula>
    </cfRule>
    <cfRule type="expression" dxfId="200" priority="1232" stopIfTrue="1">
      <formula>AND(COUNTIF($F$294:$F$65454, M4)+COUNTIF($F$1:$F$27, M4)+COUNTIF(#REF!, M4)+COUNTIF($F$252:$F$255, M4)+COUNTIF($F$229:$F$230, M4)+COUNTIF($F$202:$F$203, M4)+COUNTIF($F$181:$F$181, M4)+COUNTIF($F$166:$F$167, M4)+COUNTIF($F$141:$F$141, M4)+COUNTIF($F$130:$F$131, M4)+COUNTIF($F$111:$F$112, M4)+COUNTIF($F$96:$F$98, M4)&gt;1,NOT(ISBLANK(M4)))</formula>
    </cfRule>
    <cfRule type="expression" dxfId="199" priority="1233" stopIfTrue="1">
      <formula>AND(COUNTIF($F$252:$F$65454, M4)+COUNTIF(#REF!, M4)+COUNTIF($F$1:$F$27, M4)+COUNTIF($F$229:$F$230, M4)+COUNTIF($F$202:$F$203, M4)+COUNTIF($F$181:$F$181, M4)+COUNTIF($F$166:$F$167, M4)+COUNTIF($F$141:$F$141, M4)+COUNTIF($F$130:$F$131, M4)+COUNTIF($F$111:$F$112, M4)+COUNTIF($F$96:$F$98, M4)&gt;1,NOT(ISBLANK(M4)))</formula>
    </cfRule>
    <cfRule type="expression" dxfId="198" priority="1234" stopIfTrue="1">
      <formula>AND(COUNTIF($F$252:$F$65454, M4)+COUNTIF($F$229:$F$230, M4)+COUNTIF($F$202:$F$203, M4)+COUNTIF($F$181:$F$181, M4)+COUNTIF($F$166:$F$167, M4)+COUNTIF($F$1:$F$27, M4)+COUNTIF(#REF!, M4)+COUNTIF($F$141:$F$141, M4)+COUNTIF($F$130:$F$131, M4)+COUNTIF(#REF!, M4)+COUNTIF($F$111:$F$112, M4)+COUNTIF($F$89:$F$89, M4)+COUNTIF($F$91:$F$98, M4)+COUNTIF(#REF!, M4)&gt;1,NOT(ISBLANK(M4)))</formula>
    </cfRule>
    <cfRule type="expression" dxfId="197" priority="1235" stopIfTrue="1">
      <formula>AND(COUNTIF($F$229:$F$65454, M4)+COUNTIF($F$202:$F$203, M4)+COUNTIF($F$181:$F$181, M4)+COUNTIF($F$166:$F$167, M4)+COUNTIF($F$1:$F$27, M4)+COUNTIF(#REF!, M4)+COUNTIF($F$141:$F$141, M4)+COUNTIF($F$130:$F$131, M4)+COUNTIF(#REF!, M4)+COUNTIF($F$111:$F$112, M4)+COUNTIF($F$89:$F$89, M4)+COUNTIF($F$91:$F$98, M4)+COUNTIF(#REF!, M4)&gt;1,NOT(ISBLANK(M4)))</formula>
    </cfRule>
    <cfRule type="expression" dxfId="196" priority="1222" stopIfTrue="1">
      <formula>AND(COUNTIF($D$331:$D$65460, M4)+COUNTIF($D$1:$D$27, M4)+COUNTIF(#REF!, M4)+COUNTIF($D$314:$D$315, M4)+COUNTIF($D$294:$D$295, M4)+COUNTIF($D$256:$D$257, M4)+COUNTIF($D$214:$D$217, M4)+COUNTIF($D$191:$D$192, M4)+COUNTIF($D$164:$D$165, M4)+COUNTIF($D$143:$D$143, M4)+COUNTIF($D$128:$D$129, M4)+COUNTIF($D$103:$D$103, M4)+COUNTIF($D$92:$D$93, M4)+COUNTIF($D$73:$D$74, M4)+COUNTIF($D$58:$D$60, M4)&gt;1,NOT(ISBLANK(M4)))</formula>
    </cfRule>
  </conditionalFormatting>
  <printOptions horizontalCentered="1"/>
  <pageMargins left="0.25" right="0.25" top="0.75" bottom="0.75" header="0.3" footer="0.3"/>
  <pageSetup paperSize="9" scale="37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0DD7AA-E2CC-4325-BB1A-65DAE33EC798}">
  <dimension ref="B2:R6"/>
  <sheetViews>
    <sheetView workbookViewId="0">
      <selection activeCell="U5" sqref="U5"/>
    </sheetView>
  </sheetViews>
  <sheetFormatPr defaultRowHeight="14.5" x14ac:dyDescent="0.35"/>
  <cols>
    <col min="2" max="2" width="12.7265625" customWidth="1"/>
    <col min="5" max="5" width="13.26953125" customWidth="1"/>
    <col min="6" max="6" width="14.7265625" customWidth="1"/>
    <col min="7" max="7" width="13.54296875" customWidth="1"/>
    <col min="8" max="15" width="0" hidden="1" customWidth="1"/>
    <col min="16" max="16" width="16.1796875" customWidth="1"/>
    <col min="17" max="17" width="0" hidden="1" customWidth="1"/>
    <col min="18" max="18" width="27" customWidth="1"/>
  </cols>
  <sheetData>
    <row r="2" spans="2:18" ht="15" thickBot="1" x14ac:dyDescent="0.4"/>
    <row r="3" spans="2:18" ht="56" thickBot="1" x14ac:dyDescent="0.4">
      <c r="B3" s="58" t="s">
        <v>54</v>
      </c>
      <c r="C3" s="58" t="s">
        <v>55</v>
      </c>
      <c r="D3" s="58" t="s">
        <v>6</v>
      </c>
      <c r="E3" s="58" t="s">
        <v>56</v>
      </c>
      <c r="F3" s="58" t="s">
        <v>57</v>
      </c>
      <c r="G3" s="59" t="s">
        <v>58</v>
      </c>
      <c r="H3" s="60" t="s">
        <v>59</v>
      </c>
      <c r="I3" s="60" t="s">
        <v>60</v>
      </c>
      <c r="J3" s="61" t="s">
        <v>61</v>
      </c>
      <c r="K3" s="60" t="s">
        <v>62</v>
      </c>
      <c r="L3" s="60" t="s">
        <v>63</v>
      </c>
      <c r="M3" s="60" t="s">
        <v>64</v>
      </c>
      <c r="N3" s="60" t="s">
        <v>65</v>
      </c>
      <c r="O3" s="60" t="s">
        <v>66</v>
      </c>
      <c r="P3" s="60" t="s">
        <v>76</v>
      </c>
      <c r="Q3" s="60" t="s">
        <v>67</v>
      </c>
      <c r="R3" s="60" t="s">
        <v>75</v>
      </c>
    </row>
    <row r="4" spans="2:18" ht="60" customHeight="1" x14ac:dyDescent="0.35">
      <c r="B4" s="62" t="s">
        <v>70</v>
      </c>
      <c r="C4" s="63" t="s">
        <v>68</v>
      </c>
      <c r="D4" s="64" t="s">
        <v>69</v>
      </c>
      <c r="E4" s="65" t="s">
        <v>71</v>
      </c>
      <c r="F4" s="66" t="s">
        <v>72</v>
      </c>
      <c r="G4" s="64">
        <v>45393</v>
      </c>
      <c r="H4" s="67">
        <v>26.861743999999998</v>
      </c>
      <c r="I4" s="68">
        <v>0.46323200000000003</v>
      </c>
      <c r="J4" s="69">
        <v>26.861743999999998</v>
      </c>
      <c r="K4" s="70">
        <v>0</v>
      </c>
      <c r="L4" s="71"/>
      <c r="M4" s="71"/>
      <c r="N4" s="71"/>
      <c r="O4" s="71">
        <v>0</v>
      </c>
      <c r="P4" s="74">
        <v>26.861743999999998</v>
      </c>
      <c r="Q4" s="72">
        <v>0</v>
      </c>
      <c r="R4" s="193" t="s">
        <v>77</v>
      </c>
    </row>
    <row r="5" spans="2:18" ht="15.5" x14ac:dyDescent="0.35">
      <c r="B5" s="62" t="s">
        <v>70</v>
      </c>
      <c r="C5" s="63" t="s">
        <v>68</v>
      </c>
      <c r="D5" s="64" t="s">
        <v>69</v>
      </c>
      <c r="E5" s="65" t="s">
        <v>73</v>
      </c>
      <c r="F5" s="66" t="s">
        <v>74</v>
      </c>
      <c r="G5" s="64">
        <v>45397</v>
      </c>
      <c r="H5" s="73">
        <v>126.634</v>
      </c>
      <c r="I5" s="68">
        <v>2.1840000000000002</v>
      </c>
      <c r="J5" s="69">
        <v>126.634</v>
      </c>
      <c r="K5" s="70"/>
      <c r="L5" s="71"/>
      <c r="M5" s="71"/>
      <c r="N5" s="71"/>
      <c r="O5" s="71"/>
      <c r="P5" s="74">
        <v>126.634</v>
      </c>
      <c r="Q5" s="72">
        <v>0</v>
      </c>
      <c r="R5" s="194"/>
    </row>
    <row r="6" spans="2:18" s="77" customFormat="1" x14ac:dyDescent="0.35">
      <c r="B6" s="195" t="s">
        <v>29</v>
      </c>
      <c r="C6" s="196"/>
      <c r="D6" s="197"/>
      <c r="E6" s="75">
        <v>160</v>
      </c>
      <c r="F6" s="75"/>
      <c r="G6" s="75"/>
      <c r="H6" s="75"/>
      <c r="I6" s="75"/>
      <c r="J6" s="75"/>
      <c r="K6" s="75"/>
      <c r="L6" s="75"/>
      <c r="M6" s="75"/>
      <c r="N6" s="75"/>
      <c r="O6" s="75"/>
      <c r="P6" s="76">
        <f>SUM(P4:P5)</f>
        <v>153.495744</v>
      </c>
      <c r="Q6" s="75"/>
      <c r="R6" s="75"/>
    </row>
  </sheetData>
  <mergeCells count="2">
    <mergeCell ref="R4:R5"/>
    <mergeCell ref="B6:D6"/>
  </mergeCells>
  <conditionalFormatting sqref="E4:E5">
    <cfRule type="containsText" dxfId="195" priority="1" operator="containsText" text="proto">
      <formula>NOT(ISERROR(SEARCH("proto",E4)))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547A7-D1B5-4A88-918A-3701F4B0E907}">
  <sheetPr>
    <pageSetUpPr fitToPage="1"/>
  </sheetPr>
  <dimension ref="A1:AK53"/>
  <sheetViews>
    <sheetView tabSelected="1" zoomScale="56" zoomScaleNormal="80" workbookViewId="0">
      <pane xSplit="4" ySplit="10" topLeftCell="E11" activePane="bottomRight" state="frozen"/>
      <selection pane="topRight" activeCell="E1" sqref="E1"/>
      <selection pane="bottomLeft" activeCell="A11" sqref="A11"/>
      <selection pane="bottomRight" activeCell="A20" sqref="A20:O20"/>
    </sheetView>
  </sheetViews>
  <sheetFormatPr defaultColWidth="9.1796875" defaultRowHeight="14.5" x14ac:dyDescent="0.35"/>
  <cols>
    <col min="1" max="1" width="3.453125" style="4" customWidth="1"/>
    <col min="2" max="2" width="10" style="1" customWidth="1"/>
    <col min="3" max="3" width="11.26953125" style="1" customWidth="1"/>
    <col min="4" max="4" width="12.54296875" style="4" customWidth="1"/>
    <col min="5" max="6" width="12.7265625" style="4" customWidth="1"/>
    <col min="7" max="7" width="14.1796875" style="4" customWidth="1"/>
    <col min="8" max="8" width="14.81640625" style="4" customWidth="1"/>
    <col min="9" max="9" width="12.7265625" style="4" customWidth="1"/>
    <col min="10" max="10" width="11.81640625" style="4" customWidth="1"/>
    <col min="11" max="11" width="14.7265625" style="4" customWidth="1"/>
    <col min="12" max="13" width="10.7265625" style="1" customWidth="1"/>
    <col min="14" max="14" width="13.1796875" style="1" customWidth="1"/>
    <col min="15" max="18" width="15.54296875" style="1" customWidth="1"/>
    <col min="19" max="19" width="3.1796875" style="1" customWidth="1"/>
    <col min="20" max="20" width="28.1796875" style="1" customWidth="1"/>
    <col min="21" max="21" width="3.1796875" style="1" customWidth="1"/>
    <col min="22" max="27" width="8.7265625" style="1" customWidth="1"/>
    <col min="28" max="28" width="3.1796875" style="1" customWidth="1"/>
    <col min="29" max="29" width="14.26953125" style="1" customWidth="1"/>
    <col min="30" max="30" width="13.26953125" style="1" customWidth="1"/>
    <col min="31" max="32" width="10.7265625" style="1" customWidth="1"/>
    <col min="33" max="33" width="11.26953125" style="1" customWidth="1"/>
    <col min="34" max="34" width="8.1796875" style="1" customWidth="1"/>
    <col min="35" max="35" width="38.1796875" style="1" customWidth="1"/>
    <col min="36" max="16384" width="9.1796875" style="1"/>
  </cols>
  <sheetData>
    <row r="1" spans="1:18" ht="15" thickBot="1" x14ac:dyDescent="0.4">
      <c r="A1" s="13" t="s">
        <v>0</v>
      </c>
      <c r="D1" s="38" t="s">
        <v>49</v>
      </c>
    </row>
    <row r="2" spans="1:18" x14ac:dyDescent="0.35">
      <c r="A2" s="13" t="s">
        <v>21</v>
      </c>
      <c r="D2" s="3" t="s">
        <v>50</v>
      </c>
    </row>
    <row r="3" spans="1:18" x14ac:dyDescent="0.35">
      <c r="A3" s="6"/>
      <c r="D3" s="1"/>
    </row>
    <row r="4" spans="1:18" x14ac:dyDescent="0.35">
      <c r="A4" s="13" t="s">
        <v>22</v>
      </c>
      <c r="D4" s="45" t="s">
        <v>38</v>
      </c>
      <c r="E4" s="28" t="s">
        <v>35</v>
      </c>
      <c r="F4" s="28"/>
      <c r="G4" s="28"/>
      <c r="H4" s="28"/>
      <c r="I4" s="28"/>
    </row>
    <row r="5" spans="1:18" x14ac:dyDescent="0.35">
      <c r="A5" s="6"/>
      <c r="D5" s="2" t="s">
        <v>29</v>
      </c>
      <c r="E5" s="40">
        <v>302</v>
      </c>
      <c r="F5" s="40"/>
      <c r="G5" s="40"/>
      <c r="H5" s="40"/>
      <c r="I5" s="40"/>
      <c r="J5" s="55"/>
    </row>
    <row r="6" spans="1:18" ht="16" x14ac:dyDescent="0.35">
      <c r="A6" s="6"/>
      <c r="D6" s="2" t="s">
        <v>148</v>
      </c>
      <c r="E6" s="41">
        <v>244</v>
      </c>
      <c r="F6" s="41"/>
      <c r="G6" s="41"/>
      <c r="H6" s="41"/>
      <c r="I6" s="41"/>
      <c r="O6" s="112"/>
      <c r="P6" s="112"/>
      <c r="Q6" s="112"/>
      <c r="R6" s="112"/>
    </row>
    <row r="7" spans="1:18" x14ac:dyDescent="0.35">
      <c r="A7" s="6"/>
      <c r="D7" s="2" t="s">
        <v>2</v>
      </c>
      <c r="E7" s="30">
        <f>E5-E6</f>
        <v>58</v>
      </c>
      <c r="F7" s="30"/>
      <c r="G7" s="30"/>
      <c r="H7" s="30"/>
      <c r="I7" s="30"/>
    </row>
    <row r="8" spans="1:18" ht="5.15" customHeight="1" thickBot="1" x14ac:dyDescent="0.4">
      <c r="A8" s="6"/>
      <c r="D8" s="1"/>
    </row>
    <row r="9" spans="1:18" ht="15" thickBot="1" x14ac:dyDescent="0.4">
      <c r="A9" s="13" t="s">
        <v>23</v>
      </c>
      <c r="D9" s="39">
        <v>45901</v>
      </c>
      <c r="E9" s="42">
        <v>30</v>
      </c>
      <c r="F9" s="42"/>
      <c r="G9" s="42"/>
      <c r="H9" s="42"/>
      <c r="I9" s="42"/>
      <c r="J9" s="3" t="s">
        <v>3</v>
      </c>
      <c r="K9" s="135">
        <f>O52</f>
        <v>23491296.98</v>
      </c>
      <c r="L9" s="3" t="s">
        <v>32</v>
      </c>
    </row>
    <row r="10" spans="1:18" ht="5.15" customHeight="1" x14ac:dyDescent="0.35">
      <c r="A10" s="13"/>
      <c r="D10" s="1"/>
      <c r="E10" s="1"/>
      <c r="F10" s="1"/>
      <c r="G10" s="1"/>
      <c r="H10" s="1"/>
      <c r="I10" s="1"/>
      <c r="J10" s="13"/>
    </row>
    <row r="11" spans="1:18" x14ac:dyDescent="0.35">
      <c r="A11" s="13" t="s">
        <v>33</v>
      </c>
      <c r="D11" s="2" t="s">
        <v>24</v>
      </c>
      <c r="E11" s="33">
        <f>V52</f>
        <v>3</v>
      </c>
      <c r="F11" s="33"/>
      <c r="G11" s="33"/>
      <c r="H11" s="33"/>
      <c r="I11" s="33"/>
      <c r="J11" s="46">
        <f>E11/$E$9</f>
        <v>0.1</v>
      </c>
      <c r="K11" s="136">
        <f>AC52</f>
        <v>2394199</v>
      </c>
      <c r="L11" s="46">
        <f>K11/$K$9</f>
        <v>0.10191855315772352</v>
      </c>
    </row>
    <row r="12" spans="1:18" x14ac:dyDescent="0.35">
      <c r="A12" s="5"/>
      <c r="D12" s="2" t="s">
        <v>25</v>
      </c>
      <c r="E12" s="33">
        <f>W52</f>
        <v>0</v>
      </c>
      <c r="F12" s="33"/>
      <c r="G12" s="33"/>
      <c r="H12" s="33"/>
      <c r="I12" s="33"/>
      <c r="J12" s="46">
        <f t="shared" ref="J12:J16" si="0">E12/$E$9</f>
        <v>0</v>
      </c>
      <c r="K12" s="136">
        <f>AD52</f>
        <v>0</v>
      </c>
      <c r="L12" s="46">
        <f t="shared" ref="L12:L16" si="1">K12/$K$9</f>
        <v>0</v>
      </c>
    </row>
    <row r="13" spans="1:18" x14ac:dyDescent="0.35">
      <c r="A13" s="5"/>
      <c r="D13" s="2" t="s">
        <v>26</v>
      </c>
      <c r="E13" s="33">
        <f>X52</f>
        <v>0</v>
      </c>
      <c r="F13" s="33"/>
      <c r="G13" s="33"/>
      <c r="H13" s="33"/>
      <c r="I13" s="33"/>
      <c r="J13" s="46">
        <f t="shared" si="0"/>
        <v>0</v>
      </c>
      <c r="K13" s="136">
        <f>AE52</f>
        <v>0</v>
      </c>
      <c r="L13" s="46">
        <f t="shared" si="1"/>
        <v>0</v>
      </c>
    </row>
    <row r="14" spans="1:18" x14ac:dyDescent="0.35">
      <c r="A14" s="5"/>
      <c r="D14" s="2" t="s">
        <v>27</v>
      </c>
      <c r="E14" s="33">
        <f>Y52</f>
        <v>0</v>
      </c>
      <c r="F14" s="33"/>
      <c r="G14" s="33"/>
      <c r="H14" s="33"/>
      <c r="I14" s="33"/>
      <c r="J14" s="46">
        <f t="shared" si="0"/>
        <v>0</v>
      </c>
      <c r="K14" s="136">
        <f>AF52</f>
        <v>0</v>
      </c>
      <c r="L14" s="46">
        <f t="shared" si="1"/>
        <v>0</v>
      </c>
    </row>
    <row r="15" spans="1:18" ht="16" x14ac:dyDescent="0.35">
      <c r="A15" s="5"/>
      <c r="D15" s="28" t="s">
        <v>28</v>
      </c>
      <c r="E15" s="34">
        <f>Z52</f>
        <v>0</v>
      </c>
      <c r="F15" s="34"/>
      <c r="G15" s="34"/>
      <c r="H15" s="34"/>
      <c r="I15" s="34"/>
      <c r="J15" s="46">
        <f t="shared" si="0"/>
        <v>0</v>
      </c>
      <c r="K15" s="137">
        <f>AG52</f>
        <v>0</v>
      </c>
      <c r="L15" s="46">
        <f t="shared" si="1"/>
        <v>0</v>
      </c>
    </row>
    <row r="16" spans="1:18" x14ac:dyDescent="0.35">
      <c r="A16" s="5"/>
      <c r="D16" s="27" t="s">
        <v>29</v>
      </c>
      <c r="E16" s="47">
        <f>SUM(E11:E15)</f>
        <v>3</v>
      </c>
      <c r="F16" s="47"/>
      <c r="G16" s="47"/>
      <c r="H16" s="47"/>
      <c r="I16" s="47"/>
      <c r="J16" s="49">
        <f t="shared" si="0"/>
        <v>0.1</v>
      </c>
      <c r="K16" s="134">
        <f>SUM(K11:K15)</f>
        <v>2394199</v>
      </c>
      <c r="L16" s="49">
        <f t="shared" si="1"/>
        <v>0.10191855315772352</v>
      </c>
    </row>
    <row r="17" spans="1:37" x14ac:dyDescent="0.35">
      <c r="A17" s="5"/>
      <c r="D17" s="6"/>
      <c r="E17" s="6"/>
      <c r="F17" s="6"/>
      <c r="G17" s="6"/>
      <c r="H17" s="6"/>
      <c r="I17" s="6"/>
      <c r="J17" s="6"/>
    </row>
    <row r="18" spans="1:37" ht="22.5" customHeight="1" x14ac:dyDescent="0.35">
      <c r="J18" s="187" t="s">
        <v>18</v>
      </c>
      <c r="K18" s="187"/>
      <c r="L18" s="187"/>
      <c r="M18" s="187"/>
      <c r="N18" s="187"/>
      <c r="P18" s="165"/>
      <c r="Q18" s="203"/>
      <c r="R18" s="204"/>
      <c r="T18" s="172" t="s">
        <v>36</v>
      </c>
      <c r="V18" s="181" t="s">
        <v>31</v>
      </c>
      <c r="W18" s="182"/>
      <c r="X18" s="182"/>
      <c r="Y18" s="182"/>
      <c r="Z18" s="182"/>
      <c r="AA18" s="183"/>
      <c r="AC18" s="181" t="s">
        <v>30</v>
      </c>
      <c r="AD18" s="182"/>
      <c r="AE18" s="182"/>
      <c r="AF18" s="182"/>
      <c r="AG18" s="182"/>
      <c r="AH18" s="183"/>
      <c r="AI18" s="184" t="s">
        <v>34</v>
      </c>
    </row>
    <row r="19" spans="1:37" ht="21" customHeight="1" x14ac:dyDescent="0.35">
      <c r="K19" s="192" t="s">
        <v>38</v>
      </c>
      <c r="L19" s="192"/>
      <c r="O19" s="166"/>
      <c r="P19" s="161"/>
      <c r="Q19" s="164"/>
      <c r="R19" s="161"/>
      <c r="T19" s="186"/>
      <c r="V19" s="178" t="s">
        <v>24</v>
      </c>
      <c r="W19" s="178" t="s">
        <v>25</v>
      </c>
      <c r="X19" s="178" t="s">
        <v>26</v>
      </c>
      <c r="Y19" s="178" t="s">
        <v>27</v>
      </c>
      <c r="Z19" s="178" t="s">
        <v>28</v>
      </c>
      <c r="AA19" s="43" t="s">
        <v>29</v>
      </c>
      <c r="AC19" s="178" t="s">
        <v>24</v>
      </c>
      <c r="AD19" s="178" t="s">
        <v>25</v>
      </c>
      <c r="AE19" s="178" t="s">
        <v>26</v>
      </c>
      <c r="AF19" s="178" t="s">
        <v>27</v>
      </c>
      <c r="AG19" s="178" t="s">
        <v>28</v>
      </c>
      <c r="AH19" s="43" t="s">
        <v>29</v>
      </c>
      <c r="AI19" s="185"/>
    </row>
    <row r="20" spans="1:37" ht="44" thickBot="1" x14ac:dyDescent="0.4">
      <c r="A20" s="168" t="s">
        <v>4</v>
      </c>
      <c r="B20" s="168" t="s">
        <v>5</v>
      </c>
      <c r="C20" s="169" t="s">
        <v>6</v>
      </c>
      <c r="D20" s="169" t="s">
        <v>187</v>
      </c>
      <c r="E20" s="168" t="s">
        <v>188</v>
      </c>
      <c r="F20" s="168" t="s">
        <v>164</v>
      </c>
      <c r="G20" s="169" t="s">
        <v>165</v>
      </c>
      <c r="H20" s="168" t="s">
        <v>166</v>
      </c>
      <c r="I20" s="169" t="s">
        <v>167</v>
      </c>
      <c r="J20" s="170" t="s">
        <v>41</v>
      </c>
      <c r="K20" s="171" t="s">
        <v>190</v>
      </c>
      <c r="L20" s="171" t="s">
        <v>191</v>
      </c>
      <c r="M20" s="170" t="s">
        <v>39</v>
      </c>
      <c r="N20" s="170" t="s">
        <v>40</v>
      </c>
      <c r="O20" s="166" t="s">
        <v>189</v>
      </c>
      <c r="P20" s="167"/>
      <c r="Q20" s="44"/>
      <c r="R20" s="44"/>
      <c r="T20" s="93" t="s">
        <v>37</v>
      </c>
      <c r="V20" s="198"/>
      <c r="W20" s="198"/>
      <c r="X20" s="198"/>
      <c r="Y20" s="198"/>
      <c r="Z20" s="198"/>
      <c r="AA20" s="44"/>
      <c r="AC20" s="198"/>
      <c r="AD20" s="198"/>
      <c r="AE20" s="198"/>
      <c r="AF20" s="198"/>
      <c r="AG20" s="198"/>
      <c r="AH20" s="44" t="s">
        <v>20</v>
      </c>
      <c r="AI20" s="44" t="s">
        <v>20</v>
      </c>
    </row>
    <row r="21" spans="1:37" ht="31" x14ac:dyDescent="0.35">
      <c r="A21" s="8">
        <v>1</v>
      </c>
      <c r="B21" s="156" t="s">
        <v>163</v>
      </c>
      <c r="C21" s="113" t="s">
        <v>98</v>
      </c>
      <c r="D21" s="130">
        <v>97.703999999999994</v>
      </c>
      <c r="E21" s="140" t="s">
        <v>110</v>
      </c>
      <c r="F21" s="158" t="s">
        <v>170</v>
      </c>
      <c r="G21" s="140" t="s">
        <v>168</v>
      </c>
      <c r="H21" s="140"/>
      <c r="I21" s="140"/>
      <c r="J21" s="87">
        <v>45875</v>
      </c>
      <c r="K21" s="87">
        <v>45875</v>
      </c>
      <c r="L21" s="160">
        <v>45902</v>
      </c>
      <c r="M21" s="87">
        <v>45903</v>
      </c>
      <c r="N21" s="87">
        <v>45904</v>
      </c>
      <c r="O21" s="115">
        <v>861022</v>
      </c>
      <c r="P21" s="162"/>
      <c r="Q21" s="162"/>
      <c r="R21" s="162"/>
      <c r="S21" s="103"/>
      <c r="T21" s="95">
        <v>45902</v>
      </c>
      <c r="V21" s="23">
        <v>1</v>
      </c>
      <c r="W21" s="23"/>
      <c r="X21" s="23"/>
      <c r="Y21" s="23"/>
      <c r="Z21" s="23"/>
      <c r="AA21" s="22">
        <f t="shared" ref="AA21" si="2">SUM(V21:Z21)</f>
        <v>1</v>
      </c>
      <c r="AB21" s="103"/>
      <c r="AC21" s="105">
        <f>$O$21*V21</f>
        <v>861022</v>
      </c>
      <c r="AD21" s="105">
        <f>$O$21*W21</f>
        <v>0</v>
      </c>
      <c r="AE21" s="105">
        <f t="shared" ref="AE21:AG21" si="3">$O$21*X21</f>
        <v>0</v>
      </c>
      <c r="AF21" s="105">
        <f t="shared" si="3"/>
        <v>0</v>
      </c>
      <c r="AG21" s="105">
        <f t="shared" si="3"/>
        <v>0</v>
      </c>
      <c r="AH21" s="106">
        <f>SUM(AC21:AG21)</f>
        <v>861022</v>
      </c>
      <c r="AI21" s="107">
        <f>O21-AH21</f>
        <v>0</v>
      </c>
    </row>
    <row r="22" spans="1:37" ht="20.149999999999999" customHeight="1" x14ac:dyDescent="0.35">
      <c r="A22" s="8">
        <v>2</v>
      </c>
      <c r="B22" s="143" t="s">
        <v>100</v>
      </c>
      <c r="C22" s="113" t="s">
        <v>101</v>
      </c>
      <c r="D22" s="130">
        <v>161.35499999999999</v>
      </c>
      <c r="E22" s="202" t="s">
        <v>83</v>
      </c>
      <c r="F22" s="159">
        <v>32</v>
      </c>
      <c r="G22" s="140" t="s">
        <v>168</v>
      </c>
      <c r="H22" s="140" t="s">
        <v>171</v>
      </c>
      <c r="I22" s="140" t="s">
        <v>172</v>
      </c>
      <c r="J22" s="87">
        <v>45879</v>
      </c>
      <c r="K22" s="87">
        <v>45879</v>
      </c>
      <c r="L22" s="87">
        <v>45910</v>
      </c>
      <c r="M22" s="87">
        <v>45911</v>
      </c>
      <c r="N22" s="87">
        <v>45912</v>
      </c>
      <c r="O22" s="115">
        <v>1610385.43</v>
      </c>
      <c r="P22" s="162"/>
      <c r="Q22" s="162"/>
      <c r="R22" s="162"/>
      <c r="T22" s="95"/>
      <c r="V22" s="23"/>
      <c r="W22" s="23"/>
      <c r="X22" s="23"/>
      <c r="Y22" s="23"/>
      <c r="Z22" s="23"/>
      <c r="AA22" s="22">
        <f t="shared" ref="AA22:AA50" si="4">SUM(V22:Z22)</f>
        <v>0</v>
      </c>
      <c r="AC22" s="88">
        <f>$O$22*V22</f>
        <v>0</v>
      </c>
      <c r="AD22" s="88">
        <f t="shared" ref="AD22:AG22" si="5">$O$22*W22</f>
        <v>0</v>
      </c>
      <c r="AE22" s="88">
        <f t="shared" si="5"/>
        <v>0</v>
      </c>
      <c r="AF22" s="88">
        <f t="shared" si="5"/>
        <v>0</v>
      </c>
      <c r="AG22" s="88">
        <f t="shared" si="5"/>
        <v>0</v>
      </c>
      <c r="AH22" s="90">
        <f t="shared" ref="AH22:AH25" si="6">SUM(AC22:AG22)</f>
        <v>0</v>
      </c>
      <c r="AI22" s="108">
        <f t="shared" ref="AI22:AI25" si="7">O22-AH22</f>
        <v>1610385.43</v>
      </c>
    </row>
    <row r="23" spans="1:37" ht="20.149999999999999" customHeight="1" x14ac:dyDescent="0.35">
      <c r="A23" s="8">
        <v>3</v>
      </c>
      <c r="B23" s="144" t="s">
        <v>121</v>
      </c>
      <c r="C23" s="113" t="s">
        <v>122</v>
      </c>
      <c r="D23" s="130">
        <v>101.69</v>
      </c>
      <c r="E23" s="202"/>
      <c r="F23" s="140"/>
      <c r="G23" s="140" t="s">
        <v>168</v>
      </c>
      <c r="H23" s="140"/>
      <c r="I23" s="140"/>
      <c r="J23" s="87">
        <v>45911</v>
      </c>
      <c r="K23" s="87">
        <v>45911</v>
      </c>
      <c r="L23" s="87">
        <v>45930</v>
      </c>
      <c r="M23" s="87">
        <v>45931</v>
      </c>
      <c r="N23" s="87">
        <v>45932</v>
      </c>
      <c r="O23" s="115">
        <v>875860</v>
      </c>
      <c r="P23" s="162"/>
      <c r="Q23" s="162"/>
      <c r="R23" s="162"/>
      <c r="T23" s="95"/>
      <c r="V23" s="23"/>
      <c r="W23" s="23"/>
      <c r="X23" s="23"/>
      <c r="Y23" s="23"/>
      <c r="Z23" s="23"/>
      <c r="AA23" s="22">
        <f t="shared" si="4"/>
        <v>0</v>
      </c>
      <c r="AC23" s="88">
        <f>$O$23*V23</f>
        <v>0</v>
      </c>
      <c r="AD23" s="88">
        <f t="shared" ref="AD23:AG23" si="8">$O$23*W23</f>
        <v>0</v>
      </c>
      <c r="AE23" s="88">
        <f t="shared" si="8"/>
        <v>0</v>
      </c>
      <c r="AF23" s="88">
        <f t="shared" si="8"/>
        <v>0</v>
      </c>
      <c r="AG23" s="88">
        <f t="shared" si="8"/>
        <v>0</v>
      </c>
      <c r="AH23" s="89">
        <f t="shared" si="6"/>
        <v>0</v>
      </c>
      <c r="AI23" s="108">
        <f t="shared" si="7"/>
        <v>875860</v>
      </c>
    </row>
    <row r="24" spans="1:37" ht="20.149999999999999" customHeight="1" thickBot="1" x14ac:dyDescent="0.4">
      <c r="A24" s="8">
        <v>4</v>
      </c>
      <c r="B24" s="142" t="s">
        <v>102</v>
      </c>
      <c r="C24" s="113" t="s">
        <v>101</v>
      </c>
      <c r="D24" s="130">
        <v>161.35499999999999</v>
      </c>
      <c r="E24" s="202" t="s">
        <v>111</v>
      </c>
      <c r="F24" s="159">
        <v>32</v>
      </c>
      <c r="G24" s="140" t="s">
        <v>168</v>
      </c>
      <c r="H24" s="140" t="s">
        <v>173</v>
      </c>
      <c r="I24" s="140" t="s">
        <v>172</v>
      </c>
      <c r="J24" s="87">
        <v>45899</v>
      </c>
      <c r="K24" s="87">
        <v>45899</v>
      </c>
      <c r="L24" s="87">
        <v>45921</v>
      </c>
      <c r="M24" s="87">
        <v>45922</v>
      </c>
      <c r="N24" s="87">
        <v>45923</v>
      </c>
      <c r="O24" s="115">
        <v>1610385.43</v>
      </c>
      <c r="P24" s="162"/>
      <c r="Q24" s="162"/>
      <c r="R24" s="162"/>
      <c r="T24" s="95"/>
      <c r="V24" s="23"/>
      <c r="W24" s="23"/>
      <c r="X24" s="23"/>
      <c r="Y24" s="23"/>
      <c r="Z24" s="23"/>
      <c r="AA24" s="22">
        <f t="shared" si="4"/>
        <v>0</v>
      </c>
      <c r="AC24" s="88">
        <f>$O$24*V24</f>
        <v>0</v>
      </c>
      <c r="AD24" s="88">
        <f t="shared" ref="AD24:AG24" si="9">$O$24*W24</f>
        <v>0</v>
      </c>
      <c r="AE24" s="88">
        <f t="shared" si="9"/>
        <v>0</v>
      </c>
      <c r="AF24" s="88">
        <f t="shared" si="9"/>
        <v>0</v>
      </c>
      <c r="AG24" s="88">
        <f t="shared" si="9"/>
        <v>0</v>
      </c>
      <c r="AH24" s="89">
        <f t="shared" si="6"/>
        <v>0</v>
      </c>
      <c r="AI24" s="108">
        <f t="shared" si="7"/>
        <v>1610385.43</v>
      </c>
    </row>
    <row r="25" spans="1:37" ht="20.149999999999999" customHeight="1" thickBot="1" x14ac:dyDescent="0.4">
      <c r="A25" s="8">
        <v>5</v>
      </c>
      <c r="B25" s="113" t="s">
        <v>93</v>
      </c>
      <c r="C25" s="113" t="s">
        <v>94</v>
      </c>
      <c r="D25" s="130">
        <v>68.677999999999997</v>
      </c>
      <c r="E25" s="202"/>
      <c r="F25" s="140"/>
      <c r="G25" s="140" t="s">
        <v>168</v>
      </c>
      <c r="H25" s="140"/>
      <c r="I25" s="140"/>
      <c r="J25" s="87">
        <v>45922</v>
      </c>
      <c r="K25" s="87">
        <v>45922</v>
      </c>
      <c r="L25" s="87">
        <v>45930</v>
      </c>
      <c r="M25" s="87">
        <v>45931</v>
      </c>
      <c r="N25" s="87">
        <v>45932</v>
      </c>
      <c r="O25" s="115">
        <v>712728.77</v>
      </c>
      <c r="P25" s="162"/>
      <c r="Q25" s="162"/>
      <c r="R25" s="162"/>
      <c r="T25" s="95"/>
      <c r="U25" s="103"/>
      <c r="V25" s="22"/>
      <c r="W25" s="23"/>
      <c r="X25" s="23"/>
      <c r="Y25" s="23"/>
      <c r="Z25" s="23"/>
      <c r="AA25" s="22">
        <f t="shared" si="4"/>
        <v>0</v>
      </c>
      <c r="AC25" s="88">
        <f>$O$25*V25</f>
        <v>0</v>
      </c>
      <c r="AD25" s="88">
        <f t="shared" ref="AD25:AG25" si="10">$O$25*W25</f>
        <v>0</v>
      </c>
      <c r="AE25" s="88">
        <f t="shared" si="10"/>
        <v>0</v>
      </c>
      <c r="AF25" s="88">
        <f t="shared" si="10"/>
        <v>0</v>
      </c>
      <c r="AG25" s="88">
        <f t="shared" si="10"/>
        <v>0</v>
      </c>
      <c r="AH25" s="89">
        <f t="shared" si="6"/>
        <v>0</v>
      </c>
      <c r="AI25" s="108">
        <f t="shared" si="7"/>
        <v>712728.77</v>
      </c>
    </row>
    <row r="26" spans="1:37" ht="20.149999999999999" customHeight="1" x14ac:dyDescent="0.35">
      <c r="A26" s="8">
        <v>6</v>
      </c>
      <c r="B26" s="142" t="s">
        <v>123</v>
      </c>
      <c r="C26" s="113" t="s">
        <v>124</v>
      </c>
      <c r="D26" s="130">
        <v>87.012</v>
      </c>
      <c r="E26" s="199" t="s">
        <v>141</v>
      </c>
      <c r="F26" s="159">
        <v>25</v>
      </c>
      <c r="G26" s="140" t="s">
        <v>168</v>
      </c>
      <c r="H26" s="140" t="s">
        <v>174</v>
      </c>
      <c r="I26" s="140" t="s">
        <v>172</v>
      </c>
      <c r="J26" s="87">
        <v>45901</v>
      </c>
      <c r="K26" s="87">
        <v>45901</v>
      </c>
      <c r="L26" s="87">
        <v>45913</v>
      </c>
      <c r="M26" s="87">
        <v>45914</v>
      </c>
      <c r="N26" s="87">
        <v>45915</v>
      </c>
      <c r="O26" s="115">
        <v>789838</v>
      </c>
      <c r="P26" s="162"/>
      <c r="Q26" s="162"/>
      <c r="R26" s="162"/>
      <c r="T26" s="95"/>
      <c r="U26" s="103"/>
      <c r="V26" s="104"/>
      <c r="W26" s="51"/>
      <c r="X26" s="51"/>
      <c r="Y26" s="51"/>
      <c r="Z26" s="51"/>
      <c r="AA26" s="22">
        <f t="shared" si="4"/>
        <v>0</v>
      </c>
      <c r="AC26" s="88">
        <f>$O$26*V26</f>
        <v>0</v>
      </c>
      <c r="AD26" s="88">
        <f>$O$26*W26</f>
        <v>0</v>
      </c>
      <c r="AE26" s="88">
        <f>$O$26*X26</f>
        <v>0</v>
      </c>
      <c r="AF26" s="88">
        <f t="shared" ref="AF26:AF33" si="11">$O$25*Y26</f>
        <v>0</v>
      </c>
      <c r="AG26" s="88">
        <f>$O$26*Z26</f>
        <v>0</v>
      </c>
      <c r="AH26" s="89">
        <f t="shared" ref="AH26:AH33" si="12">SUM(AC26:AG26)</f>
        <v>0</v>
      </c>
      <c r="AI26" s="108">
        <f t="shared" ref="AI26:AI49" si="13">O26-AH26</f>
        <v>789838</v>
      </c>
    </row>
    <row r="27" spans="1:37" ht="20.149999999999999" customHeight="1" x14ac:dyDescent="0.35">
      <c r="A27" s="8">
        <v>7</v>
      </c>
      <c r="B27" s="113" t="s">
        <v>125</v>
      </c>
      <c r="C27" s="113" t="s">
        <v>117</v>
      </c>
      <c r="D27" s="130">
        <v>110.696</v>
      </c>
      <c r="E27" s="201"/>
      <c r="F27" s="140"/>
      <c r="G27" s="140" t="s">
        <v>169</v>
      </c>
      <c r="H27" s="140"/>
      <c r="I27" s="140"/>
      <c r="J27" s="87">
        <v>45914</v>
      </c>
      <c r="K27" s="87">
        <v>45914</v>
      </c>
      <c r="L27" s="87">
        <v>45930</v>
      </c>
      <c r="M27" s="87">
        <v>45931</v>
      </c>
      <c r="N27" s="87">
        <v>45932</v>
      </c>
      <c r="O27" s="115">
        <v>1004656</v>
      </c>
      <c r="P27" s="162"/>
      <c r="Q27" s="162"/>
      <c r="R27" s="162"/>
      <c r="T27" s="95"/>
      <c r="V27" s="51"/>
      <c r="W27" s="51"/>
      <c r="X27" s="51"/>
      <c r="Y27" s="51"/>
      <c r="Z27" s="51"/>
      <c r="AA27" s="22">
        <f t="shared" si="4"/>
        <v>0</v>
      </c>
      <c r="AC27" s="88">
        <f t="shared" ref="AC27" si="14">$O$25*V27</f>
        <v>0</v>
      </c>
      <c r="AD27" s="88">
        <f t="shared" ref="AD27:AD28" si="15">$O$25*W27</f>
        <v>0</v>
      </c>
      <c r="AE27" s="88">
        <f>$O$27*X27</f>
        <v>0</v>
      </c>
      <c r="AF27" s="88">
        <f>$O$27*Y27</f>
        <v>0</v>
      </c>
      <c r="AG27" s="88">
        <f t="shared" ref="AG27:AG33" si="16">$O$25*Z27</f>
        <v>0</v>
      </c>
      <c r="AH27" s="89">
        <f t="shared" si="12"/>
        <v>0</v>
      </c>
      <c r="AI27" s="108">
        <f t="shared" si="13"/>
        <v>1004656</v>
      </c>
    </row>
    <row r="28" spans="1:37" ht="20.149999999999999" customHeight="1" x14ac:dyDescent="0.35">
      <c r="A28" s="8">
        <v>8</v>
      </c>
      <c r="B28" s="149" t="s">
        <v>99</v>
      </c>
      <c r="C28" s="113" t="s">
        <v>98</v>
      </c>
      <c r="D28" s="130">
        <v>97.703999999999994</v>
      </c>
      <c r="E28" s="199" t="s">
        <v>142</v>
      </c>
      <c r="F28" s="159">
        <v>45</v>
      </c>
      <c r="G28" s="140" t="s">
        <v>168</v>
      </c>
      <c r="H28" s="140" t="s">
        <v>175</v>
      </c>
      <c r="I28" s="140" t="s">
        <v>172</v>
      </c>
      <c r="J28" s="87">
        <v>45893</v>
      </c>
      <c r="K28" s="87">
        <v>45893</v>
      </c>
      <c r="L28" s="87">
        <v>45914</v>
      </c>
      <c r="M28" s="87">
        <v>45915</v>
      </c>
      <c r="N28" s="87">
        <v>45916</v>
      </c>
      <c r="O28" s="115">
        <v>861022</v>
      </c>
      <c r="P28" s="162"/>
      <c r="Q28" s="162"/>
      <c r="R28" s="162"/>
      <c r="T28" s="95"/>
      <c r="V28" s="51"/>
      <c r="W28" s="51"/>
      <c r="X28" s="51"/>
      <c r="Y28" s="51"/>
      <c r="Z28" s="51"/>
      <c r="AA28" s="22">
        <f t="shared" si="4"/>
        <v>0</v>
      </c>
      <c r="AC28" s="88">
        <f>$O$28*V28</f>
        <v>0</v>
      </c>
      <c r="AD28" s="88">
        <f t="shared" si="15"/>
        <v>0</v>
      </c>
      <c r="AE28" s="88">
        <f t="shared" ref="AE28" si="17">$O$25*X28</f>
        <v>0</v>
      </c>
      <c r="AF28" s="88">
        <f t="shared" si="11"/>
        <v>0</v>
      </c>
      <c r="AG28" s="88">
        <f t="shared" si="16"/>
        <v>0</v>
      </c>
      <c r="AH28" s="89">
        <f t="shared" si="12"/>
        <v>0</v>
      </c>
      <c r="AI28" s="108">
        <f t="shared" si="13"/>
        <v>861022</v>
      </c>
    </row>
    <row r="29" spans="1:37" ht="20.149999999999999" customHeight="1" x14ac:dyDescent="0.35">
      <c r="A29" s="8">
        <v>9</v>
      </c>
      <c r="B29" s="123" t="s">
        <v>105</v>
      </c>
      <c r="C29" s="113" t="s">
        <v>116</v>
      </c>
      <c r="D29" s="130">
        <v>110.575</v>
      </c>
      <c r="E29" s="201"/>
      <c r="F29" s="140"/>
      <c r="G29" s="140" t="s">
        <v>168</v>
      </c>
      <c r="H29" s="140"/>
      <c r="I29" s="140"/>
      <c r="J29" s="87">
        <v>45915</v>
      </c>
      <c r="K29" s="87">
        <v>45915</v>
      </c>
      <c r="L29" s="87">
        <v>45930</v>
      </c>
      <c r="M29" s="87">
        <v>45931</v>
      </c>
      <c r="N29" s="87">
        <v>45932</v>
      </c>
      <c r="O29" s="115">
        <v>974538</v>
      </c>
      <c r="P29" s="162"/>
      <c r="Q29" s="162"/>
      <c r="R29" s="162"/>
      <c r="T29" s="95"/>
      <c r="V29" s="51"/>
      <c r="W29" s="51"/>
      <c r="X29" s="51"/>
      <c r="Y29" s="51"/>
      <c r="Z29" s="51"/>
      <c r="AA29" s="22">
        <f t="shared" si="4"/>
        <v>0</v>
      </c>
      <c r="AC29" s="88">
        <f>$O$29*V29</f>
        <v>0</v>
      </c>
      <c r="AD29" s="88">
        <f>$O$29*W29</f>
        <v>0</v>
      </c>
      <c r="AE29" s="88">
        <f>$O$29*X29</f>
        <v>0</v>
      </c>
      <c r="AF29" s="88">
        <f t="shared" ref="AF29:AF32" si="18">$O$25*Y29</f>
        <v>0</v>
      </c>
      <c r="AG29" s="88">
        <f t="shared" ref="AG29:AG32" si="19">$O$25*Z29</f>
        <v>0</v>
      </c>
      <c r="AH29" s="89">
        <f t="shared" ref="AH29:AH32" si="20">SUM(AC29:AG29)</f>
        <v>0</v>
      </c>
      <c r="AI29" s="108">
        <f t="shared" si="13"/>
        <v>974538</v>
      </c>
      <c r="AK29" s="115"/>
    </row>
    <row r="30" spans="1:37" ht="20.149999999999999" customHeight="1" x14ac:dyDescent="0.35">
      <c r="A30" s="8">
        <v>10</v>
      </c>
      <c r="B30" s="142" t="s">
        <v>186</v>
      </c>
      <c r="C30" s="113" t="s">
        <v>117</v>
      </c>
      <c r="D30" s="130">
        <v>110.696</v>
      </c>
      <c r="E30" s="202" t="s">
        <v>185</v>
      </c>
      <c r="F30" s="159">
        <v>34</v>
      </c>
      <c r="G30" s="140" t="s">
        <v>169</v>
      </c>
      <c r="H30" s="140" t="s">
        <v>173</v>
      </c>
      <c r="I30" s="140" t="s">
        <v>172</v>
      </c>
      <c r="J30" s="87">
        <v>45899</v>
      </c>
      <c r="K30" s="87">
        <v>45899</v>
      </c>
      <c r="L30" s="87">
        <v>45921</v>
      </c>
      <c r="M30" s="87">
        <v>45922</v>
      </c>
      <c r="N30" s="87">
        <v>45923</v>
      </c>
      <c r="O30" s="115">
        <v>1492772</v>
      </c>
      <c r="P30" s="162"/>
      <c r="Q30" s="162"/>
      <c r="R30" s="162"/>
      <c r="T30" s="95"/>
      <c r="V30" s="51"/>
      <c r="W30" s="51"/>
      <c r="X30" s="51"/>
      <c r="Y30" s="51"/>
      <c r="Z30" s="51"/>
      <c r="AA30" s="22">
        <f t="shared" si="4"/>
        <v>0</v>
      </c>
      <c r="AC30" s="88">
        <f t="shared" ref="AC30" si="21">$O$25*V30</f>
        <v>0</v>
      </c>
      <c r="AD30" s="88">
        <f t="shared" ref="AD30:AD32" si="22">$O$25*W30</f>
        <v>0</v>
      </c>
      <c r="AE30" s="88">
        <f>$O$30*X30</f>
        <v>0</v>
      </c>
      <c r="AF30" s="88">
        <f>$O$30*Y30</f>
        <v>0</v>
      </c>
      <c r="AG30" s="88">
        <f t="shared" si="19"/>
        <v>0</v>
      </c>
      <c r="AH30" s="89">
        <f t="shared" si="20"/>
        <v>0</v>
      </c>
      <c r="AI30" s="108">
        <f t="shared" si="13"/>
        <v>1492772</v>
      </c>
    </row>
    <row r="31" spans="1:37" ht="20.149999999999999" customHeight="1" thickBot="1" x14ac:dyDescent="0.4">
      <c r="A31" s="8">
        <v>11</v>
      </c>
      <c r="B31" s="113" t="s">
        <v>128</v>
      </c>
      <c r="C31" s="113" t="s">
        <v>129</v>
      </c>
      <c r="D31" s="130">
        <v>64.481999999999999</v>
      </c>
      <c r="E31" s="202"/>
      <c r="F31" s="140"/>
      <c r="G31" s="140" t="s">
        <v>169</v>
      </c>
      <c r="H31" s="140"/>
      <c r="I31" s="140"/>
      <c r="J31" s="87">
        <v>45922</v>
      </c>
      <c r="K31" s="87">
        <v>45922</v>
      </c>
      <c r="L31" s="87">
        <v>45930</v>
      </c>
      <c r="M31" s="87">
        <v>45931</v>
      </c>
      <c r="N31" s="87">
        <v>45932</v>
      </c>
      <c r="O31" s="115">
        <v>568304</v>
      </c>
      <c r="P31" s="162"/>
      <c r="Q31" s="162"/>
      <c r="R31" s="162"/>
      <c r="T31" s="95"/>
      <c r="V31" s="23"/>
      <c r="W31" s="51"/>
      <c r="X31" s="51"/>
      <c r="Y31" s="51"/>
      <c r="Z31" s="51"/>
      <c r="AA31" s="22">
        <f t="shared" si="4"/>
        <v>0</v>
      </c>
      <c r="AC31" s="88">
        <f>$O$31*V31</f>
        <v>0</v>
      </c>
      <c r="AD31" s="88">
        <f>$O$31*W31</f>
        <v>0</v>
      </c>
      <c r="AE31" s="88">
        <f t="shared" ref="AE31:AE32" si="23">$O$25*X31</f>
        <v>0</v>
      </c>
      <c r="AF31" s="88">
        <f>$O$31*Y31</f>
        <v>0</v>
      </c>
      <c r="AG31" s="88">
        <f t="shared" si="19"/>
        <v>0</v>
      </c>
      <c r="AH31" s="89">
        <f t="shared" si="20"/>
        <v>0</v>
      </c>
      <c r="AI31" s="108">
        <f t="shared" si="13"/>
        <v>568304</v>
      </c>
    </row>
    <row r="32" spans="1:37" ht="20.149999999999999" customHeight="1" x14ac:dyDescent="0.35">
      <c r="A32" s="8">
        <v>12</v>
      </c>
      <c r="B32" s="149" t="s">
        <v>103</v>
      </c>
      <c r="C32" s="113" t="s">
        <v>104</v>
      </c>
      <c r="D32" s="130">
        <v>89.712999999999994</v>
      </c>
      <c r="E32" s="202" t="s">
        <v>120</v>
      </c>
      <c r="F32" s="159">
        <v>33</v>
      </c>
      <c r="G32" s="140" t="s">
        <v>168</v>
      </c>
      <c r="H32" s="140" t="s">
        <v>176</v>
      </c>
      <c r="I32" s="140" t="s">
        <v>172</v>
      </c>
      <c r="J32" s="87">
        <v>45901</v>
      </c>
      <c r="K32" s="87">
        <v>45901</v>
      </c>
      <c r="L32" s="87">
        <v>45916</v>
      </c>
      <c r="M32" s="87">
        <v>45917</v>
      </c>
      <c r="N32" s="87">
        <v>45918</v>
      </c>
      <c r="O32" s="115">
        <v>827835</v>
      </c>
      <c r="P32" s="162"/>
      <c r="Q32" s="162"/>
      <c r="R32" s="162"/>
      <c r="T32" s="95"/>
      <c r="U32" s="103"/>
      <c r="V32" s="22"/>
      <c r="W32" s="51"/>
      <c r="X32" s="51"/>
      <c r="Y32" s="51"/>
      <c r="Z32" s="51"/>
      <c r="AA32" s="22">
        <f t="shared" si="4"/>
        <v>0</v>
      </c>
      <c r="AC32" s="88">
        <f>$O$32*V32</f>
        <v>0</v>
      </c>
      <c r="AD32" s="88">
        <f t="shared" si="22"/>
        <v>0</v>
      </c>
      <c r="AE32" s="88">
        <f t="shared" si="23"/>
        <v>0</v>
      </c>
      <c r="AF32" s="88">
        <f t="shared" si="18"/>
        <v>0</v>
      </c>
      <c r="AG32" s="88">
        <f t="shared" si="19"/>
        <v>0</v>
      </c>
      <c r="AH32" s="89">
        <f t="shared" si="20"/>
        <v>0</v>
      </c>
      <c r="AI32" s="108">
        <f t="shared" si="13"/>
        <v>827835</v>
      </c>
    </row>
    <row r="33" spans="1:35" ht="20.149999999999999" customHeight="1" x14ac:dyDescent="0.35">
      <c r="A33" s="8">
        <v>13</v>
      </c>
      <c r="B33" s="144" t="s">
        <v>130</v>
      </c>
      <c r="C33" s="113" t="s">
        <v>51</v>
      </c>
      <c r="D33" s="130">
        <v>43.776000000000003</v>
      </c>
      <c r="E33" s="202"/>
      <c r="F33" s="159"/>
      <c r="G33" s="140" t="s">
        <v>168</v>
      </c>
      <c r="H33" s="140"/>
      <c r="I33" s="140"/>
      <c r="J33" s="87">
        <v>45917</v>
      </c>
      <c r="K33" s="87">
        <v>45917</v>
      </c>
      <c r="L33" s="87">
        <v>45930</v>
      </c>
      <c r="M33" s="87">
        <v>45931</v>
      </c>
      <c r="N33" s="87">
        <v>45932</v>
      </c>
      <c r="O33" s="115">
        <v>371402</v>
      </c>
      <c r="P33" s="162"/>
      <c r="Q33" s="162"/>
      <c r="R33" s="162"/>
      <c r="T33" s="95"/>
      <c r="V33" s="23"/>
      <c r="W33" s="23"/>
      <c r="X33" s="51"/>
      <c r="Y33" s="51"/>
      <c r="Z33" s="51"/>
      <c r="AA33" s="22">
        <f t="shared" si="4"/>
        <v>0</v>
      </c>
      <c r="AC33" s="88">
        <f>$O$33*V33</f>
        <v>0</v>
      </c>
      <c r="AD33" s="88">
        <f>$O$33*W33</f>
        <v>0</v>
      </c>
      <c r="AE33" s="88">
        <f>$O$33*X33</f>
        <v>0</v>
      </c>
      <c r="AF33" s="88">
        <f t="shared" si="11"/>
        <v>0</v>
      </c>
      <c r="AG33" s="88">
        <f t="shared" si="16"/>
        <v>0</v>
      </c>
      <c r="AH33" s="89">
        <f t="shared" si="12"/>
        <v>0</v>
      </c>
      <c r="AI33" s="108">
        <f t="shared" si="13"/>
        <v>371402</v>
      </c>
    </row>
    <row r="34" spans="1:35" ht="20.149999999999999" customHeight="1" x14ac:dyDescent="0.35">
      <c r="A34" s="8">
        <v>14</v>
      </c>
      <c r="B34" s="157" t="s">
        <v>107</v>
      </c>
      <c r="C34" s="113" t="s">
        <v>108</v>
      </c>
      <c r="D34" s="130">
        <v>118.43</v>
      </c>
      <c r="E34" s="202" t="s">
        <v>113</v>
      </c>
      <c r="F34" s="159"/>
      <c r="G34" s="140" t="s">
        <v>169</v>
      </c>
      <c r="H34" s="140" t="s">
        <v>177</v>
      </c>
      <c r="I34" s="140"/>
      <c r="J34" s="87">
        <v>45885</v>
      </c>
      <c r="K34" s="87">
        <v>45885</v>
      </c>
      <c r="L34" s="160">
        <v>45905</v>
      </c>
      <c r="M34" s="87">
        <v>45906</v>
      </c>
      <c r="N34" s="87">
        <v>45907</v>
      </c>
      <c r="O34" s="115">
        <v>1062230</v>
      </c>
      <c r="P34" s="162"/>
      <c r="Q34" s="162"/>
      <c r="R34" s="162"/>
      <c r="T34" s="95">
        <v>45906</v>
      </c>
      <c r="V34" s="51">
        <v>1</v>
      </c>
      <c r="W34" s="51"/>
      <c r="X34" s="51"/>
      <c r="Y34" s="51"/>
      <c r="Z34" s="51"/>
      <c r="AA34" s="22">
        <f t="shared" si="4"/>
        <v>1</v>
      </c>
      <c r="AC34" s="88">
        <f>$O$34*V34</f>
        <v>1062230</v>
      </c>
      <c r="AD34" s="88">
        <f>$O$34*W34</f>
        <v>0</v>
      </c>
      <c r="AE34" s="88">
        <f>$O$34*X34</f>
        <v>0</v>
      </c>
      <c r="AF34" s="88">
        <f>$O$34*Y34</f>
        <v>0</v>
      </c>
      <c r="AG34" s="88">
        <f t="shared" ref="AG34:AG40" si="24">$O$25*Z34</f>
        <v>0</v>
      </c>
      <c r="AH34" s="89">
        <f t="shared" ref="AH34:AH40" si="25">SUM(AC34:AG34)</f>
        <v>1062230</v>
      </c>
      <c r="AI34" s="108">
        <f t="shared" si="13"/>
        <v>0</v>
      </c>
    </row>
    <row r="35" spans="1:35" ht="20.149999999999999" customHeight="1" x14ac:dyDescent="0.35">
      <c r="A35" s="8">
        <v>15</v>
      </c>
      <c r="B35" s="142" t="s">
        <v>126</v>
      </c>
      <c r="C35" s="150" t="s">
        <v>127</v>
      </c>
      <c r="D35" s="151">
        <v>90.125</v>
      </c>
      <c r="E35" s="202"/>
      <c r="F35" s="159">
        <v>34</v>
      </c>
      <c r="G35" s="140" t="s">
        <v>169</v>
      </c>
      <c r="H35" s="140" t="s">
        <v>177</v>
      </c>
      <c r="I35" s="140" t="s">
        <v>172</v>
      </c>
      <c r="J35" s="87">
        <v>45906</v>
      </c>
      <c r="K35" s="87">
        <v>45906</v>
      </c>
      <c r="L35" s="87">
        <v>45930</v>
      </c>
      <c r="M35" s="87">
        <v>45931</v>
      </c>
      <c r="N35" s="87">
        <v>45932</v>
      </c>
      <c r="O35" s="115">
        <v>828626</v>
      </c>
      <c r="P35" s="162"/>
      <c r="Q35" s="162"/>
      <c r="R35" s="162"/>
      <c r="T35" s="95"/>
      <c r="V35" s="51"/>
      <c r="W35" s="51"/>
      <c r="X35" s="51"/>
      <c r="Y35" s="51"/>
      <c r="Z35" s="51"/>
      <c r="AA35" s="22">
        <f t="shared" si="4"/>
        <v>0</v>
      </c>
      <c r="AC35" s="88">
        <f t="shared" ref="AC35:AC40" si="26">$O$25*V35</f>
        <v>0</v>
      </c>
      <c r="AD35" s="88">
        <f>$O$35*W35</f>
        <v>0</v>
      </c>
      <c r="AE35" s="88">
        <f>$O$35*X35</f>
        <v>0</v>
      </c>
      <c r="AF35" s="88">
        <f t="shared" ref="AF35:AF39" si="27">$O$25*Y35</f>
        <v>0</v>
      </c>
      <c r="AG35" s="88">
        <f t="shared" si="24"/>
        <v>0</v>
      </c>
      <c r="AH35" s="89">
        <f t="shared" si="25"/>
        <v>0</v>
      </c>
      <c r="AI35" s="108">
        <f t="shared" si="13"/>
        <v>828626</v>
      </c>
    </row>
    <row r="36" spans="1:35" ht="20.149999999999999" customHeight="1" x14ac:dyDescent="0.35">
      <c r="A36" s="8">
        <v>16</v>
      </c>
      <c r="B36" s="157" t="s">
        <v>97</v>
      </c>
      <c r="C36" s="113" t="s">
        <v>92</v>
      </c>
      <c r="D36" s="130">
        <v>55.338999999999999</v>
      </c>
      <c r="E36" s="199" t="s">
        <v>114</v>
      </c>
      <c r="F36" s="159"/>
      <c r="G36" s="140" t="s">
        <v>169</v>
      </c>
      <c r="H36" s="140"/>
      <c r="I36" s="140" t="s">
        <v>172</v>
      </c>
      <c r="J36" s="87">
        <v>45887</v>
      </c>
      <c r="K36" s="87">
        <v>45887</v>
      </c>
      <c r="L36" s="160">
        <v>45904</v>
      </c>
      <c r="M36" s="87">
        <v>45905</v>
      </c>
      <c r="N36" s="87">
        <v>45906</v>
      </c>
      <c r="O36" s="115">
        <v>470947</v>
      </c>
      <c r="P36" s="162"/>
      <c r="Q36" s="162"/>
      <c r="R36" s="162"/>
      <c r="T36" s="95">
        <v>45904</v>
      </c>
      <c r="V36" s="51">
        <v>1</v>
      </c>
      <c r="W36" s="51"/>
      <c r="X36" s="51"/>
      <c r="Y36" s="51"/>
      <c r="Z36" s="51"/>
      <c r="AA36" s="22">
        <f t="shared" si="4"/>
        <v>1</v>
      </c>
      <c r="AC36" s="88">
        <f>$O$36*V36</f>
        <v>470947</v>
      </c>
      <c r="AD36" s="88">
        <f>$O$36*W36</f>
        <v>0</v>
      </c>
      <c r="AE36" s="88">
        <f>$O$36*X36</f>
        <v>0</v>
      </c>
      <c r="AF36" s="88">
        <f t="shared" si="27"/>
        <v>0</v>
      </c>
      <c r="AG36" s="88">
        <f t="shared" si="24"/>
        <v>0</v>
      </c>
      <c r="AH36" s="89">
        <f t="shared" si="25"/>
        <v>470947</v>
      </c>
      <c r="AI36" s="108">
        <f t="shared" si="13"/>
        <v>0</v>
      </c>
    </row>
    <row r="37" spans="1:35" ht="20.149999999999999" customHeight="1" x14ac:dyDescent="0.35">
      <c r="A37" s="8">
        <v>17</v>
      </c>
      <c r="B37" s="142" t="s">
        <v>178</v>
      </c>
      <c r="C37" s="113" t="s">
        <v>127</v>
      </c>
      <c r="D37" s="151">
        <v>90.125</v>
      </c>
      <c r="E37" s="201"/>
      <c r="F37" s="159">
        <v>33</v>
      </c>
      <c r="G37" s="140" t="s">
        <v>169</v>
      </c>
      <c r="H37" s="140" t="s">
        <v>182</v>
      </c>
      <c r="I37" s="140"/>
      <c r="J37" s="87">
        <v>45905</v>
      </c>
      <c r="K37" s="87">
        <v>45905</v>
      </c>
      <c r="L37" s="87">
        <v>45914</v>
      </c>
      <c r="M37" s="87">
        <v>45915</v>
      </c>
      <c r="N37" s="87">
        <v>45916</v>
      </c>
      <c r="O37" s="115">
        <v>828626</v>
      </c>
      <c r="P37" s="162"/>
      <c r="Q37" s="162"/>
      <c r="R37" s="162"/>
      <c r="T37" s="95"/>
      <c r="V37" s="51"/>
      <c r="W37" s="51"/>
      <c r="X37" s="51"/>
      <c r="Y37" s="51"/>
      <c r="Z37" s="51"/>
      <c r="AA37" s="22">
        <f t="shared" si="4"/>
        <v>0</v>
      </c>
      <c r="AC37" s="88">
        <f>$O$37*V37</f>
        <v>0</v>
      </c>
      <c r="AD37" s="88">
        <f t="shared" ref="AD37:AD39" si="28">$O$25*W37</f>
        <v>0</v>
      </c>
      <c r="AE37" s="88">
        <f>$O$37*X37</f>
        <v>0</v>
      </c>
      <c r="AF37" s="88">
        <f>$O$37*Y37</f>
        <v>0</v>
      </c>
      <c r="AG37" s="88">
        <f t="shared" si="24"/>
        <v>0</v>
      </c>
      <c r="AH37" s="89">
        <f t="shared" si="25"/>
        <v>0</v>
      </c>
      <c r="AI37" s="108">
        <f t="shared" si="13"/>
        <v>828626</v>
      </c>
    </row>
    <row r="38" spans="1:35" ht="20.149999999999999" customHeight="1" x14ac:dyDescent="0.35">
      <c r="A38" s="8">
        <v>18</v>
      </c>
      <c r="B38" s="142" t="s">
        <v>131</v>
      </c>
      <c r="C38" s="113" t="s">
        <v>116</v>
      </c>
      <c r="D38" s="130">
        <v>110.575</v>
      </c>
      <c r="E38" s="199" t="s">
        <v>143</v>
      </c>
      <c r="F38" s="159">
        <v>40</v>
      </c>
      <c r="G38" s="140" t="s">
        <v>168</v>
      </c>
      <c r="H38" s="140" t="s">
        <v>174</v>
      </c>
      <c r="I38" s="140" t="s">
        <v>172</v>
      </c>
      <c r="J38" s="87">
        <v>45887</v>
      </c>
      <c r="K38" s="87">
        <v>45887</v>
      </c>
      <c r="L38" s="87">
        <v>45911</v>
      </c>
      <c r="M38" s="87">
        <v>45912</v>
      </c>
      <c r="N38" s="87">
        <v>45913</v>
      </c>
      <c r="O38" s="115">
        <v>974538</v>
      </c>
      <c r="P38" s="162"/>
      <c r="Q38" s="162"/>
      <c r="R38" s="162"/>
      <c r="T38" s="95"/>
      <c r="V38" s="51"/>
      <c r="W38" s="51"/>
      <c r="X38" s="51"/>
      <c r="Y38" s="51"/>
      <c r="Z38" s="51"/>
      <c r="AA38" s="22">
        <f t="shared" si="4"/>
        <v>0</v>
      </c>
      <c r="AC38" s="88">
        <f t="shared" si="26"/>
        <v>0</v>
      </c>
      <c r="AD38" s="88">
        <f>$O$38*W38</f>
        <v>0</v>
      </c>
      <c r="AE38" s="88">
        <f t="shared" ref="AE38:AE39" si="29">$O$25*X38</f>
        <v>0</v>
      </c>
      <c r="AF38" s="88">
        <f>$O$38*Y38</f>
        <v>0</v>
      </c>
      <c r="AG38" s="88">
        <f>$O$38*Z38</f>
        <v>0</v>
      </c>
      <c r="AH38" s="89">
        <f t="shared" si="25"/>
        <v>0</v>
      </c>
      <c r="AI38" s="108">
        <f t="shared" si="13"/>
        <v>974538</v>
      </c>
    </row>
    <row r="39" spans="1:35" ht="20.149999999999999" customHeight="1" x14ac:dyDescent="0.35">
      <c r="A39" s="8">
        <v>19</v>
      </c>
      <c r="B39" s="113" t="s">
        <v>95</v>
      </c>
      <c r="C39" s="113" t="s">
        <v>115</v>
      </c>
      <c r="D39" s="130">
        <v>75.897000000000006</v>
      </c>
      <c r="E39" s="201"/>
      <c r="F39" s="140"/>
      <c r="G39" s="140" t="s">
        <v>168</v>
      </c>
      <c r="H39" s="140"/>
      <c r="I39" s="140"/>
      <c r="J39" s="87">
        <v>45914</v>
      </c>
      <c r="K39" s="87">
        <v>45915</v>
      </c>
      <c r="L39" s="87">
        <v>45921</v>
      </c>
      <c r="M39" s="87">
        <v>45922</v>
      </c>
      <c r="N39" s="87">
        <v>45923</v>
      </c>
      <c r="O39" s="115">
        <v>669569.35</v>
      </c>
      <c r="P39" s="162"/>
      <c r="Q39" s="162"/>
      <c r="R39" s="162"/>
      <c r="T39" s="7"/>
      <c r="V39" s="51"/>
      <c r="W39" s="51"/>
      <c r="X39" s="51"/>
      <c r="Y39" s="51"/>
      <c r="Z39" s="51"/>
      <c r="AA39" s="22">
        <f t="shared" si="4"/>
        <v>0</v>
      </c>
      <c r="AC39" s="88">
        <f t="shared" si="26"/>
        <v>0</v>
      </c>
      <c r="AD39" s="88">
        <f t="shared" si="28"/>
        <v>0</v>
      </c>
      <c r="AE39" s="88">
        <f t="shared" si="29"/>
        <v>0</v>
      </c>
      <c r="AF39" s="88">
        <f t="shared" si="27"/>
        <v>0</v>
      </c>
      <c r="AG39" s="88">
        <f t="shared" si="24"/>
        <v>0</v>
      </c>
      <c r="AH39" s="89">
        <f t="shared" si="25"/>
        <v>0</v>
      </c>
      <c r="AI39" s="108">
        <f t="shared" si="13"/>
        <v>669569.35</v>
      </c>
    </row>
    <row r="40" spans="1:35" ht="20.149999999999999" customHeight="1" x14ac:dyDescent="0.35">
      <c r="A40" s="8">
        <v>20</v>
      </c>
      <c r="B40" s="123" t="s">
        <v>96</v>
      </c>
      <c r="C40" s="113" t="s">
        <v>78</v>
      </c>
      <c r="D40" s="8">
        <v>42.374000000000002</v>
      </c>
      <c r="E40" s="200"/>
      <c r="F40" s="140"/>
      <c r="G40" s="140" t="s">
        <v>168</v>
      </c>
      <c r="H40" s="140"/>
      <c r="I40" s="140"/>
      <c r="J40" s="87">
        <v>45922</v>
      </c>
      <c r="K40" s="87">
        <v>45922</v>
      </c>
      <c r="L40" s="87">
        <v>45930</v>
      </c>
      <c r="M40" s="87">
        <v>45931</v>
      </c>
      <c r="N40" s="87">
        <v>45932</v>
      </c>
      <c r="O40" s="115">
        <v>359483</v>
      </c>
      <c r="P40" s="162"/>
      <c r="Q40" s="162"/>
      <c r="R40" s="162"/>
      <c r="T40" s="95"/>
      <c r="V40" s="51"/>
      <c r="W40" s="51"/>
      <c r="X40" s="51"/>
      <c r="Y40" s="51"/>
      <c r="Z40" s="51"/>
      <c r="AA40" s="22">
        <f t="shared" si="4"/>
        <v>0</v>
      </c>
      <c r="AC40" s="88">
        <f t="shared" si="26"/>
        <v>0</v>
      </c>
      <c r="AD40" s="88">
        <f>$O$40*W40</f>
        <v>0</v>
      </c>
      <c r="AE40" s="88">
        <f>$O$40*X40</f>
        <v>0</v>
      </c>
      <c r="AF40" s="88">
        <f>$O$40*Y40</f>
        <v>0</v>
      </c>
      <c r="AG40" s="88">
        <f t="shared" si="24"/>
        <v>0</v>
      </c>
      <c r="AH40" s="89">
        <f t="shared" si="25"/>
        <v>0</v>
      </c>
      <c r="AI40" s="108">
        <f t="shared" si="13"/>
        <v>359483</v>
      </c>
    </row>
    <row r="41" spans="1:35" ht="20.149999999999999" customHeight="1" x14ac:dyDescent="0.35">
      <c r="A41" s="8">
        <v>21</v>
      </c>
      <c r="B41" s="142" t="s">
        <v>132</v>
      </c>
      <c r="C41" s="113" t="s">
        <v>133</v>
      </c>
      <c r="D41" s="8">
        <v>73.430000000000007</v>
      </c>
      <c r="E41" s="199" t="s">
        <v>112</v>
      </c>
      <c r="F41" s="159">
        <v>30</v>
      </c>
      <c r="G41" s="140" t="s">
        <v>169</v>
      </c>
      <c r="H41" s="140" t="s">
        <v>179</v>
      </c>
      <c r="I41" s="140" t="s">
        <v>172</v>
      </c>
      <c r="J41" s="87">
        <v>45901</v>
      </c>
      <c r="K41" s="87">
        <v>45901</v>
      </c>
      <c r="L41" s="87">
        <v>45912</v>
      </c>
      <c r="M41" s="87">
        <v>45913</v>
      </c>
      <c r="N41" s="87">
        <v>45914</v>
      </c>
      <c r="O41" s="115">
        <v>666437</v>
      </c>
      <c r="P41" s="162"/>
      <c r="Q41" s="162"/>
      <c r="R41" s="162"/>
      <c r="T41" s="98"/>
      <c r="V41" s="51"/>
      <c r="W41" s="51"/>
      <c r="X41" s="51"/>
      <c r="Y41" s="51"/>
      <c r="Z41" s="51"/>
      <c r="AA41" s="22">
        <f t="shared" si="4"/>
        <v>0</v>
      </c>
      <c r="AC41" s="88">
        <f>$O$41*V41</f>
        <v>0</v>
      </c>
      <c r="AD41" s="88">
        <f>$O$41*W41</f>
        <v>0</v>
      </c>
      <c r="AE41" s="88">
        <f t="shared" ref="AE41:AE49" si="30">$O$25*X41</f>
        <v>0</v>
      </c>
      <c r="AF41" s="88">
        <f>$O$41*Y41</f>
        <v>0</v>
      </c>
      <c r="AG41" s="88">
        <f t="shared" ref="AG41:AG49" si="31">$O$25*Z41</f>
        <v>0</v>
      </c>
      <c r="AH41" s="89">
        <f t="shared" ref="AH41:AH49" si="32">SUM(AC41:AG41)</f>
        <v>0</v>
      </c>
      <c r="AI41" s="108">
        <f t="shared" si="13"/>
        <v>666437</v>
      </c>
    </row>
    <row r="42" spans="1:35" ht="20.149999999999999" customHeight="1" x14ac:dyDescent="0.35">
      <c r="A42" s="8">
        <v>22</v>
      </c>
      <c r="B42" s="113" t="s">
        <v>106</v>
      </c>
      <c r="C42" s="113" t="s">
        <v>80</v>
      </c>
      <c r="D42" s="8">
        <v>97.228999999999999</v>
      </c>
      <c r="E42" s="201"/>
      <c r="F42" s="140"/>
      <c r="G42" s="140" t="s">
        <v>169</v>
      </c>
      <c r="H42" s="140"/>
      <c r="I42" s="140"/>
      <c r="J42" s="87">
        <v>45913</v>
      </c>
      <c r="K42" s="87">
        <v>45913</v>
      </c>
      <c r="L42" s="87">
        <v>45930</v>
      </c>
      <c r="M42" s="87">
        <v>45931</v>
      </c>
      <c r="N42" s="87">
        <v>45932</v>
      </c>
      <c r="O42" s="115">
        <v>837742</v>
      </c>
      <c r="P42" s="162"/>
      <c r="Q42" s="162"/>
      <c r="R42" s="162"/>
      <c r="T42" s="98"/>
      <c r="V42" s="51"/>
      <c r="W42" s="51"/>
      <c r="X42" s="51"/>
      <c r="Y42" s="51"/>
      <c r="Z42" s="51"/>
      <c r="AA42" s="22">
        <f t="shared" si="4"/>
        <v>0</v>
      </c>
      <c r="AC42" s="88">
        <f t="shared" ref="AC42:AC49" si="33">$O$25*V42</f>
        <v>0</v>
      </c>
      <c r="AD42" s="88">
        <f t="shared" ref="AD42:AD48" si="34">$O$25*W42</f>
        <v>0</v>
      </c>
      <c r="AE42" s="88">
        <f>$O$42*X42</f>
        <v>0</v>
      </c>
      <c r="AF42" s="88">
        <f t="shared" ref="AF42:AF49" si="35">$O$25*Y42</f>
        <v>0</v>
      </c>
      <c r="AG42" s="88">
        <f t="shared" si="31"/>
        <v>0</v>
      </c>
      <c r="AH42" s="89">
        <f t="shared" si="32"/>
        <v>0</v>
      </c>
      <c r="AI42" s="108">
        <f t="shared" si="13"/>
        <v>837742</v>
      </c>
    </row>
    <row r="43" spans="1:35" ht="20.149999999999999" customHeight="1" x14ac:dyDescent="0.35">
      <c r="A43" s="8">
        <v>23</v>
      </c>
      <c r="B43" s="142" t="s">
        <v>134</v>
      </c>
      <c r="C43" s="113" t="s">
        <v>78</v>
      </c>
      <c r="D43" s="8">
        <v>42.374000000000002</v>
      </c>
      <c r="E43" s="199" t="s">
        <v>144</v>
      </c>
      <c r="F43" s="159">
        <v>16</v>
      </c>
      <c r="G43" s="140" t="s">
        <v>169</v>
      </c>
      <c r="H43" s="140" t="s">
        <v>180</v>
      </c>
      <c r="I43" s="140" t="s">
        <v>172</v>
      </c>
      <c r="J43" s="87">
        <v>45899</v>
      </c>
      <c r="K43" s="87">
        <v>45899</v>
      </c>
      <c r="L43" s="87">
        <v>45910</v>
      </c>
      <c r="M43" s="87">
        <v>45911</v>
      </c>
      <c r="N43" s="87">
        <v>45912</v>
      </c>
      <c r="O43" s="115">
        <v>359483</v>
      </c>
      <c r="P43" s="162"/>
      <c r="Q43" s="162"/>
      <c r="R43" s="162"/>
      <c r="T43" s="98"/>
      <c r="V43" s="51"/>
      <c r="W43" s="51"/>
      <c r="X43" s="51"/>
      <c r="Y43" s="51"/>
      <c r="Z43" s="51"/>
      <c r="AA43" s="22">
        <f t="shared" si="4"/>
        <v>0</v>
      </c>
      <c r="AC43" s="88">
        <f>$O$43*V43</f>
        <v>0</v>
      </c>
      <c r="AD43" s="88">
        <f t="shared" si="34"/>
        <v>0</v>
      </c>
      <c r="AE43" s="88">
        <f t="shared" si="30"/>
        <v>0</v>
      </c>
      <c r="AF43" s="88">
        <f>$O$43*Y43</f>
        <v>0</v>
      </c>
      <c r="AG43" s="88">
        <f>$O$43*Z43</f>
        <v>0</v>
      </c>
      <c r="AH43" s="89">
        <f t="shared" si="32"/>
        <v>0</v>
      </c>
      <c r="AI43" s="108">
        <f t="shared" si="13"/>
        <v>359483</v>
      </c>
    </row>
    <row r="44" spans="1:35" ht="20.149999999999999" customHeight="1" x14ac:dyDescent="0.35">
      <c r="A44" s="8">
        <v>24</v>
      </c>
      <c r="B44" s="113" t="s">
        <v>135</v>
      </c>
      <c r="C44" s="113" t="s">
        <v>127</v>
      </c>
      <c r="D44" s="151">
        <v>90.125</v>
      </c>
      <c r="E44" s="200"/>
      <c r="F44" s="140"/>
      <c r="G44" s="140" t="s">
        <v>169</v>
      </c>
      <c r="H44" s="140"/>
      <c r="I44" s="140"/>
      <c r="J44" s="87">
        <v>45911</v>
      </c>
      <c r="K44" s="87">
        <v>45911</v>
      </c>
      <c r="L44" s="87">
        <v>45930</v>
      </c>
      <c r="M44" s="87">
        <v>45931</v>
      </c>
      <c r="N44" s="87">
        <v>45932</v>
      </c>
      <c r="O44" s="115">
        <v>828626</v>
      </c>
      <c r="P44" s="162"/>
      <c r="Q44" s="162"/>
      <c r="R44" s="162"/>
      <c r="T44" s="98"/>
      <c r="V44" s="51"/>
      <c r="W44" s="51"/>
      <c r="X44" s="51"/>
      <c r="Y44" s="51"/>
      <c r="Z44" s="51"/>
      <c r="AA44" s="22">
        <f t="shared" si="4"/>
        <v>0</v>
      </c>
      <c r="AC44" s="88">
        <f>$O$44*V44</f>
        <v>0</v>
      </c>
      <c r="AD44" s="88">
        <f>$O$44*W44</f>
        <v>0</v>
      </c>
      <c r="AE44" s="88">
        <f>$O$44*X44</f>
        <v>0</v>
      </c>
      <c r="AF44" s="88">
        <f>$O$44*Y44</f>
        <v>0</v>
      </c>
      <c r="AG44" s="88">
        <f t="shared" si="31"/>
        <v>0</v>
      </c>
      <c r="AH44" s="89">
        <f t="shared" si="32"/>
        <v>0</v>
      </c>
      <c r="AI44" s="108">
        <f t="shared" si="13"/>
        <v>828626</v>
      </c>
    </row>
    <row r="45" spans="1:35" ht="26.25" customHeight="1" x14ac:dyDescent="0.35">
      <c r="A45" s="8">
        <v>25</v>
      </c>
      <c r="B45" s="142" t="s">
        <v>136</v>
      </c>
      <c r="C45" s="113" t="s">
        <v>84</v>
      </c>
      <c r="D45" s="8">
        <v>53.323999999999998</v>
      </c>
      <c r="E45" s="199" t="s">
        <v>145</v>
      </c>
      <c r="F45" s="140" t="s">
        <v>181</v>
      </c>
      <c r="G45" s="140" t="s">
        <v>169</v>
      </c>
      <c r="H45" s="140"/>
      <c r="I45" s="140"/>
      <c r="J45" s="87">
        <v>45899</v>
      </c>
      <c r="K45" s="87">
        <v>45899</v>
      </c>
      <c r="L45" s="87">
        <v>45914</v>
      </c>
      <c r="M45" s="87">
        <v>45915</v>
      </c>
      <c r="N45" s="87">
        <v>45916</v>
      </c>
      <c r="O45" s="115">
        <v>450628</v>
      </c>
      <c r="P45" s="162"/>
      <c r="Q45" s="162"/>
      <c r="R45" s="162"/>
      <c r="T45" s="98"/>
      <c r="V45" s="51"/>
      <c r="W45" s="51"/>
      <c r="X45" s="51"/>
      <c r="Y45" s="51"/>
      <c r="Z45" s="51"/>
      <c r="AA45" s="22">
        <f t="shared" si="4"/>
        <v>0</v>
      </c>
      <c r="AC45" s="88">
        <f t="shared" si="33"/>
        <v>0</v>
      </c>
      <c r="AD45" s="88">
        <f>$O$45*W45</f>
        <v>0</v>
      </c>
      <c r="AE45" s="88">
        <f t="shared" si="30"/>
        <v>0</v>
      </c>
      <c r="AF45" s="88">
        <f t="shared" si="35"/>
        <v>0</v>
      </c>
      <c r="AG45" s="88">
        <f t="shared" si="31"/>
        <v>0</v>
      </c>
      <c r="AH45" s="89">
        <f t="shared" si="32"/>
        <v>0</v>
      </c>
      <c r="AI45" s="108">
        <f t="shared" si="13"/>
        <v>450628</v>
      </c>
    </row>
    <row r="46" spans="1:35" ht="20.149999999999999" customHeight="1" x14ac:dyDescent="0.35">
      <c r="A46" s="8">
        <v>26</v>
      </c>
      <c r="B46" s="113" t="s">
        <v>137</v>
      </c>
      <c r="C46" s="113" t="s">
        <v>133</v>
      </c>
      <c r="D46" s="8">
        <v>73.426000000000002</v>
      </c>
      <c r="E46" s="200"/>
      <c r="F46" s="140"/>
      <c r="G46" s="140" t="s">
        <v>169</v>
      </c>
      <c r="H46" s="140"/>
      <c r="I46" s="140"/>
      <c r="J46" s="87">
        <v>45915</v>
      </c>
      <c r="K46" s="87">
        <v>45915</v>
      </c>
      <c r="L46" s="87">
        <v>45930</v>
      </c>
      <c r="M46" s="87">
        <v>45931</v>
      </c>
      <c r="N46" s="87">
        <v>45932</v>
      </c>
      <c r="O46" s="115">
        <v>666437</v>
      </c>
      <c r="P46" s="162"/>
      <c r="Q46" s="162"/>
      <c r="R46" s="162"/>
      <c r="T46" s="95"/>
      <c r="V46" s="51"/>
      <c r="W46" s="51"/>
      <c r="X46" s="51"/>
      <c r="Y46" s="51"/>
      <c r="Z46" s="51"/>
      <c r="AA46" s="22">
        <f t="shared" si="4"/>
        <v>0</v>
      </c>
      <c r="AC46" s="88">
        <f t="shared" si="33"/>
        <v>0</v>
      </c>
      <c r="AD46" s="88">
        <f t="shared" si="34"/>
        <v>0</v>
      </c>
      <c r="AE46" s="88">
        <f>$O$46*X46</f>
        <v>0</v>
      </c>
      <c r="AF46" s="88">
        <f t="shared" si="35"/>
        <v>0</v>
      </c>
      <c r="AG46" s="88">
        <f>$O$46*Z46</f>
        <v>0</v>
      </c>
      <c r="AH46" s="89">
        <f t="shared" si="32"/>
        <v>0</v>
      </c>
      <c r="AI46" s="108">
        <f t="shared" si="13"/>
        <v>666437</v>
      </c>
    </row>
    <row r="47" spans="1:35" ht="20.149999999999999" customHeight="1" x14ac:dyDescent="0.35">
      <c r="A47" s="8">
        <v>27</v>
      </c>
      <c r="B47" s="142" t="s">
        <v>109</v>
      </c>
      <c r="C47" s="113" t="s">
        <v>84</v>
      </c>
      <c r="D47" s="8">
        <v>53.323999999999998</v>
      </c>
      <c r="E47" s="199" t="s">
        <v>146</v>
      </c>
      <c r="F47" s="159">
        <v>20</v>
      </c>
      <c r="G47" s="140" t="s">
        <v>169</v>
      </c>
      <c r="H47" s="140" t="s">
        <v>183</v>
      </c>
      <c r="I47" s="140" t="s">
        <v>172</v>
      </c>
      <c r="J47" s="87">
        <v>45899</v>
      </c>
      <c r="K47" s="87">
        <v>45899</v>
      </c>
      <c r="L47" s="87">
        <v>45914</v>
      </c>
      <c r="M47" s="87">
        <v>45915</v>
      </c>
      <c r="N47" s="87">
        <v>45916</v>
      </c>
      <c r="O47" s="115">
        <v>450628</v>
      </c>
      <c r="P47" s="162"/>
      <c r="Q47" s="162"/>
      <c r="R47" s="162"/>
      <c r="T47" s="98"/>
      <c r="V47" s="51"/>
      <c r="W47" s="51"/>
      <c r="X47" s="51"/>
      <c r="Y47" s="51"/>
      <c r="Z47" s="51"/>
      <c r="AA47" s="22">
        <f t="shared" si="4"/>
        <v>0</v>
      </c>
      <c r="AC47" s="88">
        <f>$O$47*V47</f>
        <v>0</v>
      </c>
      <c r="AD47" s="88">
        <f>$O$47*W47</f>
        <v>0</v>
      </c>
      <c r="AE47" s="88">
        <f t="shared" si="30"/>
        <v>0</v>
      </c>
      <c r="AF47" s="88">
        <f t="shared" si="35"/>
        <v>0</v>
      </c>
      <c r="AG47" s="88">
        <f>$O$47*Z47</f>
        <v>0</v>
      </c>
      <c r="AH47" s="89">
        <f t="shared" si="32"/>
        <v>0</v>
      </c>
      <c r="AI47" s="108">
        <f t="shared" si="13"/>
        <v>450628</v>
      </c>
    </row>
    <row r="48" spans="1:35" ht="20.149999999999999" customHeight="1" x14ac:dyDescent="0.35">
      <c r="A48" s="8">
        <v>28</v>
      </c>
      <c r="B48" s="113" t="s">
        <v>138</v>
      </c>
      <c r="C48" s="113" t="s">
        <v>133</v>
      </c>
      <c r="D48" s="8">
        <v>73.426000000000002</v>
      </c>
      <c r="E48" s="200"/>
      <c r="F48" s="140"/>
      <c r="G48" s="140" t="s">
        <v>169</v>
      </c>
      <c r="H48" s="140"/>
      <c r="I48" s="140"/>
      <c r="J48" s="87">
        <v>45915</v>
      </c>
      <c r="K48" s="87">
        <v>45915</v>
      </c>
      <c r="L48" s="87">
        <v>45930</v>
      </c>
      <c r="M48" s="87">
        <v>45931</v>
      </c>
      <c r="N48" s="87">
        <v>45932</v>
      </c>
      <c r="O48" s="115">
        <v>666437</v>
      </c>
      <c r="P48" s="162"/>
      <c r="Q48" s="162"/>
      <c r="R48" s="162"/>
      <c r="T48" s="98"/>
      <c r="V48" s="51"/>
      <c r="W48" s="51"/>
      <c r="X48" s="51"/>
      <c r="Y48" s="51"/>
      <c r="Z48" s="51"/>
      <c r="AA48" s="22">
        <f t="shared" si="4"/>
        <v>0</v>
      </c>
      <c r="AC48" s="88">
        <f>$O$48*V48</f>
        <v>0</v>
      </c>
      <c r="AD48" s="88">
        <f t="shared" si="34"/>
        <v>0</v>
      </c>
      <c r="AE48" s="88">
        <f>$O$48*X48</f>
        <v>0</v>
      </c>
      <c r="AF48" s="88">
        <f t="shared" si="35"/>
        <v>0</v>
      </c>
      <c r="AG48" s="88">
        <f t="shared" si="31"/>
        <v>0</v>
      </c>
      <c r="AH48" s="89">
        <f t="shared" si="32"/>
        <v>0</v>
      </c>
      <c r="AI48" s="108">
        <f t="shared" si="13"/>
        <v>666437</v>
      </c>
    </row>
    <row r="49" spans="1:35" ht="20.149999999999999" customHeight="1" x14ac:dyDescent="0.35">
      <c r="A49" s="8">
        <v>29</v>
      </c>
      <c r="B49" s="142" t="s">
        <v>139</v>
      </c>
      <c r="C49" s="113" t="s">
        <v>78</v>
      </c>
      <c r="D49" s="8">
        <v>42.374000000000002</v>
      </c>
      <c r="E49" s="199" t="s">
        <v>147</v>
      </c>
      <c r="F49" s="159">
        <v>24</v>
      </c>
      <c r="G49" s="140" t="s">
        <v>169</v>
      </c>
      <c r="H49" s="140" t="s">
        <v>184</v>
      </c>
      <c r="I49" s="140" t="s">
        <v>172</v>
      </c>
      <c r="J49" s="87">
        <v>45899</v>
      </c>
      <c r="K49" s="87">
        <v>45899</v>
      </c>
      <c r="L49" s="87">
        <v>45914</v>
      </c>
      <c r="M49" s="87">
        <v>45915</v>
      </c>
      <c r="N49" s="87">
        <v>45916</v>
      </c>
      <c r="O49" s="115">
        <v>359483</v>
      </c>
      <c r="P49" s="162"/>
      <c r="Q49" s="162"/>
      <c r="R49" s="162"/>
      <c r="T49" s="98"/>
      <c r="V49" s="51"/>
      <c r="W49" s="51"/>
      <c r="X49" s="51"/>
      <c r="Y49" s="51"/>
      <c r="Z49" s="51"/>
      <c r="AA49" s="22">
        <f t="shared" si="4"/>
        <v>0</v>
      </c>
      <c r="AC49" s="88">
        <f t="shared" si="33"/>
        <v>0</v>
      </c>
      <c r="AD49" s="88">
        <f>$O$49*W49</f>
        <v>0</v>
      </c>
      <c r="AE49" s="88">
        <f t="shared" si="30"/>
        <v>0</v>
      </c>
      <c r="AF49" s="88">
        <f t="shared" si="35"/>
        <v>0</v>
      </c>
      <c r="AG49" s="88">
        <f t="shared" si="31"/>
        <v>0</v>
      </c>
      <c r="AH49" s="89">
        <f t="shared" si="32"/>
        <v>0</v>
      </c>
      <c r="AI49" s="108">
        <f t="shared" si="13"/>
        <v>359483</v>
      </c>
    </row>
    <row r="50" spans="1:35" ht="20.149999999999999" customHeight="1" x14ac:dyDescent="0.35">
      <c r="A50" s="8">
        <v>30</v>
      </c>
      <c r="B50" s="113" t="s">
        <v>140</v>
      </c>
      <c r="C50" s="113" t="s">
        <v>84</v>
      </c>
      <c r="D50" s="8">
        <v>53.323999999999998</v>
      </c>
      <c r="E50" s="200"/>
      <c r="F50" s="140"/>
      <c r="G50" s="140" t="s">
        <v>169</v>
      </c>
      <c r="H50" s="140"/>
      <c r="I50" s="140"/>
      <c r="J50" s="87">
        <v>45915</v>
      </c>
      <c r="K50" s="87">
        <v>45915</v>
      </c>
      <c r="L50" s="87">
        <v>45930</v>
      </c>
      <c r="M50" s="87">
        <v>45931</v>
      </c>
      <c r="N50" s="87">
        <v>45932</v>
      </c>
      <c r="O50" s="115">
        <v>450628</v>
      </c>
      <c r="P50" s="162"/>
      <c r="Q50" s="162"/>
      <c r="R50" s="162"/>
      <c r="T50" s="98"/>
      <c r="V50" s="51"/>
      <c r="W50" s="51"/>
      <c r="X50" s="51"/>
      <c r="Y50" s="51"/>
      <c r="Z50" s="51"/>
      <c r="AA50" s="22">
        <f t="shared" si="4"/>
        <v>0</v>
      </c>
      <c r="AC50" s="88">
        <f t="shared" ref="AC50" si="36">$O$25*V50</f>
        <v>0</v>
      </c>
      <c r="AD50" s="88">
        <f t="shared" ref="AD50" si="37">$O$25*W50</f>
        <v>0</v>
      </c>
      <c r="AE50" s="88">
        <f t="shared" ref="AE50" si="38">$O$25*X50</f>
        <v>0</v>
      </c>
      <c r="AF50" s="88">
        <f>$O$50*Y50</f>
        <v>0</v>
      </c>
      <c r="AG50" s="88">
        <f>$O$50*Z50</f>
        <v>0</v>
      </c>
      <c r="AH50" s="89">
        <f t="shared" ref="AH50" si="39">SUM(AC50:AG50)</f>
        <v>0</v>
      </c>
      <c r="AI50" s="108">
        <f t="shared" ref="AI50" si="40">O50-AH50</f>
        <v>450628</v>
      </c>
    </row>
    <row r="51" spans="1:35" ht="20.149999999999999" customHeight="1" x14ac:dyDescent="0.35">
      <c r="A51" s="8"/>
      <c r="B51" s="123"/>
      <c r="C51" s="113"/>
      <c r="D51" s="8"/>
      <c r="E51" s="127"/>
      <c r="F51" s="127"/>
      <c r="G51" s="127"/>
      <c r="H51" s="127"/>
      <c r="I51" s="127"/>
      <c r="J51" s="87"/>
      <c r="K51" s="87"/>
      <c r="L51" s="87"/>
      <c r="M51" s="87"/>
      <c r="N51" s="87"/>
      <c r="O51" s="115"/>
      <c r="P51" s="162"/>
      <c r="Q51" s="162"/>
      <c r="R51" s="162"/>
      <c r="T51" s="50"/>
      <c r="V51" s="51"/>
      <c r="W51" s="51"/>
      <c r="X51" s="51"/>
      <c r="Y51" s="51"/>
      <c r="Z51" s="51"/>
      <c r="AA51" s="22"/>
      <c r="AC51" s="88"/>
      <c r="AD51" s="88"/>
      <c r="AE51" s="88"/>
      <c r="AF51" s="88"/>
      <c r="AG51" s="88"/>
      <c r="AH51" s="89"/>
      <c r="AI51" s="108"/>
    </row>
    <row r="52" spans="1:35" ht="20.149999999999999" customHeight="1" x14ac:dyDescent="0.35">
      <c r="A52" s="9"/>
      <c r="B52" s="10"/>
      <c r="C52" s="10"/>
      <c r="D52" s="145">
        <f>SUM(D21:D51)</f>
        <v>2540.6569999999997</v>
      </c>
      <c r="E52" s="14"/>
      <c r="F52" s="14"/>
      <c r="G52" s="14"/>
      <c r="H52" s="14"/>
      <c r="I52" s="14"/>
      <c r="J52" s="14"/>
      <c r="K52" s="9"/>
      <c r="L52" s="10"/>
      <c r="M52" s="10"/>
      <c r="N52" s="10"/>
      <c r="O52" s="17">
        <f>SUM(O21:O51)</f>
        <v>23491296.98</v>
      </c>
      <c r="P52" s="163"/>
      <c r="Q52" s="163"/>
      <c r="R52" s="163"/>
      <c r="T52" s="7"/>
      <c r="U52" s="7"/>
      <c r="V52" s="139">
        <f t="shared" ref="V52:AA52" si="41">SUM(V21:V51)</f>
        <v>3</v>
      </c>
      <c r="W52" s="139">
        <f t="shared" si="41"/>
        <v>0</v>
      </c>
      <c r="X52" s="139">
        <f t="shared" si="41"/>
        <v>0</v>
      </c>
      <c r="Y52" s="139">
        <f t="shared" si="41"/>
        <v>0</v>
      </c>
      <c r="Z52" s="139">
        <f t="shared" si="41"/>
        <v>0</v>
      </c>
      <c r="AA52" s="26">
        <f t="shared" si="41"/>
        <v>3</v>
      </c>
      <c r="AC52" s="138">
        <f t="shared" ref="AC52:AI52" si="42">SUM(AC21:AC51)</f>
        <v>2394199</v>
      </c>
      <c r="AD52" s="138">
        <f t="shared" si="42"/>
        <v>0</v>
      </c>
      <c r="AE52" s="138">
        <f t="shared" si="42"/>
        <v>0</v>
      </c>
      <c r="AF52" s="91">
        <f t="shared" si="42"/>
        <v>0</v>
      </c>
      <c r="AG52" s="91">
        <f t="shared" si="42"/>
        <v>0</v>
      </c>
      <c r="AH52" s="91">
        <f t="shared" si="42"/>
        <v>2394199</v>
      </c>
      <c r="AI52" s="91">
        <f t="shared" si="42"/>
        <v>21097097.979999997</v>
      </c>
    </row>
    <row r="53" spans="1:35" x14ac:dyDescent="0.35">
      <c r="AC53" s="92"/>
      <c r="AD53" s="92"/>
      <c r="AE53" s="92"/>
      <c r="AF53" s="92"/>
      <c r="AG53" s="92"/>
      <c r="AH53" s="92"/>
      <c r="AI53" s="92"/>
    </row>
  </sheetData>
  <mergeCells count="31">
    <mergeCell ref="J18:N18"/>
    <mergeCell ref="K19:L19"/>
    <mergeCell ref="Q18:R18"/>
    <mergeCell ref="AI18:AI19"/>
    <mergeCell ref="V19:V20"/>
    <mergeCell ref="W19:W20"/>
    <mergeCell ref="X19:X20"/>
    <mergeCell ref="Y19:Y20"/>
    <mergeCell ref="V18:AA18"/>
    <mergeCell ref="AC18:AH18"/>
    <mergeCell ref="Z19:Z20"/>
    <mergeCell ref="AC19:AC20"/>
    <mergeCell ref="AD19:AD20"/>
    <mergeCell ref="AE19:AE20"/>
    <mergeCell ref="AF19:AF20"/>
    <mergeCell ref="AG19:AG20"/>
    <mergeCell ref="E47:E48"/>
    <mergeCell ref="E49:E50"/>
    <mergeCell ref="E26:E27"/>
    <mergeCell ref="E28:E29"/>
    <mergeCell ref="E24:E25"/>
    <mergeCell ref="E30:E31"/>
    <mergeCell ref="E32:E33"/>
    <mergeCell ref="E36:E37"/>
    <mergeCell ref="E34:E35"/>
    <mergeCell ref="E38:E40"/>
    <mergeCell ref="E41:E42"/>
    <mergeCell ref="E43:E44"/>
    <mergeCell ref="E45:E46"/>
    <mergeCell ref="E22:E23"/>
    <mergeCell ref="T18:T19"/>
  </mergeCells>
  <phoneticPr fontId="8" type="noConversion"/>
  <conditionalFormatting sqref="B21">
    <cfRule type="duplicateValues" dxfId="194" priority="66"/>
    <cfRule type="duplicateValues" dxfId="193" priority="65"/>
  </conditionalFormatting>
  <conditionalFormatting sqref="B21:B29 B31:B50">
    <cfRule type="duplicateValues" dxfId="192" priority="229"/>
  </conditionalFormatting>
  <conditionalFormatting sqref="B23">
    <cfRule type="duplicateValues" dxfId="191" priority="238"/>
    <cfRule type="duplicateValues" dxfId="190" priority="237"/>
    <cfRule type="duplicateValues" dxfId="189" priority="236"/>
  </conditionalFormatting>
  <conditionalFormatting sqref="B27">
    <cfRule type="duplicateValues" dxfId="188" priority="242"/>
  </conditionalFormatting>
  <conditionalFormatting sqref="B30">
    <cfRule type="duplicateValues" dxfId="187" priority="59"/>
    <cfRule type="duplicateValues" dxfId="186" priority="57"/>
    <cfRule type="duplicateValues" dxfId="185" priority="56"/>
    <cfRule type="duplicateValues" dxfId="184" priority="58"/>
  </conditionalFormatting>
  <conditionalFormatting sqref="B31 B22 B24:B26 B33">
    <cfRule type="duplicateValues" dxfId="183" priority="239"/>
  </conditionalFormatting>
  <conditionalFormatting sqref="B32">
    <cfRule type="duplicateValues" dxfId="182" priority="228"/>
    <cfRule type="duplicateValues" dxfId="181" priority="227"/>
  </conditionalFormatting>
  <conditionalFormatting sqref="B34">
    <cfRule type="duplicateValues" dxfId="180" priority="232"/>
    <cfRule type="duplicateValues" dxfId="179" priority="233"/>
    <cfRule type="duplicateValues" dxfId="178" priority="234"/>
  </conditionalFormatting>
  <conditionalFormatting sqref="B35">
    <cfRule type="duplicateValues" dxfId="177" priority="60"/>
  </conditionalFormatting>
  <conditionalFormatting sqref="B36:B37">
    <cfRule type="duplicateValues" dxfId="176" priority="231"/>
    <cfRule type="duplicateValues" dxfId="175" priority="246"/>
    <cfRule type="duplicateValues" dxfId="174" priority="245"/>
  </conditionalFormatting>
  <conditionalFormatting sqref="B38 B28:B29">
    <cfRule type="duplicateValues" dxfId="173" priority="241"/>
    <cfRule type="duplicateValues" dxfId="172" priority="240"/>
  </conditionalFormatting>
  <conditionalFormatting sqref="B39:B50">
    <cfRule type="duplicateValues" dxfId="171" priority="244"/>
    <cfRule type="duplicateValues" dxfId="170" priority="243"/>
  </conditionalFormatting>
  <conditionalFormatting sqref="B51">
    <cfRule type="duplicateValues" dxfId="169" priority="2054"/>
  </conditionalFormatting>
  <conditionalFormatting sqref="C38">
    <cfRule type="dataBar" priority="2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{99FFE16C-ABF1-415F-B420-44157A953524}</x14:id>
        </ext>
      </extLst>
    </cfRule>
  </conditionalFormatting>
  <conditionalFormatting sqref="J21:J23">
    <cfRule type="containsText" dxfId="168" priority="28" operator="containsText" text="WIP">
      <formula>NOT(ISERROR(SEARCH("WIP",J21)))</formula>
    </cfRule>
  </conditionalFormatting>
  <conditionalFormatting sqref="J21:J25">
    <cfRule type="containsText" dxfId="167" priority="33" operator="containsText" text="Complete">
      <formula>NOT(ISERROR(SEARCH("Complete",J21)))</formula>
    </cfRule>
    <cfRule type="containsText" dxfId="166" priority="34" operator="containsText" text="ROW">
      <formula>NOT(ISERROR(SEARCH("ROW",J21)))</formula>
    </cfRule>
  </conditionalFormatting>
  <conditionalFormatting sqref="J22:J34">
    <cfRule type="containsText" dxfId="165" priority="36" operator="containsText" text="Complete">
      <formula>NOT(ISERROR(SEARCH("Complete",J22)))</formula>
    </cfRule>
    <cfRule type="containsText" dxfId="164" priority="37" operator="containsText" text="ROW">
      <formula>NOT(ISERROR(SEARCH("ROW",J22)))</formula>
    </cfRule>
  </conditionalFormatting>
  <conditionalFormatting sqref="J24:J33">
    <cfRule type="containsText" dxfId="163" priority="35" operator="containsText" text="WIP">
      <formula>NOT(ISERROR(SEARCH("WIP",J24)))</formula>
    </cfRule>
  </conditionalFormatting>
  <conditionalFormatting sqref="J30:J31">
    <cfRule type="containsText" dxfId="162" priority="2" operator="containsText" text="ROW">
      <formula>NOT(ISERROR(SEARCH("ROW",J30)))</formula>
    </cfRule>
    <cfRule type="containsText" dxfId="161" priority="1" operator="containsText" text="Complete">
      <formula>NOT(ISERROR(SEARCH("Complete",J30)))</formula>
    </cfRule>
  </conditionalFormatting>
  <conditionalFormatting sqref="J32:J33">
    <cfRule type="containsText" dxfId="160" priority="32" operator="containsText" text="ROW">
      <formula>NOT(ISERROR(SEARCH("ROW",J32)))</formula>
    </cfRule>
    <cfRule type="containsText" dxfId="159" priority="31" operator="containsText" text="Complete">
      <formula>NOT(ISERROR(SEARCH("Complete",J32)))</formula>
    </cfRule>
    <cfRule type="containsText" dxfId="158" priority="30" operator="containsText" text="WIP">
      <formula>NOT(ISERROR(SEARCH("WIP",J32)))</formula>
    </cfRule>
  </conditionalFormatting>
  <conditionalFormatting sqref="J34:J35 K35 L33:N33 K34:N34">
    <cfRule type="containsText" dxfId="157" priority="214" operator="containsText" text="WIP">
      <formula>NOT(ISERROR(SEARCH("WIP",J33)))</formula>
    </cfRule>
  </conditionalFormatting>
  <conditionalFormatting sqref="J36:J39 K39">
    <cfRule type="containsText" dxfId="156" priority="26" operator="containsText" text="ROW">
      <formula>NOT(ISERROR(SEARCH("ROW",J36)))</formula>
    </cfRule>
    <cfRule type="containsText" dxfId="155" priority="27" operator="containsText" text="WIP">
      <formula>NOT(ISERROR(SEARCH("WIP",J36)))</formula>
    </cfRule>
  </conditionalFormatting>
  <conditionalFormatting sqref="J39:J42">
    <cfRule type="containsText" dxfId="154" priority="22" operator="containsText" text="ROW">
      <formula>NOT(ISERROR(SEARCH("ROW",J39)))</formula>
    </cfRule>
    <cfRule type="containsText" dxfId="153" priority="21" operator="containsText" text="Complete">
      <formula>NOT(ISERROR(SEARCH("Complete",J39)))</formula>
    </cfRule>
  </conditionalFormatting>
  <conditionalFormatting sqref="J41:J42">
    <cfRule type="containsText" dxfId="152" priority="17" operator="containsText" text="WIP">
      <formula>NOT(ISERROR(SEARCH("WIP",J41)))</formula>
    </cfRule>
    <cfRule type="containsText" dxfId="151" priority="18" operator="containsText" text="Complete">
      <formula>NOT(ISERROR(SEARCH("Complete",J41)))</formula>
    </cfRule>
    <cfRule type="containsText" dxfId="150" priority="20" operator="containsText" text="WIP">
      <formula>NOT(ISERROR(SEARCH("WIP",J41)))</formula>
    </cfRule>
    <cfRule type="containsText" dxfId="149" priority="19" operator="containsText" text="ROW">
      <formula>NOT(ISERROR(SEARCH("ROW",J41)))</formula>
    </cfRule>
  </conditionalFormatting>
  <conditionalFormatting sqref="J42:J50">
    <cfRule type="containsText" dxfId="148" priority="7" operator="containsText" text="ROW">
      <formula>NOT(ISERROR(SEARCH("ROW",J42)))</formula>
    </cfRule>
    <cfRule type="containsText" dxfId="147" priority="6" operator="containsText" text="Complete">
      <formula>NOT(ISERROR(SEARCH("Complete",J42)))</formula>
    </cfRule>
    <cfRule type="containsText" dxfId="146" priority="5" operator="containsText" text="WIP">
      <formula>NOT(ISERROR(SEARCH("WIP",J42)))</formula>
    </cfRule>
  </conditionalFormatting>
  <conditionalFormatting sqref="J29:K29">
    <cfRule type="containsText" dxfId="145" priority="169" operator="containsText" text="ROW">
      <formula>NOT(ISERROR(SEARCH("ROW",J29)))</formula>
    </cfRule>
    <cfRule type="containsText" dxfId="144" priority="168" operator="containsText" text="Complete">
      <formula>NOT(ISERROR(SEARCH("Complete",J29)))</formula>
    </cfRule>
    <cfRule type="containsText" dxfId="143" priority="167" operator="containsText" text="ROW">
      <formula>NOT(ISERROR(SEARCH("ROW",J29)))</formula>
    </cfRule>
    <cfRule type="containsText" dxfId="142" priority="166" operator="containsText" text="Complete">
      <formula>NOT(ISERROR(SEARCH("Complete",J29)))</formula>
    </cfRule>
    <cfRule type="containsText" dxfId="141" priority="165" operator="containsText" text="WIP">
      <formula>NOT(ISERROR(SEARCH("WIP",J29)))</formula>
    </cfRule>
    <cfRule type="containsText" dxfId="140" priority="164" operator="containsText" text="ROW">
      <formula>NOT(ISERROR(SEARCH("ROW",J29)))</formula>
    </cfRule>
    <cfRule type="containsText" dxfId="139" priority="163" operator="containsText" text="Complete">
      <formula>NOT(ISERROR(SEARCH("Complete",J29)))</formula>
    </cfRule>
    <cfRule type="containsText" dxfId="138" priority="162" operator="containsText" text="WIP">
      <formula>NOT(ISERROR(SEARCH("WIP",J29)))</formula>
    </cfRule>
  </conditionalFormatting>
  <conditionalFormatting sqref="J35:K35">
    <cfRule type="containsText" dxfId="137" priority="211" operator="containsText" text="ROW">
      <formula>NOT(ISERROR(SEARCH("ROW",J35)))</formula>
    </cfRule>
    <cfRule type="containsText" dxfId="136" priority="210" operator="containsText" text="Complete">
      <formula>NOT(ISERROR(SEARCH("Complete",J35)))</formula>
    </cfRule>
  </conditionalFormatting>
  <conditionalFormatting sqref="J37:K37">
    <cfRule type="containsText" dxfId="135" priority="146" operator="containsText" text="ROW">
      <formula>NOT(ISERROR(SEARCH("ROW",J37)))</formula>
    </cfRule>
    <cfRule type="containsText" dxfId="134" priority="145" operator="containsText" text="Complete">
      <formula>NOT(ISERROR(SEARCH("Complete",J37)))</formula>
    </cfRule>
  </conditionalFormatting>
  <conditionalFormatting sqref="J40:K40">
    <cfRule type="containsText" dxfId="133" priority="135" operator="containsText" text="WIP">
      <formula>NOT(ISERROR(SEARCH("WIP",J40)))</formula>
    </cfRule>
  </conditionalFormatting>
  <conditionalFormatting sqref="J43:K50">
    <cfRule type="containsText" dxfId="132" priority="4" operator="containsText" text="ROW">
      <formula>NOT(ISERROR(SEARCH("ROW",J43)))</formula>
    </cfRule>
    <cfRule type="containsText" dxfId="131" priority="3" operator="containsText" text="Complete">
      <formula>NOT(ISERROR(SEARCH("Complete",J43)))</formula>
    </cfRule>
  </conditionalFormatting>
  <conditionalFormatting sqref="J21:N21">
    <cfRule type="containsText" dxfId="130" priority="54" operator="containsText" text="Complete">
      <formula>NOT(ISERROR(SEARCH("Complete",J21)))</formula>
    </cfRule>
    <cfRule type="containsText" dxfId="129" priority="55" operator="containsText" text="ROW">
      <formula>NOT(ISERROR(SEARCH("ROW",J21)))</formula>
    </cfRule>
  </conditionalFormatting>
  <conditionalFormatting sqref="J23:N23 L25:N25">
    <cfRule type="containsText" dxfId="128" priority="225" operator="containsText" text="Complete">
      <formula>NOT(ISERROR(SEARCH("Complete",J23)))</formula>
    </cfRule>
    <cfRule type="containsText" dxfId="127" priority="224" operator="containsText" text="WIP">
      <formula>NOT(ISERROR(SEARCH("WIP",J23)))</formula>
    </cfRule>
    <cfRule type="containsText" dxfId="126" priority="226" operator="containsText" text="ROW">
      <formula>NOT(ISERROR(SEARCH("ROW",J23)))</formula>
    </cfRule>
  </conditionalFormatting>
  <conditionalFormatting sqref="J35:N35">
    <cfRule type="containsText" dxfId="125" priority="161" operator="containsText" text="ROW">
      <formula>NOT(ISERROR(SEARCH("ROW",J35)))</formula>
    </cfRule>
    <cfRule type="containsText" dxfId="124" priority="160" operator="containsText" text="Complete">
      <formula>NOT(ISERROR(SEARCH("Complete",J35)))</formula>
    </cfRule>
  </conditionalFormatting>
  <conditionalFormatting sqref="J40:N40">
    <cfRule type="containsText" dxfId="123" priority="128" operator="containsText" text="Complete">
      <formula>NOT(ISERROR(SEARCH("Complete",J40)))</formula>
    </cfRule>
    <cfRule type="containsText" dxfId="122" priority="129" operator="containsText" text="ROW">
      <formula>NOT(ISERROR(SEARCH("ROW",J40)))</formula>
    </cfRule>
  </conditionalFormatting>
  <conditionalFormatting sqref="J42:N42">
    <cfRule type="containsText" dxfId="121" priority="111" operator="containsText" text="Complete">
      <formula>NOT(ISERROR(SEARCH("Complete",J42)))</formula>
    </cfRule>
    <cfRule type="containsText" dxfId="120" priority="114" operator="containsText" text="ROW">
      <formula>NOT(ISERROR(SEARCH("ROW",J42)))</formula>
    </cfRule>
    <cfRule type="containsText" dxfId="119" priority="121" operator="containsText" text="WIP">
      <formula>NOT(ISERROR(SEARCH("WIP",J42)))</formula>
    </cfRule>
    <cfRule type="containsText" dxfId="118" priority="110" operator="containsText" text="WIP">
      <formula>NOT(ISERROR(SEARCH("WIP",J42)))</formula>
    </cfRule>
    <cfRule type="containsText" dxfId="117" priority="112" operator="containsText" text="ROW">
      <formula>NOT(ISERROR(SEARCH("ROW",J42)))</formula>
    </cfRule>
    <cfRule type="containsText" dxfId="116" priority="113" operator="containsText" text="Complete">
      <formula>NOT(ISERROR(SEARCH("Complete",J42)))</formula>
    </cfRule>
  </conditionalFormatting>
  <conditionalFormatting sqref="J51:N51">
    <cfRule type="containsText" dxfId="115" priority="892" operator="containsText" text="ROW">
      <formula>NOT(ISERROR(SEARCH("ROW",J51)))</formula>
    </cfRule>
    <cfRule type="containsText" dxfId="114" priority="891" operator="containsText" text="Complete">
      <formula>NOT(ISERROR(SEARCH("Complete",J51)))</formula>
    </cfRule>
    <cfRule type="containsText" dxfId="113" priority="841" operator="containsText" text="WIP">
      <formula>NOT(ISERROR(SEARCH("WIP",J51)))</formula>
    </cfRule>
  </conditionalFormatting>
  <conditionalFormatting sqref="K21:K25">
    <cfRule type="containsText" dxfId="112" priority="198" operator="containsText" text="ROW">
      <formula>NOT(ISERROR(SEARCH("ROW",K21)))</formula>
    </cfRule>
    <cfRule type="containsText" dxfId="111" priority="197" operator="containsText" text="Complete">
      <formula>NOT(ISERROR(SEARCH("Complete",K21)))</formula>
    </cfRule>
  </conditionalFormatting>
  <conditionalFormatting sqref="K39 J36:J39">
    <cfRule type="containsText" dxfId="110" priority="25" operator="containsText" text="Complete">
      <formula>NOT(ISERROR(SEARCH("Complete",J36)))</formula>
    </cfRule>
  </conditionalFormatting>
  <conditionalFormatting sqref="K39">
    <cfRule type="containsText" dxfId="109" priority="23" operator="containsText" text="Complete">
      <formula>NOT(ISERROR(SEARCH("Complete",K39)))</formula>
    </cfRule>
    <cfRule type="containsText" dxfId="108" priority="24" operator="containsText" text="ROW">
      <formula>NOT(ISERROR(SEARCH("ROW",K39)))</formula>
    </cfRule>
  </conditionalFormatting>
  <conditionalFormatting sqref="K40">
    <cfRule type="containsText" dxfId="107" priority="133" operator="containsText" text="Complete">
      <formula>NOT(ISERROR(SEARCH("Complete",K40)))</formula>
    </cfRule>
    <cfRule type="containsText" dxfId="106" priority="134" operator="containsText" text="ROW">
      <formula>NOT(ISERROR(SEARCH("ROW",K40)))</formula>
    </cfRule>
  </conditionalFormatting>
  <conditionalFormatting sqref="K21:N23">
    <cfRule type="containsText" dxfId="105" priority="144" operator="containsText" text="WIP">
      <formula>NOT(ISERROR(SEARCH("WIP",K21)))</formula>
    </cfRule>
  </conditionalFormatting>
  <conditionalFormatting sqref="K22:N23">
    <cfRule type="containsText" dxfId="104" priority="216" operator="containsText" text="ROW">
      <formula>NOT(ISERROR(SEARCH("ROW",K22)))</formula>
    </cfRule>
    <cfRule type="containsText" dxfId="103" priority="215" operator="containsText" text="Complete">
      <formula>NOT(ISERROR(SEARCH("Complete",K22)))</formula>
    </cfRule>
  </conditionalFormatting>
  <conditionalFormatting sqref="K24:N33">
    <cfRule type="containsText" dxfId="102" priority="199" operator="containsText" text="WIP">
      <formula>NOT(ISERROR(SEARCH("WIP",K24)))</formula>
    </cfRule>
  </conditionalFormatting>
  <conditionalFormatting sqref="K24:N34">
    <cfRule type="containsText" dxfId="101" priority="201" operator="containsText" text="ROW">
      <formula>NOT(ISERROR(SEARCH("ROW",K24)))</formula>
    </cfRule>
    <cfRule type="containsText" dxfId="100" priority="200" operator="containsText" text="Complete">
      <formula>NOT(ISERROR(SEARCH("Complete",K24)))</formula>
    </cfRule>
  </conditionalFormatting>
  <conditionalFormatting sqref="K30:N31">
    <cfRule type="containsText" dxfId="99" priority="43" operator="containsText" text="Complete">
      <formula>NOT(ISERROR(SEARCH("Complete",K30)))</formula>
    </cfRule>
    <cfRule type="containsText" dxfId="98" priority="44" operator="containsText" text="ROW">
      <formula>NOT(ISERROR(SEARCH("ROW",K30)))</formula>
    </cfRule>
  </conditionalFormatting>
  <conditionalFormatting sqref="K32:N33">
    <cfRule type="containsText" dxfId="97" priority="183" operator="containsText" text="ROW">
      <formula>NOT(ISERROR(SEARCH("ROW",K32)))</formula>
    </cfRule>
    <cfRule type="containsText" dxfId="96" priority="182" operator="containsText" text="Complete">
      <formula>NOT(ISERROR(SEARCH("Complete",K32)))</formula>
    </cfRule>
    <cfRule type="containsText" dxfId="95" priority="181" operator="containsText" text="WIP">
      <formula>NOT(ISERROR(SEARCH("WIP",K32)))</formula>
    </cfRule>
  </conditionalFormatting>
  <conditionalFormatting sqref="K36:N37">
    <cfRule type="containsText" dxfId="94" priority="147" operator="containsText" text="WIP">
      <formula>NOT(ISERROR(SEARCH("WIP",K36)))</formula>
    </cfRule>
  </conditionalFormatting>
  <conditionalFormatting sqref="K36:N38 L39:N39">
    <cfRule type="containsText" dxfId="93" priority="136" operator="containsText" text="Complete">
      <formula>NOT(ISERROR(SEARCH("Complete",K36)))</formula>
    </cfRule>
    <cfRule type="containsText" dxfId="92" priority="137" operator="containsText" text="ROW">
      <formula>NOT(ISERROR(SEARCH("ROW",K36)))</formula>
    </cfRule>
  </conditionalFormatting>
  <conditionalFormatting sqref="K38:N38 L39:N39">
    <cfRule type="containsText" dxfId="91" priority="138" operator="containsText" text="WIP">
      <formula>NOT(ISERROR(SEARCH("WIP",K38)))</formula>
    </cfRule>
  </conditionalFormatting>
  <conditionalFormatting sqref="K41:N42">
    <cfRule type="containsText" dxfId="90" priority="119" operator="containsText" text="Complete">
      <formula>NOT(ISERROR(SEARCH("Complete",K41)))</formula>
    </cfRule>
    <cfRule type="containsText" dxfId="89" priority="117" operator="containsText" text="ROW">
      <formula>NOT(ISERROR(SEARCH("ROW",K41)))</formula>
    </cfRule>
    <cfRule type="containsText" dxfId="88" priority="115" operator="containsText" text="WIP">
      <formula>NOT(ISERROR(SEARCH("WIP",K41)))</formula>
    </cfRule>
    <cfRule type="containsText" dxfId="87" priority="120" operator="containsText" text="ROW">
      <formula>NOT(ISERROR(SEARCH("ROW",K41)))</formula>
    </cfRule>
    <cfRule type="containsText" dxfId="86" priority="118" operator="containsText" text="WIP">
      <formula>NOT(ISERROR(SEARCH("WIP",K41)))</formula>
    </cfRule>
    <cfRule type="containsText" dxfId="85" priority="116" operator="containsText" text="Complete">
      <formula>NOT(ISERROR(SEARCH("Complete",K41)))</formula>
    </cfRule>
  </conditionalFormatting>
  <conditionalFormatting sqref="K42:N44">
    <cfRule type="containsText" dxfId="84" priority="99" operator="containsText" text="WIP">
      <formula>NOT(ISERROR(SEARCH("WIP",K42)))</formula>
    </cfRule>
    <cfRule type="containsText" dxfId="83" priority="101" operator="containsText" text="ROW">
      <formula>NOT(ISERROR(SEARCH("ROW",K42)))</formula>
    </cfRule>
    <cfRule type="containsText" dxfId="82" priority="100" operator="containsText" text="Complete">
      <formula>NOT(ISERROR(SEARCH("Complete",K42)))</formula>
    </cfRule>
  </conditionalFormatting>
  <conditionalFormatting sqref="K45:N46">
    <cfRule type="containsText" dxfId="81" priority="92" operator="containsText" text="ROW">
      <formula>NOT(ISERROR(SEARCH("ROW",K45)))</formula>
    </cfRule>
    <cfRule type="containsText" dxfId="80" priority="91" operator="containsText" text="Complete">
      <formula>NOT(ISERROR(SEARCH("Complete",K45)))</formula>
    </cfRule>
    <cfRule type="containsText" dxfId="79" priority="90" operator="containsText" text="WIP">
      <formula>NOT(ISERROR(SEARCH("WIP",K45)))</formula>
    </cfRule>
  </conditionalFormatting>
  <conditionalFormatting sqref="K47:N48">
    <cfRule type="containsText" dxfId="78" priority="82" operator="containsText" text="Complete">
      <formula>NOT(ISERROR(SEARCH("Complete",K47)))</formula>
    </cfRule>
    <cfRule type="containsText" dxfId="77" priority="81" operator="containsText" text="WIP">
      <formula>NOT(ISERROR(SEARCH("WIP",K47)))</formula>
    </cfRule>
    <cfRule type="containsText" dxfId="76" priority="83" operator="containsText" text="ROW">
      <formula>NOT(ISERROR(SEARCH("ROW",K47)))</formula>
    </cfRule>
  </conditionalFormatting>
  <conditionalFormatting sqref="K49:N50">
    <cfRule type="containsText" dxfId="75" priority="72" operator="containsText" text="WIP">
      <formula>NOT(ISERROR(SEARCH("WIP",K49)))</formula>
    </cfRule>
    <cfRule type="containsText" dxfId="74" priority="73" operator="containsText" text="Complete">
      <formula>NOT(ISERROR(SEARCH("Complete",K49)))</formula>
    </cfRule>
    <cfRule type="containsText" dxfId="73" priority="74" operator="containsText" text="ROW">
      <formula>NOT(ISERROR(SEARCH("ROW",K49)))</formula>
    </cfRule>
  </conditionalFormatting>
  <conditionalFormatting sqref="L21:N21">
    <cfRule type="containsText" dxfId="72" priority="53" operator="containsText" text="ROW">
      <formula>NOT(ISERROR(SEARCH("ROW",L21)))</formula>
    </cfRule>
    <cfRule type="containsText" dxfId="71" priority="52" operator="containsText" text="Complete">
      <formula>NOT(ISERROR(SEARCH("Complete",L21)))</formula>
    </cfRule>
  </conditionalFormatting>
  <conditionalFormatting sqref="L22:N25">
    <cfRule type="containsText" dxfId="70" priority="212" operator="containsText" text="Complete">
      <formula>NOT(ISERROR(SEARCH("Complete",L22)))</formula>
    </cfRule>
    <cfRule type="containsText" dxfId="69" priority="213" operator="containsText" text="ROW">
      <formula>NOT(ISERROR(SEARCH("ROW",L22)))</formula>
    </cfRule>
  </conditionalFormatting>
  <conditionalFormatting sqref="L25:N25">
    <cfRule type="containsText" dxfId="68" priority="196" operator="containsText" text="ROW">
      <formula>NOT(ISERROR(SEARCH("ROW",L25)))</formula>
    </cfRule>
    <cfRule type="containsText" dxfId="67" priority="195" operator="containsText" text="Complete">
      <formula>NOT(ISERROR(SEARCH("Complete",L25)))</formula>
    </cfRule>
    <cfRule type="containsText" dxfId="66" priority="194" operator="containsText" text="WIP">
      <formula>NOT(ISERROR(SEARCH("WIP",L25)))</formula>
    </cfRule>
  </conditionalFormatting>
  <conditionalFormatting sqref="L28:N29">
    <cfRule type="containsText" dxfId="65" priority="175" operator="containsText" text="WIP">
      <formula>NOT(ISERROR(SEARCH("WIP",L28)))</formula>
    </cfRule>
    <cfRule type="containsText" dxfId="64" priority="177" operator="containsText" text="ROW">
      <formula>NOT(ISERROR(SEARCH("ROW",L28)))</formula>
    </cfRule>
    <cfRule type="containsText" dxfId="63" priority="176" operator="containsText" text="Complete">
      <formula>NOT(ISERROR(SEARCH("Complete",L28)))</formula>
    </cfRule>
    <cfRule type="containsText" dxfId="62" priority="170" operator="containsText" text="WIP">
      <formula>NOT(ISERROR(SEARCH("WIP",L28)))</formula>
    </cfRule>
    <cfRule type="containsText" dxfId="61" priority="171" operator="containsText" text="Complete">
      <formula>NOT(ISERROR(SEARCH("Complete",L28)))</formula>
    </cfRule>
    <cfRule type="containsText" dxfId="60" priority="172" operator="containsText" text="ROW">
      <formula>NOT(ISERROR(SEARCH("ROW",L28)))</formula>
    </cfRule>
    <cfRule type="containsText" dxfId="59" priority="173" operator="containsText" text="Complete">
      <formula>NOT(ISERROR(SEARCH("Complete",L28)))</formula>
    </cfRule>
    <cfRule type="containsText" dxfId="58" priority="174" operator="containsText" text="ROW">
      <formula>NOT(ISERROR(SEARCH("ROW",L28)))</formula>
    </cfRule>
  </conditionalFormatting>
  <conditionalFormatting sqref="L31:N31">
    <cfRule type="containsText" dxfId="57" priority="40" operator="containsText" text="WIP">
      <formula>NOT(ISERROR(SEARCH("WIP",L31)))</formula>
    </cfRule>
    <cfRule type="containsText" dxfId="56" priority="41" operator="containsText" text="Complete">
      <formula>NOT(ISERROR(SEARCH("Complete",L31)))</formula>
    </cfRule>
    <cfRule type="containsText" dxfId="55" priority="42" operator="containsText" text="ROW">
      <formula>NOT(ISERROR(SEARCH("ROW",L31)))</formula>
    </cfRule>
    <cfRule type="containsText" dxfId="54" priority="47" operator="containsText" text="WIP">
      <formula>NOT(ISERROR(SEARCH("WIP",L31)))</formula>
    </cfRule>
    <cfRule type="containsText" dxfId="53" priority="48" operator="containsText" text="Complete">
      <formula>NOT(ISERROR(SEARCH("Complete",L31)))</formula>
    </cfRule>
    <cfRule type="containsText" dxfId="52" priority="49" operator="containsText" text="ROW">
      <formula>NOT(ISERROR(SEARCH("ROW",L31)))</formula>
    </cfRule>
  </conditionalFormatting>
  <conditionalFormatting sqref="L33:N33 J42:N42">
    <cfRule type="containsText" dxfId="51" priority="221" operator="containsText" text="ROW">
      <formula>NOT(ISERROR(SEARCH("ROW",J33)))</formula>
    </cfRule>
    <cfRule type="containsText" dxfId="50" priority="219" operator="containsText" text="Complete">
      <formula>NOT(ISERROR(SEARCH("Complete",J33)))</formula>
    </cfRule>
  </conditionalFormatting>
  <conditionalFormatting sqref="L33:N33">
    <cfRule type="containsText" dxfId="49" priority="178" operator="containsText" text="WIP">
      <formula>NOT(ISERROR(SEARCH("WIP",L33)))</formula>
    </cfRule>
    <cfRule type="containsText" dxfId="48" priority="179" operator="containsText" text="Complete">
      <formula>NOT(ISERROR(SEARCH("Complete",L33)))</formula>
    </cfRule>
    <cfRule type="containsText" dxfId="47" priority="180" operator="containsText" text="ROW">
      <formula>NOT(ISERROR(SEARCH("ROW",L33)))</formula>
    </cfRule>
  </conditionalFormatting>
  <conditionalFormatting sqref="L33:N34">
    <cfRule type="containsText" dxfId="46" priority="184" operator="containsText" text="Complete">
      <formula>NOT(ISERROR(SEARCH("Complete",L33)))</formula>
    </cfRule>
    <cfRule type="containsText" dxfId="45" priority="185" operator="containsText" text="ROW">
      <formula>NOT(ISERROR(SEARCH("ROW",L33)))</formula>
    </cfRule>
  </conditionalFormatting>
  <conditionalFormatting sqref="L35:N35">
    <cfRule type="containsText" dxfId="44" priority="153" operator="containsText" text="ROW">
      <formula>NOT(ISERROR(SEARCH("ROW",L35)))</formula>
    </cfRule>
    <cfRule type="containsText" dxfId="43" priority="152" operator="containsText" text="Complete">
      <formula>NOT(ISERROR(SEARCH("Complete",L35)))</formula>
    </cfRule>
    <cfRule type="containsText" dxfId="42" priority="151" operator="containsText" text="WIP">
      <formula>NOT(ISERROR(SEARCH("WIP",L35)))</formula>
    </cfRule>
    <cfRule type="containsText" dxfId="41" priority="155" operator="containsText" text="Complete">
      <formula>NOT(ISERROR(SEARCH("Complete",L35)))</formula>
    </cfRule>
    <cfRule type="containsText" dxfId="40" priority="159" operator="containsText" text="WIP">
      <formula>NOT(ISERROR(SEARCH("WIP",L35)))</formula>
    </cfRule>
    <cfRule type="containsText" dxfId="39" priority="156" operator="containsText" text="ROW">
      <formula>NOT(ISERROR(SEARCH("ROW",L35)))</formula>
    </cfRule>
    <cfRule type="containsText" dxfId="38" priority="154" operator="containsText" text="WIP">
      <formula>NOT(ISERROR(SEARCH("WIP",L35)))</formula>
    </cfRule>
  </conditionalFormatting>
  <conditionalFormatting sqref="L35:N37">
    <cfRule type="containsText" dxfId="37" priority="158" operator="containsText" text="ROW">
      <formula>NOT(ISERROR(SEARCH("ROW",L35)))</formula>
    </cfRule>
    <cfRule type="containsText" dxfId="36" priority="157" operator="containsText" text="Complete">
      <formula>NOT(ISERROR(SEARCH("Complete",L35)))</formula>
    </cfRule>
  </conditionalFormatting>
  <conditionalFormatting sqref="L38:N40">
    <cfRule type="containsText" dxfId="35" priority="132" operator="containsText" text="ROW">
      <formula>NOT(ISERROR(SEARCH("ROW",L38)))</formula>
    </cfRule>
    <cfRule type="containsText" dxfId="34" priority="131" operator="containsText" text="Complete">
      <formula>NOT(ISERROR(SEARCH("Complete",L38)))</formula>
    </cfRule>
  </conditionalFormatting>
  <conditionalFormatting sqref="L40:N40">
    <cfRule type="containsText" dxfId="33" priority="122" operator="containsText" text="WIP">
      <formula>NOT(ISERROR(SEARCH("WIP",L40)))</formula>
    </cfRule>
    <cfRule type="containsText" dxfId="32" priority="124" operator="containsText" text="ROW">
      <formula>NOT(ISERROR(SEARCH("ROW",L40)))</formula>
    </cfRule>
    <cfRule type="containsText" dxfId="31" priority="123" operator="containsText" text="Complete">
      <formula>NOT(ISERROR(SEARCH("Complete",L40)))</formula>
    </cfRule>
    <cfRule type="containsText" dxfId="30" priority="125" operator="containsText" text="WIP">
      <formula>NOT(ISERROR(SEARCH("WIP",L40)))</formula>
    </cfRule>
    <cfRule type="containsText" dxfId="29" priority="126" operator="containsText" text="Complete">
      <formula>NOT(ISERROR(SEARCH("Complete",L40)))</formula>
    </cfRule>
    <cfRule type="containsText" dxfId="28" priority="127" operator="containsText" text="ROW">
      <formula>NOT(ISERROR(SEARCH("ROW",L40)))</formula>
    </cfRule>
    <cfRule type="containsText" dxfId="27" priority="130" operator="containsText" text="WIP">
      <formula>NOT(ISERROR(SEARCH("WIP",L40)))</formula>
    </cfRule>
  </conditionalFormatting>
  <conditionalFormatting sqref="L43:N50">
    <cfRule type="containsText" dxfId="26" priority="103" operator="containsText" text="ROW">
      <formula>NOT(ISERROR(SEARCH("ROW",L43)))</formula>
    </cfRule>
    <cfRule type="containsText" dxfId="25" priority="102" operator="containsText" text="Complete">
      <formula>NOT(ISERROR(SEARCH("Complete",L43)))</formula>
    </cfRule>
  </conditionalFormatting>
  <conditionalFormatting sqref="L44:N44">
    <cfRule type="containsText" dxfId="24" priority="96" operator="containsText" text="WIP">
      <formula>NOT(ISERROR(SEARCH("WIP",L44)))</formula>
    </cfRule>
    <cfRule type="containsText" dxfId="23" priority="104" operator="containsText" text="WIP">
      <formula>NOT(ISERROR(SEARCH("WIP",L44)))</formula>
    </cfRule>
    <cfRule type="containsText" dxfId="22" priority="106" operator="containsText" text="ROW">
      <formula>NOT(ISERROR(SEARCH("ROW",L44)))</formula>
    </cfRule>
    <cfRule type="containsText" dxfId="21" priority="98" operator="containsText" text="ROW">
      <formula>NOT(ISERROR(SEARCH("ROW",L44)))</formula>
    </cfRule>
    <cfRule type="containsText" dxfId="20" priority="105" operator="containsText" text="Complete">
      <formula>NOT(ISERROR(SEARCH("Complete",L44)))</formula>
    </cfRule>
    <cfRule type="containsText" dxfId="19" priority="97" operator="containsText" text="Complete">
      <formula>NOT(ISERROR(SEARCH("Complete",L44)))</formula>
    </cfRule>
  </conditionalFormatting>
  <conditionalFormatting sqref="L46:N46">
    <cfRule type="containsText" dxfId="18" priority="95" operator="containsText" text="ROW">
      <formula>NOT(ISERROR(SEARCH("ROW",L46)))</formula>
    </cfRule>
    <cfRule type="containsText" dxfId="17" priority="94" operator="containsText" text="Complete">
      <formula>NOT(ISERROR(SEARCH("Complete",L46)))</formula>
    </cfRule>
    <cfRule type="containsText" dxfId="16" priority="93" operator="containsText" text="WIP">
      <formula>NOT(ISERROR(SEARCH("WIP",L46)))</formula>
    </cfRule>
    <cfRule type="containsText" dxfId="15" priority="89" operator="containsText" text="ROW">
      <formula>NOT(ISERROR(SEARCH("ROW",L46)))</formula>
    </cfRule>
    <cfRule type="containsText" dxfId="14" priority="88" operator="containsText" text="Complete">
      <formula>NOT(ISERROR(SEARCH("Complete",L46)))</formula>
    </cfRule>
    <cfRule type="containsText" dxfId="13" priority="87" operator="containsText" text="WIP">
      <formula>NOT(ISERROR(SEARCH("WIP",L46)))</formula>
    </cfRule>
  </conditionalFormatting>
  <conditionalFormatting sqref="L48:N48">
    <cfRule type="containsText" dxfId="12" priority="85" operator="containsText" text="Complete">
      <formula>NOT(ISERROR(SEARCH("Complete",L48)))</formula>
    </cfRule>
    <cfRule type="containsText" dxfId="11" priority="84" operator="containsText" text="WIP">
      <formula>NOT(ISERROR(SEARCH("WIP",L48)))</formula>
    </cfRule>
    <cfRule type="containsText" dxfId="10" priority="80" operator="containsText" text="ROW">
      <formula>NOT(ISERROR(SEARCH("ROW",L48)))</formula>
    </cfRule>
    <cfRule type="containsText" dxfId="9" priority="79" operator="containsText" text="Complete">
      <formula>NOT(ISERROR(SEARCH("Complete",L48)))</formula>
    </cfRule>
    <cfRule type="containsText" dxfId="8" priority="78" operator="containsText" text="WIP">
      <formula>NOT(ISERROR(SEARCH("WIP",L48)))</formula>
    </cfRule>
    <cfRule type="containsText" dxfId="7" priority="86" operator="containsText" text="ROW">
      <formula>NOT(ISERROR(SEARCH("ROW",L48)))</formula>
    </cfRule>
  </conditionalFormatting>
  <conditionalFormatting sqref="L50:N50">
    <cfRule type="containsText" dxfId="6" priority="67" operator="containsText" text="WIP">
      <formula>NOT(ISERROR(SEARCH("WIP",L50)))</formula>
    </cfRule>
    <cfRule type="containsText" dxfId="5" priority="69" operator="containsText" text="ROW">
      <formula>NOT(ISERROR(SEARCH("ROW",L50)))</formula>
    </cfRule>
    <cfRule type="containsText" dxfId="4" priority="77" operator="containsText" text="ROW">
      <formula>NOT(ISERROR(SEARCH("ROW",L50)))</formula>
    </cfRule>
    <cfRule type="containsText" dxfId="3" priority="76" operator="containsText" text="Complete">
      <formula>NOT(ISERROR(SEARCH("Complete",L50)))</formula>
    </cfRule>
    <cfRule type="containsText" dxfId="2" priority="75" operator="containsText" text="WIP">
      <formula>NOT(ISERROR(SEARCH("WIP",L50)))</formula>
    </cfRule>
    <cfRule type="containsText" dxfId="1" priority="68" operator="containsText" text="Complete">
      <formula>NOT(ISERROR(SEARCH("Complete",L50)))</formula>
    </cfRule>
  </conditionalFormatting>
  <printOptions horizontalCentered="1"/>
  <pageMargins left="0.25" right="0.25" top="0.75" bottom="0.75" header="0.3" footer="0.3"/>
  <pageSetup paperSize="9" scale="49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9FFE16C-ABF1-415F-B420-44157A9535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C38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FCD75-33F5-49B3-A4C8-4F19BD2235FD}">
  <sheetPr>
    <pageSetUpPr fitToPage="1"/>
  </sheetPr>
  <dimension ref="A1:AB34"/>
  <sheetViews>
    <sheetView workbookViewId="0">
      <pane xSplit="4" ySplit="10" topLeftCell="E11" activePane="bottomRight" state="frozen"/>
      <selection pane="topRight" activeCell="E1" sqref="E1"/>
      <selection pane="bottomLeft" activeCell="A11" sqref="A11"/>
      <selection pane="bottomRight" activeCell="M4" sqref="M4"/>
    </sheetView>
  </sheetViews>
  <sheetFormatPr defaultColWidth="9.1796875" defaultRowHeight="14.5" x14ac:dyDescent="0.35"/>
  <cols>
    <col min="1" max="1" width="3.453125" style="4" customWidth="1"/>
    <col min="2" max="2" width="15.26953125" style="1" customWidth="1"/>
    <col min="3" max="3" width="11.26953125" style="1" customWidth="1"/>
    <col min="4" max="4" width="12.54296875" style="4" customWidth="1"/>
    <col min="5" max="5" width="12.7265625" style="4" customWidth="1"/>
    <col min="6" max="6" width="10.1796875" style="4" customWidth="1"/>
    <col min="7" max="7" width="12.54296875" style="4" customWidth="1"/>
    <col min="8" max="8" width="11.54296875" style="1" customWidth="1"/>
    <col min="9" max="10" width="10.7265625" style="1" customWidth="1"/>
    <col min="11" max="11" width="14.81640625" style="1" customWidth="1"/>
    <col min="12" max="12" width="3.1796875" style="1" customWidth="1"/>
    <col min="13" max="13" width="14.54296875" style="1" customWidth="1"/>
    <col min="14" max="14" width="3.1796875" style="1" customWidth="1"/>
    <col min="15" max="15" width="10.54296875" style="1" customWidth="1"/>
    <col min="16" max="20" width="8.7265625" style="1" customWidth="1"/>
    <col min="21" max="21" width="3.1796875" style="1" customWidth="1"/>
    <col min="22" max="22" width="10.7265625" style="1" customWidth="1"/>
    <col min="23" max="23" width="12.54296875" style="1" customWidth="1"/>
    <col min="24" max="24" width="12.453125" style="1" customWidth="1"/>
    <col min="25" max="26" width="10.7265625" style="1" customWidth="1"/>
    <col min="27" max="27" width="14.453125" style="1" customWidth="1"/>
    <col min="28" max="28" width="17.26953125" style="1" customWidth="1"/>
    <col min="29" max="16384" width="9.1796875" style="1"/>
  </cols>
  <sheetData>
    <row r="1" spans="1:15" ht="15" thickBot="1" x14ac:dyDescent="0.4">
      <c r="A1" s="13" t="s">
        <v>0</v>
      </c>
      <c r="D1" s="38"/>
    </row>
    <row r="2" spans="1:15" x14ac:dyDescent="0.35">
      <c r="A2" s="13" t="s">
        <v>21</v>
      </c>
      <c r="D2" s="1"/>
    </row>
    <row r="3" spans="1:15" x14ac:dyDescent="0.35">
      <c r="A3" s="6"/>
      <c r="D3" s="1"/>
    </row>
    <row r="4" spans="1:15" x14ac:dyDescent="0.35">
      <c r="A4" s="13" t="s">
        <v>22</v>
      </c>
      <c r="D4" s="45" t="s">
        <v>42</v>
      </c>
      <c r="E4" s="28" t="s">
        <v>35</v>
      </c>
      <c r="J4" s="57" t="s">
        <v>88</v>
      </c>
      <c r="K4" s="57">
        <v>905812</v>
      </c>
    </row>
    <row r="5" spans="1:15" x14ac:dyDescent="0.35">
      <c r="A5" s="6"/>
      <c r="D5" s="2" t="s">
        <v>29</v>
      </c>
      <c r="E5" s="40">
        <v>115</v>
      </c>
      <c r="O5" s="141"/>
    </row>
    <row r="6" spans="1:15" ht="16" x14ac:dyDescent="0.35">
      <c r="A6" s="6"/>
      <c r="D6" s="2" t="s">
        <v>148</v>
      </c>
      <c r="E6" s="41">
        <v>32.6</v>
      </c>
    </row>
    <row r="7" spans="1:15" x14ac:dyDescent="0.35">
      <c r="A7" s="6"/>
      <c r="D7" s="2" t="s">
        <v>2</v>
      </c>
      <c r="E7" s="30">
        <f>E5-E6</f>
        <v>82.4</v>
      </c>
    </row>
    <row r="8" spans="1:15" ht="5.15" customHeight="1" thickBot="1" x14ac:dyDescent="0.4">
      <c r="A8" s="6"/>
      <c r="D8" s="1"/>
    </row>
    <row r="9" spans="1:15" ht="15" thickBot="1" x14ac:dyDescent="0.4">
      <c r="A9" s="13" t="s">
        <v>23</v>
      </c>
      <c r="D9" s="39">
        <v>45901</v>
      </c>
      <c r="E9" s="42">
        <f>C34</f>
        <v>23.984999999999999</v>
      </c>
      <c r="F9" s="3" t="s">
        <v>47</v>
      </c>
      <c r="G9" s="47">
        <f>K34</f>
        <v>21725900.82</v>
      </c>
      <c r="H9" s="3" t="s">
        <v>32</v>
      </c>
    </row>
    <row r="10" spans="1:15" ht="5.15" customHeight="1" x14ac:dyDescent="0.35">
      <c r="A10" s="13"/>
      <c r="D10" s="1"/>
      <c r="E10" s="1"/>
      <c r="F10" s="13"/>
    </row>
    <row r="11" spans="1:15" x14ac:dyDescent="0.35">
      <c r="A11" s="13" t="s">
        <v>33</v>
      </c>
      <c r="D11" s="2" t="s">
        <v>24</v>
      </c>
      <c r="E11" s="33">
        <f>O34</f>
        <v>0</v>
      </c>
      <c r="F11" s="46">
        <f>E11/$E$9</f>
        <v>0</v>
      </c>
      <c r="G11" s="136">
        <f>V34</f>
        <v>0</v>
      </c>
      <c r="H11" s="46">
        <f>G11/$G$9</f>
        <v>0</v>
      </c>
    </row>
    <row r="12" spans="1:15" x14ac:dyDescent="0.35">
      <c r="A12" s="5"/>
      <c r="D12" s="2" t="s">
        <v>25</v>
      </c>
      <c r="E12" s="33">
        <f>P34</f>
        <v>0</v>
      </c>
      <c r="F12" s="46">
        <f t="shared" ref="F12:F16" si="0">E12/$E$9</f>
        <v>0</v>
      </c>
      <c r="G12" s="136">
        <f>W34</f>
        <v>0</v>
      </c>
      <c r="H12" s="46">
        <f t="shared" ref="H12:H16" si="1">G12/$G$9</f>
        <v>0</v>
      </c>
    </row>
    <row r="13" spans="1:15" x14ac:dyDescent="0.35">
      <c r="A13" s="5"/>
      <c r="D13" s="2" t="s">
        <v>26</v>
      </c>
      <c r="E13" s="33">
        <f>Q34</f>
        <v>0</v>
      </c>
      <c r="F13" s="46">
        <f t="shared" si="0"/>
        <v>0</v>
      </c>
      <c r="G13" s="136">
        <f>X34</f>
        <v>0</v>
      </c>
      <c r="H13" s="46">
        <f t="shared" si="1"/>
        <v>0</v>
      </c>
    </row>
    <row r="14" spans="1:15" x14ac:dyDescent="0.35">
      <c r="A14" s="5"/>
      <c r="D14" s="2" t="s">
        <v>27</v>
      </c>
      <c r="E14" s="33">
        <f>R34</f>
        <v>0</v>
      </c>
      <c r="F14" s="46">
        <f t="shared" si="0"/>
        <v>0</v>
      </c>
      <c r="G14" s="136">
        <f>Y34</f>
        <v>0</v>
      </c>
      <c r="H14" s="46">
        <f t="shared" si="1"/>
        <v>0</v>
      </c>
    </row>
    <row r="15" spans="1:15" ht="16" x14ac:dyDescent="0.35">
      <c r="A15" s="5"/>
      <c r="D15" s="28" t="s">
        <v>28</v>
      </c>
      <c r="E15" s="34">
        <f>S34</f>
        <v>0</v>
      </c>
      <c r="F15" s="46">
        <f t="shared" si="0"/>
        <v>0</v>
      </c>
      <c r="G15" s="137">
        <f>Z34</f>
        <v>0</v>
      </c>
      <c r="H15" s="46">
        <f t="shared" si="1"/>
        <v>0</v>
      </c>
    </row>
    <row r="16" spans="1:15" x14ac:dyDescent="0.35">
      <c r="A16" s="5"/>
      <c r="D16" s="27" t="s">
        <v>29</v>
      </c>
      <c r="E16" s="47">
        <f>SUM(E11:E15)</f>
        <v>0</v>
      </c>
      <c r="F16" s="49">
        <f t="shared" si="0"/>
        <v>0</v>
      </c>
      <c r="G16" s="47">
        <f>SUM(G11:G15)</f>
        <v>0</v>
      </c>
      <c r="H16" s="49">
        <f t="shared" si="1"/>
        <v>0</v>
      </c>
    </row>
    <row r="17" spans="1:28" x14ac:dyDescent="0.35">
      <c r="A17" s="5"/>
      <c r="D17" s="6"/>
      <c r="E17" s="6"/>
      <c r="F17" s="6"/>
    </row>
    <row r="18" spans="1:28" ht="22.5" customHeight="1" x14ac:dyDescent="0.35">
      <c r="A18" s="175" t="s">
        <v>4</v>
      </c>
      <c r="B18" s="175" t="s">
        <v>43</v>
      </c>
      <c r="C18" s="172" t="s">
        <v>48</v>
      </c>
      <c r="D18" s="172" t="s">
        <v>44</v>
      </c>
      <c r="E18" s="175" t="s">
        <v>8</v>
      </c>
      <c r="F18" s="187" t="s">
        <v>18</v>
      </c>
      <c r="G18" s="187"/>
      <c r="H18" s="187"/>
      <c r="I18" s="187"/>
      <c r="J18" s="187"/>
      <c r="K18" s="180" t="s">
        <v>19</v>
      </c>
      <c r="M18" s="172" t="s">
        <v>36</v>
      </c>
      <c r="O18" s="181" t="s">
        <v>31</v>
      </c>
      <c r="P18" s="182"/>
      <c r="Q18" s="182"/>
      <c r="R18" s="182"/>
      <c r="S18" s="182"/>
      <c r="T18" s="183"/>
      <c r="V18" s="181" t="s">
        <v>30</v>
      </c>
      <c r="W18" s="182"/>
      <c r="X18" s="182"/>
      <c r="Y18" s="182"/>
      <c r="Z18" s="182"/>
      <c r="AA18" s="183"/>
      <c r="AB18" s="184" t="s">
        <v>34</v>
      </c>
    </row>
    <row r="19" spans="1:28" ht="21" customHeight="1" x14ac:dyDescent="0.35">
      <c r="A19" s="176"/>
      <c r="B19" s="176"/>
      <c r="C19" s="173"/>
      <c r="D19" s="176"/>
      <c r="E19" s="176"/>
      <c r="F19" s="206" t="s">
        <v>41</v>
      </c>
      <c r="G19" s="207" t="s">
        <v>45</v>
      </c>
      <c r="H19" s="208"/>
      <c r="I19" s="207" t="s">
        <v>46</v>
      </c>
      <c r="J19" s="208"/>
      <c r="K19" s="180"/>
      <c r="M19" s="186"/>
      <c r="O19" s="178" t="s">
        <v>24</v>
      </c>
      <c r="P19" s="178" t="s">
        <v>25</v>
      </c>
      <c r="Q19" s="178" t="s">
        <v>26</v>
      </c>
      <c r="R19" s="178" t="s">
        <v>27</v>
      </c>
      <c r="S19" s="178" t="s">
        <v>28</v>
      </c>
      <c r="T19" s="43" t="s">
        <v>29</v>
      </c>
      <c r="V19" s="178" t="s">
        <v>24</v>
      </c>
      <c r="W19" s="178" t="s">
        <v>25</v>
      </c>
      <c r="X19" s="178" t="s">
        <v>26</v>
      </c>
      <c r="Y19" s="178" t="s">
        <v>27</v>
      </c>
      <c r="Z19" s="178" t="s">
        <v>28</v>
      </c>
      <c r="AA19" s="43" t="s">
        <v>29</v>
      </c>
      <c r="AB19" s="185"/>
    </row>
    <row r="20" spans="1:28" ht="36.75" customHeight="1" thickBot="1" x14ac:dyDescent="0.4">
      <c r="A20" s="176"/>
      <c r="B20" s="176"/>
      <c r="C20" s="173"/>
      <c r="D20" s="176"/>
      <c r="E20" s="176"/>
      <c r="F20" s="206"/>
      <c r="G20" s="102" t="s">
        <v>10</v>
      </c>
      <c r="H20" s="102" t="s">
        <v>11</v>
      </c>
      <c r="I20" s="102" t="s">
        <v>10</v>
      </c>
      <c r="J20" s="102" t="s">
        <v>11</v>
      </c>
      <c r="K20" s="44" t="s">
        <v>20</v>
      </c>
      <c r="M20" s="18" t="s">
        <v>37</v>
      </c>
      <c r="O20" s="179"/>
      <c r="P20" s="179"/>
      <c r="Q20" s="179"/>
      <c r="R20" s="179"/>
      <c r="S20" s="179"/>
      <c r="T20" s="19"/>
      <c r="V20" s="179"/>
      <c r="W20" s="179"/>
      <c r="X20" s="179"/>
      <c r="Y20" s="179"/>
      <c r="Z20" s="179"/>
      <c r="AA20" s="19" t="s">
        <v>20</v>
      </c>
      <c r="AB20" s="44" t="s">
        <v>20</v>
      </c>
    </row>
    <row r="21" spans="1:28" ht="20.149999999999999" customHeight="1" x14ac:dyDescent="0.35">
      <c r="A21" s="8">
        <v>1</v>
      </c>
      <c r="B21" s="152" t="s">
        <v>149</v>
      </c>
      <c r="C21" s="148">
        <v>3.6110000000000002</v>
      </c>
      <c r="D21" s="8" t="s">
        <v>85</v>
      </c>
      <c r="E21" s="205" t="s">
        <v>158</v>
      </c>
      <c r="F21" s="131">
        <v>45899</v>
      </c>
      <c r="G21" s="131">
        <v>45901</v>
      </c>
      <c r="H21" s="131">
        <v>45908</v>
      </c>
      <c r="I21" s="131">
        <v>45909</v>
      </c>
      <c r="J21" s="131">
        <v>45912</v>
      </c>
      <c r="K21" s="23">
        <f>K4*C21</f>
        <v>3270887.1320000002</v>
      </c>
      <c r="M21" s="95"/>
      <c r="O21" s="22"/>
      <c r="P21" s="22"/>
      <c r="Q21" s="22"/>
      <c r="R21" s="22"/>
      <c r="S21" s="22"/>
      <c r="T21" s="22">
        <f>SUM(O21:S21)</f>
        <v>0</v>
      </c>
      <c r="V21" s="15">
        <f>$K$21*O21</f>
        <v>0</v>
      </c>
      <c r="W21" s="15">
        <f>$K$21*P21</f>
        <v>0</v>
      </c>
      <c r="X21" s="15">
        <f t="shared" ref="X21:Z21" si="2">$K$21*Q21</f>
        <v>0</v>
      </c>
      <c r="Y21" s="15">
        <f t="shared" si="2"/>
        <v>0</v>
      </c>
      <c r="Z21" s="15">
        <f t="shared" si="2"/>
        <v>0</v>
      </c>
      <c r="AA21" s="35">
        <f>SUM(V21:Z21)</f>
        <v>0</v>
      </c>
      <c r="AB21" s="20">
        <f>K21-AA21</f>
        <v>3270887.1320000002</v>
      </c>
    </row>
    <row r="22" spans="1:28" ht="20.149999999999999" customHeight="1" x14ac:dyDescent="0.35">
      <c r="A22" s="8">
        <v>2</v>
      </c>
      <c r="B22" s="146" t="s">
        <v>150</v>
      </c>
      <c r="C22" s="148">
        <v>3.92</v>
      </c>
      <c r="D22" s="8" t="s">
        <v>85</v>
      </c>
      <c r="E22" s="205"/>
      <c r="F22" s="131">
        <v>45913</v>
      </c>
      <c r="G22" s="131">
        <v>45914</v>
      </c>
      <c r="H22" s="131">
        <v>45919</v>
      </c>
      <c r="I22" s="131">
        <v>45920</v>
      </c>
      <c r="J22" s="131">
        <v>45922</v>
      </c>
      <c r="K22" s="23">
        <f>K4*C22</f>
        <v>3550783.04</v>
      </c>
      <c r="M22" s="95"/>
      <c r="O22" s="23"/>
      <c r="P22" s="23"/>
      <c r="Q22" s="23"/>
      <c r="R22" s="23"/>
      <c r="S22" s="23"/>
      <c r="T22" s="22">
        <f t="shared" ref="T22:T33" si="3">SUM(O22:S22)</f>
        <v>0</v>
      </c>
      <c r="V22" s="15">
        <f>$K$22*O22</f>
        <v>0</v>
      </c>
      <c r="W22" s="15">
        <f t="shared" ref="W22:Z22" si="4">$K$22*P22</f>
        <v>0</v>
      </c>
      <c r="X22" s="15">
        <f t="shared" si="4"/>
        <v>0</v>
      </c>
      <c r="Y22" s="15">
        <f t="shared" si="4"/>
        <v>0</v>
      </c>
      <c r="Z22" s="15">
        <f t="shared" si="4"/>
        <v>0</v>
      </c>
      <c r="AA22" s="36">
        <f t="shared" ref="AA22:AA33" si="5">SUM(V22:Z22)</f>
        <v>0</v>
      </c>
      <c r="AB22" s="20">
        <f t="shared" ref="AB22:AB33" si="6">K22-AA22</f>
        <v>3550783.04</v>
      </c>
    </row>
    <row r="23" spans="1:28" ht="20.149999999999999" customHeight="1" x14ac:dyDescent="0.35">
      <c r="A23" s="8">
        <v>3</v>
      </c>
      <c r="B23" s="146" t="s">
        <v>151</v>
      </c>
      <c r="C23" s="148">
        <v>0.28000000000000003</v>
      </c>
      <c r="D23" s="8" t="s">
        <v>118</v>
      </c>
      <c r="E23" s="205"/>
      <c r="F23" s="131">
        <v>45910</v>
      </c>
      <c r="G23" s="131">
        <v>45911</v>
      </c>
      <c r="H23" s="131">
        <v>45912</v>
      </c>
      <c r="I23" s="131">
        <v>45912</v>
      </c>
      <c r="J23" s="131">
        <v>45912</v>
      </c>
      <c r="K23" s="23">
        <f>C23*K4</f>
        <v>253627.36000000002</v>
      </c>
      <c r="M23" s="7"/>
      <c r="O23" s="23"/>
      <c r="P23" s="23"/>
      <c r="Q23" s="23"/>
      <c r="R23" s="23"/>
      <c r="S23" s="23"/>
      <c r="T23" s="22">
        <f t="shared" si="3"/>
        <v>0</v>
      </c>
      <c r="V23" s="15">
        <f>$K$23*O23</f>
        <v>0</v>
      </c>
      <c r="W23" s="15">
        <f t="shared" ref="W23:Z33" si="7">$K$23*P23</f>
        <v>0</v>
      </c>
      <c r="X23" s="15">
        <f t="shared" si="7"/>
        <v>0</v>
      </c>
      <c r="Y23" s="15">
        <f t="shared" si="7"/>
        <v>0</v>
      </c>
      <c r="Z23" s="15">
        <f t="shared" si="7"/>
        <v>0</v>
      </c>
      <c r="AA23" s="35">
        <f t="shared" si="5"/>
        <v>0</v>
      </c>
      <c r="AB23" s="20">
        <f t="shared" si="6"/>
        <v>253627.36000000002</v>
      </c>
    </row>
    <row r="24" spans="1:28" ht="20.149999999999999" customHeight="1" x14ac:dyDescent="0.35">
      <c r="A24" s="8">
        <v>4</v>
      </c>
      <c r="B24" s="146" t="s">
        <v>152</v>
      </c>
      <c r="C24" s="148">
        <v>0.313</v>
      </c>
      <c r="D24" s="8" t="s">
        <v>118</v>
      </c>
      <c r="E24" s="205"/>
      <c r="F24" s="131">
        <v>45927</v>
      </c>
      <c r="G24" s="131">
        <v>45928</v>
      </c>
      <c r="H24" s="131">
        <v>45928</v>
      </c>
      <c r="I24" s="131">
        <v>45928</v>
      </c>
      <c r="J24" s="131">
        <v>45928</v>
      </c>
      <c r="K24" s="23">
        <f>C24*K4</f>
        <v>283519.15600000002</v>
      </c>
      <c r="M24" s="95"/>
      <c r="O24" s="23"/>
      <c r="P24" s="23"/>
      <c r="Q24" s="23"/>
      <c r="R24" s="23"/>
      <c r="S24" s="23"/>
      <c r="T24" s="22">
        <f t="shared" si="3"/>
        <v>0</v>
      </c>
      <c r="V24" s="15">
        <f t="shared" ref="V24:V28" si="8">$K$23*O24</f>
        <v>0</v>
      </c>
      <c r="W24" s="15">
        <f t="shared" ref="W24:W28" si="9">$K$23*P24</f>
        <v>0</v>
      </c>
      <c r="X24" s="15">
        <f t="shared" ref="X24:X28" si="10">$K$23*Q24</f>
        <v>0</v>
      </c>
      <c r="Y24" s="15">
        <f>$K$24*R24</f>
        <v>0</v>
      </c>
      <c r="Z24" s="15">
        <f t="shared" ref="Z24:Z28" si="11">$K$23*S24</f>
        <v>0</v>
      </c>
      <c r="AA24" s="35">
        <f>SUM(V24:Z24)</f>
        <v>0</v>
      </c>
      <c r="AB24" s="20">
        <f t="shared" si="6"/>
        <v>283519.15600000002</v>
      </c>
    </row>
    <row r="25" spans="1:28" ht="20.149999999999999" customHeight="1" x14ac:dyDescent="0.35">
      <c r="A25" s="8">
        <v>5</v>
      </c>
      <c r="B25" s="146" t="s">
        <v>153</v>
      </c>
      <c r="C25" s="148">
        <v>0.31900000000000001</v>
      </c>
      <c r="D25" s="8" t="s">
        <v>118</v>
      </c>
      <c r="E25" s="205"/>
      <c r="F25" s="131">
        <v>45915</v>
      </c>
      <c r="G25" s="131">
        <v>45916</v>
      </c>
      <c r="H25" s="131">
        <v>45916</v>
      </c>
      <c r="I25" s="131">
        <v>45916</v>
      </c>
      <c r="J25" s="131">
        <v>45916</v>
      </c>
      <c r="K25" s="23">
        <f>C25*K4</f>
        <v>288954.02799999999</v>
      </c>
      <c r="M25" s="7"/>
      <c r="O25" s="23"/>
      <c r="P25" s="23"/>
      <c r="Q25" s="23"/>
      <c r="R25" s="23"/>
      <c r="S25" s="23"/>
      <c r="T25" s="22">
        <f t="shared" si="3"/>
        <v>0</v>
      </c>
      <c r="V25" s="15">
        <f t="shared" si="8"/>
        <v>0</v>
      </c>
      <c r="W25" s="15">
        <f t="shared" si="9"/>
        <v>0</v>
      </c>
      <c r="X25" s="15">
        <f t="shared" si="10"/>
        <v>0</v>
      </c>
      <c r="Y25" s="15">
        <f t="shared" ref="Y25:Y28" si="12">$K$23*R25</f>
        <v>0</v>
      </c>
      <c r="Z25" s="15">
        <f t="shared" si="11"/>
        <v>0</v>
      </c>
      <c r="AA25" s="35">
        <f t="shared" ref="AA25:AA28" si="13">SUM(V25:Z25)</f>
        <v>0</v>
      </c>
      <c r="AB25" s="20">
        <f t="shared" si="6"/>
        <v>288954.02799999999</v>
      </c>
    </row>
    <row r="26" spans="1:28" ht="20.149999999999999" customHeight="1" x14ac:dyDescent="0.35">
      <c r="A26" s="8">
        <v>6</v>
      </c>
      <c r="B26" s="152" t="s">
        <v>154</v>
      </c>
      <c r="C26" s="148">
        <v>4.9580000000000002</v>
      </c>
      <c r="D26" s="8" t="s">
        <v>85</v>
      </c>
      <c r="E26" s="7" t="s">
        <v>159</v>
      </c>
      <c r="F26" s="131">
        <v>45903</v>
      </c>
      <c r="G26" s="131">
        <v>45904</v>
      </c>
      <c r="H26" s="131">
        <v>45909</v>
      </c>
      <c r="I26" s="131">
        <v>45910</v>
      </c>
      <c r="J26" s="131">
        <v>45913</v>
      </c>
      <c r="K26" s="23">
        <f>C26*K4</f>
        <v>4491015.8959999997</v>
      </c>
      <c r="M26" s="7"/>
      <c r="O26" s="23"/>
      <c r="P26" s="23"/>
      <c r="Q26" s="23"/>
      <c r="R26" s="23"/>
      <c r="S26" s="23"/>
      <c r="T26" s="22">
        <f t="shared" si="3"/>
        <v>0</v>
      </c>
      <c r="V26" s="15">
        <f t="shared" si="8"/>
        <v>0</v>
      </c>
      <c r="W26" s="15">
        <f t="shared" si="9"/>
        <v>0</v>
      </c>
      <c r="X26" s="15">
        <f t="shared" si="10"/>
        <v>0</v>
      </c>
      <c r="Y26" s="15">
        <f t="shared" si="12"/>
        <v>0</v>
      </c>
      <c r="Z26" s="15">
        <f t="shared" si="11"/>
        <v>0</v>
      </c>
      <c r="AA26" s="35">
        <f t="shared" si="13"/>
        <v>0</v>
      </c>
      <c r="AB26" s="20">
        <f t="shared" si="6"/>
        <v>4491015.8959999997</v>
      </c>
    </row>
    <row r="27" spans="1:28" ht="20.149999999999999" customHeight="1" x14ac:dyDescent="0.35">
      <c r="A27" s="8">
        <v>7</v>
      </c>
      <c r="B27" s="146" t="s">
        <v>155</v>
      </c>
      <c r="C27" s="148">
        <v>1.6060000000000001</v>
      </c>
      <c r="D27" s="8" t="s">
        <v>85</v>
      </c>
      <c r="E27" s="7"/>
      <c r="F27" s="131">
        <v>45914</v>
      </c>
      <c r="G27" s="131">
        <v>45915</v>
      </c>
      <c r="H27" s="131">
        <v>45917</v>
      </c>
      <c r="I27" s="131">
        <v>45918</v>
      </c>
      <c r="J27" s="131">
        <v>45919</v>
      </c>
      <c r="K27" s="23">
        <f>C27*K4</f>
        <v>1454734.0720000002</v>
      </c>
      <c r="M27" s="95"/>
      <c r="O27" s="23"/>
      <c r="P27" s="23"/>
      <c r="Q27" s="23"/>
      <c r="R27" s="23"/>
      <c r="S27" s="23"/>
      <c r="T27" s="22">
        <f t="shared" si="3"/>
        <v>0</v>
      </c>
      <c r="V27" s="15">
        <f t="shared" si="8"/>
        <v>0</v>
      </c>
      <c r="W27" s="15">
        <f t="shared" si="9"/>
        <v>0</v>
      </c>
      <c r="X27" s="15">
        <f>$K$27*Q27</f>
        <v>0</v>
      </c>
      <c r="Y27" s="15">
        <f t="shared" si="12"/>
        <v>0</v>
      </c>
      <c r="Z27" s="15">
        <f t="shared" si="11"/>
        <v>0</v>
      </c>
      <c r="AA27" s="35">
        <f t="shared" si="13"/>
        <v>0</v>
      </c>
      <c r="AB27" s="20">
        <f t="shared" si="6"/>
        <v>1454734.0720000002</v>
      </c>
    </row>
    <row r="28" spans="1:28" ht="20.149999999999999" customHeight="1" x14ac:dyDescent="0.35">
      <c r="A28" s="8">
        <v>8</v>
      </c>
      <c r="B28" s="146" t="s">
        <v>156</v>
      </c>
      <c r="C28" s="148">
        <v>0.32300000000000001</v>
      </c>
      <c r="D28" s="8" t="s">
        <v>118</v>
      </c>
      <c r="E28" s="7"/>
      <c r="F28" s="131">
        <v>45920</v>
      </c>
      <c r="G28" s="131">
        <v>45921</v>
      </c>
      <c r="H28" s="131">
        <v>45926</v>
      </c>
      <c r="I28" s="131">
        <v>45927</v>
      </c>
      <c r="J28" s="131">
        <v>45930</v>
      </c>
      <c r="K28" s="23">
        <f>C28*K4</f>
        <v>292577.27600000001</v>
      </c>
      <c r="M28" s="7"/>
      <c r="O28" s="23"/>
      <c r="P28" s="23"/>
      <c r="Q28" s="23"/>
      <c r="R28" s="23"/>
      <c r="S28" s="23"/>
      <c r="T28" s="22">
        <f t="shared" si="3"/>
        <v>0</v>
      </c>
      <c r="V28" s="15">
        <f t="shared" si="8"/>
        <v>0</v>
      </c>
      <c r="W28" s="15">
        <f t="shared" si="9"/>
        <v>0</v>
      </c>
      <c r="X28" s="15">
        <f t="shared" si="10"/>
        <v>0</v>
      </c>
      <c r="Y28" s="15">
        <f t="shared" si="12"/>
        <v>0</v>
      </c>
      <c r="Z28" s="15">
        <f t="shared" si="11"/>
        <v>0</v>
      </c>
      <c r="AA28" s="35">
        <f t="shared" si="13"/>
        <v>0</v>
      </c>
      <c r="AB28" s="20">
        <f t="shared" si="6"/>
        <v>292577.27600000001</v>
      </c>
    </row>
    <row r="29" spans="1:28" ht="20.149999999999999" customHeight="1" x14ac:dyDescent="0.35">
      <c r="A29" s="8">
        <v>9</v>
      </c>
      <c r="B29" s="152" t="s">
        <v>157</v>
      </c>
      <c r="C29" s="147">
        <v>4.9470000000000001</v>
      </c>
      <c r="D29" s="8" t="s">
        <v>85</v>
      </c>
      <c r="E29" s="155"/>
      <c r="F29" s="131">
        <v>45899</v>
      </c>
      <c r="G29" s="131">
        <v>45900</v>
      </c>
      <c r="H29" s="131">
        <v>45906</v>
      </c>
      <c r="I29" s="131">
        <v>45907</v>
      </c>
      <c r="J29" s="131">
        <v>45910</v>
      </c>
      <c r="K29" s="23">
        <f>C29*K4</f>
        <v>4481051.9639999997</v>
      </c>
      <c r="M29" s="95"/>
      <c r="O29" s="23"/>
      <c r="P29" s="23"/>
      <c r="Q29" s="23"/>
      <c r="R29" s="23"/>
      <c r="S29" s="23"/>
      <c r="T29" s="22">
        <f t="shared" ref="T29:T32" si="14">SUM(O29:S29)</f>
        <v>0</v>
      </c>
      <c r="V29" s="15">
        <f t="shared" ref="V29:V32" si="15">$K$23*O29</f>
        <v>0</v>
      </c>
      <c r="W29" s="15">
        <f t="shared" ref="W29:W32" si="16">$K$23*P29</f>
        <v>0</v>
      </c>
      <c r="X29" s="15">
        <f t="shared" ref="X29" si="17">$K$27*Q29</f>
        <v>0</v>
      </c>
      <c r="Y29" s="15">
        <f t="shared" ref="Y29:Y32" si="18">$K$23*R29</f>
        <v>0</v>
      </c>
      <c r="Z29" s="15">
        <f t="shared" ref="Z29:Z32" si="19">$K$23*S29</f>
        <v>0</v>
      </c>
      <c r="AA29" s="35">
        <f t="shared" ref="AA29:AA32" si="20">SUM(V29:Z29)</f>
        <v>0</v>
      </c>
      <c r="AB29" s="20">
        <f t="shared" ref="AB29:AB32" si="21">K29-AA29</f>
        <v>4481051.9639999997</v>
      </c>
    </row>
    <row r="30" spans="1:28" ht="20.149999999999999" customHeight="1" x14ac:dyDescent="0.35">
      <c r="A30" s="8">
        <v>10</v>
      </c>
      <c r="B30" s="146" t="s">
        <v>160</v>
      </c>
      <c r="C30" s="147">
        <v>2.75</v>
      </c>
      <c r="D30" s="8" t="s">
        <v>85</v>
      </c>
      <c r="E30" s="155"/>
      <c r="F30" s="131">
        <v>45911</v>
      </c>
      <c r="G30" s="131">
        <v>45912</v>
      </c>
      <c r="H30" s="131">
        <v>45917</v>
      </c>
      <c r="I30" s="131">
        <v>45918</v>
      </c>
      <c r="J30" s="131">
        <v>45921</v>
      </c>
      <c r="K30" s="23">
        <f>C30*K4</f>
        <v>2490983</v>
      </c>
      <c r="M30" s="7"/>
      <c r="O30" s="23"/>
      <c r="P30" s="23"/>
      <c r="Q30" s="23"/>
      <c r="R30" s="23"/>
      <c r="S30" s="23"/>
      <c r="T30" s="22">
        <f t="shared" si="14"/>
        <v>0</v>
      </c>
      <c r="V30" s="15">
        <f t="shared" si="15"/>
        <v>0</v>
      </c>
      <c r="W30" s="15">
        <f t="shared" si="16"/>
        <v>0</v>
      </c>
      <c r="X30" s="15">
        <f t="shared" ref="X30" si="22">$K$23*Q30</f>
        <v>0</v>
      </c>
      <c r="Y30" s="15">
        <f t="shared" si="18"/>
        <v>0</v>
      </c>
      <c r="Z30" s="15">
        <f t="shared" si="19"/>
        <v>0</v>
      </c>
      <c r="AA30" s="35">
        <f t="shared" si="20"/>
        <v>0</v>
      </c>
      <c r="AB30" s="20">
        <f t="shared" si="21"/>
        <v>2490983</v>
      </c>
    </row>
    <row r="31" spans="1:28" ht="20.149999999999999" customHeight="1" x14ac:dyDescent="0.35">
      <c r="A31" s="8">
        <v>11</v>
      </c>
      <c r="B31" s="146" t="s">
        <v>161</v>
      </c>
      <c r="C31" s="153">
        <v>0.27</v>
      </c>
      <c r="D31" s="8" t="s">
        <v>85</v>
      </c>
      <c r="E31" s="155"/>
      <c r="F31" s="131">
        <v>45920</v>
      </c>
      <c r="G31" s="131">
        <v>45920</v>
      </c>
      <c r="H31" s="131">
        <v>45920</v>
      </c>
      <c r="I31" s="131">
        <v>45922</v>
      </c>
      <c r="J31" s="131">
        <v>45922</v>
      </c>
      <c r="K31" s="23">
        <f>C31*K4</f>
        <v>244569.24000000002</v>
      </c>
      <c r="M31" s="95"/>
      <c r="O31" s="23"/>
      <c r="P31" s="23"/>
      <c r="Q31" s="23"/>
      <c r="R31" s="23"/>
      <c r="S31" s="23"/>
      <c r="T31" s="22">
        <f t="shared" si="14"/>
        <v>0</v>
      </c>
      <c r="V31" s="15">
        <f t="shared" si="15"/>
        <v>0</v>
      </c>
      <c r="W31" s="15">
        <f t="shared" si="16"/>
        <v>0</v>
      </c>
      <c r="X31" s="15">
        <f t="shared" ref="X31" si="23">$K$27*Q31</f>
        <v>0</v>
      </c>
      <c r="Y31" s="15">
        <f t="shared" si="18"/>
        <v>0</v>
      </c>
      <c r="Z31" s="15">
        <f t="shared" si="19"/>
        <v>0</v>
      </c>
      <c r="AA31" s="35">
        <f t="shared" si="20"/>
        <v>0</v>
      </c>
      <c r="AB31" s="20">
        <f t="shared" si="21"/>
        <v>244569.24000000002</v>
      </c>
    </row>
    <row r="32" spans="1:28" ht="20.149999999999999" customHeight="1" x14ac:dyDescent="0.35">
      <c r="A32" s="8">
        <v>12</v>
      </c>
      <c r="B32" s="146" t="s">
        <v>162</v>
      </c>
      <c r="C32" s="147">
        <v>0.68799999999999994</v>
      </c>
      <c r="D32" s="8" t="s">
        <v>119</v>
      </c>
      <c r="E32" s="10"/>
      <c r="F32" s="131">
        <v>45927</v>
      </c>
      <c r="G32" s="131">
        <v>45928</v>
      </c>
      <c r="H32" s="131">
        <v>45928</v>
      </c>
      <c r="I32" s="131">
        <v>45928</v>
      </c>
      <c r="J32" s="131">
        <v>45928</v>
      </c>
      <c r="K32" s="23">
        <f>C32*K4</f>
        <v>623198.65599999996</v>
      </c>
      <c r="M32" s="7"/>
      <c r="O32" s="23"/>
      <c r="P32" s="23"/>
      <c r="Q32" s="23"/>
      <c r="R32" s="23"/>
      <c r="S32" s="23"/>
      <c r="T32" s="22">
        <f t="shared" si="14"/>
        <v>0</v>
      </c>
      <c r="V32" s="15">
        <f t="shared" si="15"/>
        <v>0</v>
      </c>
      <c r="W32" s="15">
        <f t="shared" si="16"/>
        <v>0</v>
      </c>
      <c r="X32" s="15">
        <f t="shared" ref="X32" si="24">$K$23*Q32</f>
        <v>0</v>
      </c>
      <c r="Y32" s="15">
        <f t="shared" si="18"/>
        <v>0</v>
      </c>
      <c r="Z32" s="15">
        <f t="shared" si="19"/>
        <v>0</v>
      </c>
      <c r="AA32" s="35">
        <f t="shared" si="20"/>
        <v>0</v>
      </c>
      <c r="AB32" s="20">
        <f t="shared" si="21"/>
        <v>623198.65599999996</v>
      </c>
    </row>
    <row r="33" spans="1:28" ht="20.149999999999999" customHeight="1" thickBot="1" x14ac:dyDescent="0.4">
      <c r="A33" s="8">
        <v>13</v>
      </c>
      <c r="B33" s="146"/>
      <c r="C33" s="147"/>
      <c r="D33" s="8"/>
      <c r="E33" s="10"/>
      <c r="F33" s="131"/>
      <c r="G33" s="131"/>
      <c r="H33" s="131"/>
      <c r="I33" s="131"/>
      <c r="J33" s="131"/>
      <c r="K33" s="23">
        <f>C33*K4</f>
        <v>0</v>
      </c>
      <c r="M33" s="12"/>
      <c r="O33" s="24"/>
      <c r="P33" s="24"/>
      <c r="Q33" s="24"/>
      <c r="R33" s="24"/>
      <c r="S33" s="24"/>
      <c r="T33" s="22">
        <f t="shared" si="3"/>
        <v>0</v>
      </c>
      <c r="V33" s="16">
        <f>$K$33*O33</f>
        <v>0</v>
      </c>
      <c r="W33" s="16">
        <f t="shared" ref="W33:Y33" si="25">$K$33*P33</f>
        <v>0</v>
      </c>
      <c r="X33" s="16">
        <f t="shared" si="25"/>
        <v>0</v>
      </c>
      <c r="Y33" s="16">
        <f t="shared" si="25"/>
        <v>0</v>
      </c>
      <c r="Z33" s="15">
        <f t="shared" si="7"/>
        <v>0</v>
      </c>
      <c r="AA33" s="37">
        <f t="shared" si="5"/>
        <v>0</v>
      </c>
      <c r="AB33" s="21">
        <f t="shared" si="6"/>
        <v>0</v>
      </c>
    </row>
    <row r="34" spans="1:28" ht="20.149999999999999" customHeight="1" x14ac:dyDescent="0.35">
      <c r="A34" s="9"/>
      <c r="B34" s="10"/>
      <c r="C34" s="154">
        <f>SUM(C21:C33)</f>
        <v>23.984999999999999</v>
      </c>
      <c r="D34" s="14"/>
      <c r="E34" s="14"/>
      <c r="F34" s="14"/>
      <c r="G34" s="9"/>
      <c r="H34" s="10"/>
      <c r="I34" s="10"/>
      <c r="J34" s="10"/>
      <c r="K34" s="17">
        <f>SUM(K21:K33)</f>
        <v>21725900.82</v>
      </c>
      <c r="M34" s="10"/>
      <c r="O34" s="26">
        <f t="shared" ref="O34:T34" si="26">SUM(O21:O33)</f>
        <v>0</v>
      </c>
      <c r="P34" s="26">
        <f t="shared" si="26"/>
        <v>0</v>
      </c>
      <c r="Q34" s="26">
        <f t="shared" si="26"/>
        <v>0</v>
      </c>
      <c r="R34" s="26">
        <f t="shared" si="26"/>
        <v>0</v>
      </c>
      <c r="S34" s="26">
        <f t="shared" si="26"/>
        <v>0</v>
      </c>
      <c r="T34" s="26">
        <f t="shared" si="26"/>
        <v>0</v>
      </c>
      <c r="V34" s="17">
        <f t="shared" ref="V34:AB34" si="27">SUM(V21:V33)</f>
        <v>0</v>
      </c>
      <c r="W34" s="17">
        <f t="shared" si="27"/>
        <v>0</v>
      </c>
      <c r="X34" s="17">
        <f t="shared" si="27"/>
        <v>0</v>
      </c>
      <c r="Y34" s="17">
        <f t="shared" si="27"/>
        <v>0</v>
      </c>
      <c r="Z34" s="17">
        <f t="shared" si="27"/>
        <v>0</v>
      </c>
      <c r="AA34" s="17">
        <f t="shared" si="27"/>
        <v>0</v>
      </c>
      <c r="AB34" s="17">
        <f t="shared" si="27"/>
        <v>21725900.82</v>
      </c>
    </row>
  </sheetData>
  <mergeCells count="25">
    <mergeCell ref="AB18:AB19"/>
    <mergeCell ref="F19:F20"/>
    <mergeCell ref="G19:H19"/>
    <mergeCell ref="O19:O20"/>
    <mergeCell ref="F18:J18"/>
    <mergeCell ref="X19:X20"/>
    <mergeCell ref="Y19:Y20"/>
    <mergeCell ref="Z19:Z20"/>
    <mergeCell ref="I19:J19"/>
    <mergeCell ref="P19:P20"/>
    <mergeCell ref="Q19:Q20"/>
    <mergeCell ref="R19:R20"/>
    <mergeCell ref="S19:S20"/>
    <mergeCell ref="A18:A20"/>
    <mergeCell ref="B18:B20"/>
    <mergeCell ref="C18:C20"/>
    <mergeCell ref="D18:D20"/>
    <mergeCell ref="E18:E20"/>
    <mergeCell ref="E21:E25"/>
    <mergeCell ref="W19:W20"/>
    <mergeCell ref="K18:K19"/>
    <mergeCell ref="M18:M19"/>
    <mergeCell ref="O18:T18"/>
    <mergeCell ref="V18:AA18"/>
    <mergeCell ref="V19:V20"/>
  </mergeCells>
  <conditionalFormatting sqref="C26:C27">
    <cfRule type="containsText" dxfId="0" priority="1" operator="containsText" text="4DT6">
      <formula>NOT(ISERROR(SEARCH("4DT6",C26)))</formula>
    </cfRule>
  </conditionalFormatting>
  <printOptions horizontalCentered="1"/>
  <pageMargins left="0.25" right="0.25" top="0.75" bottom="0.75" header="0.3" footer="0.3"/>
  <pageSetup paperSize="9" scale="4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FDN-June25</vt:lpstr>
      <vt:lpstr>Stub dispatch</vt:lpstr>
      <vt:lpstr>Erection-Sep25</vt:lpstr>
      <vt:lpstr>STG-Sep25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Jayant Tarafdar</dc:creator>
  <cp:lastModifiedBy>Bharat Kaushik</cp:lastModifiedBy>
  <cp:lastPrinted>2024-05-23T07:04:00Z</cp:lastPrinted>
  <dcterms:created xsi:type="dcterms:W3CDTF">2015-06-05T18:17:20Z</dcterms:created>
  <dcterms:modified xsi:type="dcterms:W3CDTF">2025-10-03T07:11:46Z</dcterms:modified>
</cp:coreProperties>
</file>